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esktop\Sklad posypových materiálů BnP\"/>
    </mc:Choice>
  </mc:AlternateContent>
  <xr:revisionPtr revIDLastSave="0" documentId="8_{197A54F3-2CA4-4954-9071-AE31F56202B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SO 00 Naklady" sheetId="12" r:id="rId4"/>
    <sheet name="SO 12 SO 12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SO 00 Naklady'!$1:$7</definedName>
    <definedName name="_xlnm.Print_Titles" localSheetId="4">'SO 12 SO 12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SO 00 Naklady'!$A$1:$Y$31</definedName>
    <definedName name="_xlnm.Print_Area" localSheetId="4">'SO 12 SO 12 Pol'!$A$1:$Y$194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G44" i="1"/>
  <c r="F44" i="1"/>
  <c r="H44" i="1" s="1"/>
  <c r="I44" i="1" s="1"/>
  <c r="G43" i="1"/>
  <c r="F43" i="1"/>
  <c r="G41" i="1"/>
  <c r="F41" i="1"/>
  <c r="H41" i="1" s="1"/>
  <c r="I41" i="1" s="1"/>
  <c r="G40" i="1"/>
  <c r="H40" i="1" s="1"/>
  <c r="I40" i="1" s="1"/>
  <c r="F40" i="1"/>
  <c r="G39" i="1"/>
  <c r="F39" i="1"/>
  <c r="G193" i="13"/>
  <c r="G9" i="13"/>
  <c r="G8" i="13" s="1"/>
  <c r="I9" i="13"/>
  <c r="I8" i="13" s="1"/>
  <c r="K9" i="13"/>
  <c r="K8" i="13" s="1"/>
  <c r="O9" i="13"/>
  <c r="Q9" i="13"/>
  <c r="Q8" i="13" s="1"/>
  <c r="V9" i="13"/>
  <c r="V8" i="13" s="1"/>
  <c r="G12" i="13"/>
  <c r="M12" i="13" s="1"/>
  <c r="I12" i="13"/>
  <c r="K12" i="13"/>
  <c r="O12" i="13"/>
  <c r="Q12" i="13"/>
  <c r="V12" i="13"/>
  <c r="G15" i="13"/>
  <c r="M15" i="13" s="1"/>
  <c r="I15" i="13"/>
  <c r="K15" i="13"/>
  <c r="O15" i="13"/>
  <c r="O8" i="13" s="1"/>
  <c r="Q15" i="13"/>
  <c r="V15" i="13"/>
  <c r="G19" i="13"/>
  <c r="I19" i="13"/>
  <c r="K19" i="13"/>
  <c r="M19" i="13"/>
  <c r="O19" i="13"/>
  <c r="Q19" i="13"/>
  <c r="V19" i="13"/>
  <c r="G22" i="13"/>
  <c r="I22" i="13"/>
  <c r="K22" i="13"/>
  <c r="M22" i="13"/>
  <c r="O22" i="13"/>
  <c r="Q22" i="13"/>
  <c r="V22" i="13"/>
  <c r="G29" i="13"/>
  <c r="I29" i="13"/>
  <c r="K29" i="13"/>
  <c r="M29" i="13"/>
  <c r="O29" i="13"/>
  <c r="Q29" i="13"/>
  <c r="V29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0" i="13"/>
  <c r="M40" i="13" s="1"/>
  <c r="I40" i="13"/>
  <c r="K40" i="13"/>
  <c r="O40" i="13"/>
  <c r="Q40" i="13"/>
  <c r="V40" i="13"/>
  <c r="G42" i="13"/>
  <c r="M42" i="13" s="1"/>
  <c r="I42" i="13"/>
  <c r="K42" i="13"/>
  <c r="O42" i="13"/>
  <c r="Q42" i="13"/>
  <c r="V42" i="13"/>
  <c r="G47" i="13"/>
  <c r="I47" i="13"/>
  <c r="K47" i="13"/>
  <c r="M47" i="13"/>
  <c r="O47" i="13"/>
  <c r="Q47" i="13"/>
  <c r="V47" i="13"/>
  <c r="G50" i="13"/>
  <c r="G49" i="13" s="1"/>
  <c r="I50" i="13"/>
  <c r="I49" i="13" s="1"/>
  <c r="K50" i="13"/>
  <c r="K49" i="13" s="1"/>
  <c r="M50" i="13"/>
  <c r="M49" i="13" s="1"/>
  <c r="O50" i="13"/>
  <c r="Q50" i="13"/>
  <c r="Q49" i="13" s="1"/>
  <c r="V50" i="13"/>
  <c r="V49" i="13" s="1"/>
  <c r="G53" i="13"/>
  <c r="M53" i="13" s="1"/>
  <c r="I53" i="13"/>
  <c r="K53" i="13"/>
  <c r="O53" i="13"/>
  <c r="Q53" i="13"/>
  <c r="V53" i="13"/>
  <c r="G56" i="13"/>
  <c r="M56" i="13" s="1"/>
  <c r="I56" i="13"/>
  <c r="K56" i="13"/>
  <c r="O56" i="13"/>
  <c r="Q56" i="13"/>
  <c r="V56" i="13"/>
  <c r="G59" i="13"/>
  <c r="M59" i="13" s="1"/>
  <c r="I59" i="13"/>
  <c r="K59" i="13"/>
  <c r="O59" i="13"/>
  <c r="O49" i="13" s="1"/>
  <c r="Q59" i="13"/>
  <c r="V59" i="13"/>
  <c r="G66" i="13"/>
  <c r="G65" i="13" s="1"/>
  <c r="I66" i="13"/>
  <c r="I65" i="13" s="1"/>
  <c r="K66" i="13"/>
  <c r="K65" i="13" s="1"/>
  <c r="M66" i="13"/>
  <c r="O66" i="13"/>
  <c r="O65" i="13" s="1"/>
  <c r="Q66" i="13"/>
  <c r="V66" i="13"/>
  <c r="V65" i="13" s="1"/>
  <c r="G73" i="13"/>
  <c r="I73" i="13"/>
  <c r="K73" i="13"/>
  <c r="M73" i="13"/>
  <c r="O73" i="13"/>
  <c r="Q73" i="13"/>
  <c r="V73" i="13"/>
  <c r="G79" i="13"/>
  <c r="M79" i="13" s="1"/>
  <c r="I79" i="13"/>
  <c r="K79" i="13"/>
  <c r="O79" i="13"/>
  <c r="Q79" i="13"/>
  <c r="V79" i="13"/>
  <c r="G85" i="13"/>
  <c r="M85" i="13" s="1"/>
  <c r="I85" i="13"/>
  <c r="K85" i="13"/>
  <c r="O85" i="13"/>
  <c r="Q85" i="13"/>
  <c r="Q65" i="13" s="1"/>
  <c r="V85" i="13"/>
  <c r="G91" i="13"/>
  <c r="M91" i="13" s="1"/>
  <c r="I91" i="13"/>
  <c r="K91" i="13"/>
  <c r="O91" i="13"/>
  <c r="Q91" i="13"/>
  <c r="V91" i="13"/>
  <c r="G97" i="13"/>
  <c r="I97" i="13"/>
  <c r="K97" i="13"/>
  <c r="M97" i="13"/>
  <c r="O97" i="13"/>
  <c r="Q97" i="13"/>
  <c r="V97" i="13"/>
  <c r="G103" i="13"/>
  <c r="I103" i="13"/>
  <c r="K103" i="13"/>
  <c r="M103" i="13"/>
  <c r="O103" i="13"/>
  <c r="Q103" i="13"/>
  <c r="V103" i="13"/>
  <c r="G109" i="13"/>
  <c r="I109" i="13"/>
  <c r="K109" i="13"/>
  <c r="M109" i="13"/>
  <c r="O109" i="13"/>
  <c r="Q109" i="13"/>
  <c r="V109" i="13"/>
  <c r="G115" i="13"/>
  <c r="M115" i="13" s="1"/>
  <c r="I115" i="13"/>
  <c r="K115" i="13"/>
  <c r="O115" i="13"/>
  <c r="Q115" i="13"/>
  <c r="V115" i="13"/>
  <c r="G121" i="13"/>
  <c r="V121" i="13"/>
  <c r="G122" i="13"/>
  <c r="M122" i="13" s="1"/>
  <c r="I122" i="13"/>
  <c r="K122" i="13"/>
  <c r="K121" i="13" s="1"/>
  <c r="O122" i="13"/>
  <c r="O121" i="13" s="1"/>
  <c r="Q122" i="13"/>
  <c r="Q121" i="13" s="1"/>
  <c r="V122" i="13"/>
  <c r="G128" i="13"/>
  <c r="I128" i="13"/>
  <c r="K128" i="13"/>
  <c r="M128" i="13"/>
  <c r="O128" i="13"/>
  <c r="Q128" i="13"/>
  <c r="V128" i="13"/>
  <c r="G137" i="13"/>
  <c r="I137" i="13"/>
  <c r="K137" i="13"/>
  <c r="M137" i="13"/>
  <c r="O137" i="13"/>
  <c r="Q137" i="13"/>
  <c r="V137" i="13"/>
  <c r="G142" i="13"/>
  <c r="I142" i="13"/>
  <c r="I121" i="13" s="1"/>
  <c r="K142" i="13"/>
  <c r="M142" i="13"/>
  <c r="O142" i="13"/>
  <c r="Q142" i="13"/>
  <c r="V142" i="13"/>
  <c r="G149" i="13"/>
  <c r="M149" i="13" s="1"/>
  <c r="I149" i="13"/>
  <c r="K149" i="13"/>
  <c r="O149" i="13"/>
  <c r="Q149" i="13"/>
  <c r="V149" i="13"/>
  <c r="G156" i="13"/>
  <c r="I156" i="13"/>
  <c r="V156" i="13"/>
  <c r="G157" i="13"/>
  <c r="M157" i="13" s="1"/>
  <c r="M156" i="13" s="1"/>
  <c r="I157" i="13"/>
  <c r="K157" i="13"/>
  <c r="K156" i="13" s="1"/>
  <c r="O157" i="13"/>
  <c r="O156" i="13" s="1"/>
  <c r="Q157" i="13"/>
  <c r="Q156" i="13" s="1"/>
  <c r="V157" i="13"/>
  <c r="G161" i="13"/>
  <c r="I161" i="13"/>
  <c r="K161" i="13"/>
  <c r="M161" i="13"/>
  <c r="O161" i="13"/>
  <c r="Q161" i="13"/>
  <c r="V161" i="13"/>
  <c r="M165" i="13"/>
  <c r="O165" i="13"/>
  <c r="G166" i="13"/>
  <c r="G165" i="13" s="1"/>
  <c r="I166" i="13"/>
  <c r="I165" i="13" s="1"/>
  <c r="K166" i="13"/>
  <c r="K165" i="13" s="1"/>
  <c r="M166" i="13"/>
  <c r="O166" i="13"/>
  <c r="Q166" i="13"/>
  <c r="Q165" i="13" s="1"/>
  <c r="V166" i="13"/>
  <c r="V165" i="13" s="1"/>
  <c r="I169" i="13"/>
  <c r="K169" i="13"/>
  <c r="G170" i="13"/>
  <c r="G169" i="13" s="1"/>
  <c r="I170" i="13"/>
  <c r="K170" i="13"/>
  <c r="O170" i="13"/>
  <c r="O169" i="13" s="1"/>
  <c r="Q170" i="13"/>
  <c r="Q169" i="13" s="1"/>
  <c r="V170" i="13"/>
  <c r="V169" i="13" s="1"/>
  <c r="G171" i="13"/>
  <c r="V171" i="13"/>
  <c r="G172" i="13"/>
  <c r="I172" i="13"/>
  <c r="I171" i="13" s="1"/>
  <c r="K172" i="13"/>
  <c r="K171" i="13" s="1"/>
  <c r="M172" i="13"/>
  <c r="O172" i="13"/>
  <c r="O171" i="13" s="1"/>
  <c r="Q172" i="13"/>
  <c r="Q171" i="13" s="1"/>
  <c r="V172" i="13"/>
  <c r="G176" i="13"/>
  <c r="I176" i="13"/>
  <c r="K176" i="13"/>
  <c r="M176" i="13"/>
  <c r="O176" i="13"/>
  <c r="Q176" i="13"/>
  <c r="V176" i="13"/>
  <c r="G180" i="13"/>
  <c r="I180" i="13"/>
  <c r="K180" i="13"/>
  <c r="M180" i="13"/>
  <c r="O180" i="13"/>
  <c r="Q180" i="13"/>
  <c r="V180" i="13"/>
  <c r="G184" i="13"/>
  <c r="M184" i="13" s="1"/>
  <c r="I184" i="13"/>
  <c r="K184" i="13"/>
  <c r="O184" i="13"/>
  <c r="Q184" i="13"/>
  <c r="V184" i="13"/>
  <c r="G188" i="13"/>
  <c r="M188" i="13" s="1"/>
  <c r="I188" i="13"/>
  <c r="K188" i="13"/>
  <c r="O188" i="13"/>
  <c r="Q188" i="13"/>
  <c r="V188" i="13"/>
  <c r="AE193" i="13"/>
  <c r="G30" i="12"/>
  <c r="G9" i="12"/>
  <c r="G8" i="12" s="1"/>
  <c r="I9" i="12"/>
  <c r="I8" i="12" s="1"/>
  <c r="K9" i="12"/>
  <c r="K8" i="12" s="1"/>
  <c r="M9" i="12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O8" i="12" s="1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Q21" i="12"/>
  <c r="G22" i="12"/>
  <c r="G21" i="12" s="1"/>
  <c r="I22" i="12"/>
  <c r="I21" i="12" s="1"/>
  <c r="K22" i="12"/>
  <c r="K21" i="12" s="1"/>
  <c r="M22" i="12"/>
  <c r="M21" i="12" s="1"/>
  <c r="O22" i="12"/>
  <c r="O21" i="12" s="1"/>
  <c r="Q22" i="12"/>
  <c r="V22" i="12"/>
  <c r="V21" i="12" s="1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AE30" i="12"/>
  <c r="I20" i="1"/>
  <c r="I19" i="1"/>
  <c r="I18" i="1"/>
  <c r="I17" i="1"/>
  <c r="I16" i="1"/>
  <c r="F45" i="1"/>
  <c r="G23" i="1" s="1"/>
  <c r="G45" i="1"/>
  <c r="G25" i="1" s="1"/>
  <c r="A25" i="1" s="1"/>
  <c r="H43" i="1"/>
  <c r="I43" i="1" s="1"/>
  <c r="H42" i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I67" i="1" l="1"/>
  <c r="J63" i="1" s="1"/>
  <c r="J64" i="1"/>
  <c r="J61" i="1"/>
  <c r="I21" i="1"/>
  <c r="G26" i="1"/>
  <c r="A26" i="1"/>
  <c r="A23" i="1"/>
  <c r="G28" i="1"/>
  <c r="M121" i="13"/>
  <c r="M171" i="13"/>
  <c r="M65" i="13"/>
  <c r="M170" i="13"/>
  <c r="M169" i="13" s="1"/>
  <c r="AF193" i="13"/>
  <c r="M9" i="13"/>
  <c r="M8" i="13" s="1"/>
  <c r="M8" i="12"/>
  <c r="AF30" i="12"/>
  <c r="J44" i="1"/>
  <c r="J41" i="1"/>
  <c r="J39" i="1"/>
  <c r="J45" i="1" s="1"/>
  <c r="J43" i="1"/>
  <c r="J40" i="1"/>
  <c r="H45" i="1"/>
  <c r="J57" i="1" l="1"/>
  <c r="J62" i="1"/>
  <c r="J65" i="1"/>
  <c r="J60" i="1"/>
  <c r="J66" i="1"/>
  <c r="J59" i="1"/>
  <c r="J58" i="1"/>
  <c r="A24" i="1"/>
  <c r="G24" i="1"/>
  <c r="A27" i="1" s="1"/>
  <c r="J67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03F7E754-19AF-4B2C-AB89-A3AB173DBAC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A77AE28-C78F-47E5-85E0-09B899132F9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C2D6F1D2-9079-48C0-8C2F-E6451A6F0CA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A7FDA3-AB9F-493B-B0E0-6F2ECF0D8CE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<sst xmlns="http://schemas.openxmlformats.org/spreadsheetml/2006/main" count="971" uniqueCount="321">
  <si>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</si>
  <si>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</si>
  <si>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</si>
  <si>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</si>
  <si>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</si>
  <si>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</si>
  <si>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</si>
  <si>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</si>
  <si>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</si>
  <si>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</si>
  <si>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</si>
  <si>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</si>
  <si>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</si>
  <si>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</si>
  <si>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</si>
  <si>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</si>
  <si>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</si>
  <si>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</si>
  <si>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</si>
  <si>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</si>
  <si>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</si>
  <si>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</si>
  <si>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</si>
  <si>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</si>
  <si>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</si>
  <si>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</si>
  <si>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</si>
  <si>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</si>
  <si>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</si>
  <si>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</si>
  <si>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</si>
  <si>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</si>
  <si>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</si>
  <si>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</si>
  <si>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</si>
  <si>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</si>
  <si>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</si>
  <si>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</si>
  <si>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</si>
  <si>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</si>
  <si>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</si>
  <si>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</si>
  <si>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</si>
  <si>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2145.1_2</t>
  </si>
  <si>
    <t>Sklad posypových materiálů Bystřice nad Pernštejnem - 1.ETAPA_SO 12_Zpevněné plochy</t>
  </si>
  <si>
    <t>Krajská správa a údržba silnic Vysočiny, příspěvková organizace</t>
  </si>
  <si>
    <t>Kosovská 1122/16</t>
  </si>
  <si>
    <t>Jihlava</t>
  </si>
  <si>
    <t>58601</t>
  </si>
  <si>
    <t>00090450</t>
  </si>
  <si>
    <t>CZ00090450</t>
  </si>
  <si>
    <t>Ing. Milan Pelikán</t>
  </si>
  <si>
    <t>Lučiny 1186/1</t>
  </si>
  <si>
    <t>Žďár nad Sázavou-Žďár nad Sázavou 1</t>
  </si>
  <si>
    <t>59101</t>
  </si>
  <si>
    <t>18117422</t>
  </si>
  <si>
    <t>CZ6210150133</t>
  </si>
  <si>
    <t>Stavba</t>
  </si>
  <si>
    <t>Ostatní a vedlejší náklady</t>
  </si>
  <si>
    <t>SO 00</t>
  </si>
  <si>
    <t>Vedlejší a ostatní náklady</t>
  </si>
  <si>
    <t>Stavební objekt</t>
  </si>
  <si>
    <t>SO 12</t>
  </si>
  <si>
    <t>Zpevněné plochy - 1.etapa</t>
  </si>
  <si>
    <t>Zpevněné plochy</t>
  </si>
  <si>
    <t>Celkem za stavbu</t>
  </si>
  <si>
    <t>CZK</t>
  </si>
  <si>
    <t>#POPS</t>
  </si>
  <si>
    <t>Popis stavby: 2145.1_2 - Sklad posypových materiálů Bystřice nad Pernštejnem - 1.ETAPA_SO 12_Zpevněné plochy</t>
  </si>
  <si>
    <t>#POPO</t>
  </si>
  <si>
    <t>Popis objektu: 00 - Vedlejší a ostatní náklady</t>
  </si>
  <si>
    <t>#POPR</t>
  </si>
  <si>
    <t>Popis rozpočtu: SO 00 - Vedlejší a ostatní náklady</t>
  </si>
  <si>
    <t>Popis objektu: SO 12 - Zpevněné plochy - 1.etapa</t>
  </si>
  <si>
    <t>Popis rozpočtu: SO 12 - Zpevněné plochy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</si>
  <si>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</si>
  <si>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</si>
  <si>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</si>
  <si>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</si>
  <si>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</si>
  <si>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</si>
  <si>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</si>
  <si>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</si>
  <si>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</si>
  <si>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</si>
  <si>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93</t>
  </si>
  <si>
    <t>Dokončovací práce inženýrských staveb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</si>
  <si>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</si>
  <si>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</si>
  <si>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</si>
  <si>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</si>
  <si>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</si>
  <si>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</si>
  <si>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</si>
  <si>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</si>
  <si>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</si>
  <si>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</si>
  <si>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</si>
  <si>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</si>
  <si>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</si>
  <si>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</si>
  <si>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</si>
  <si>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</si>
  <si>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</si>
  <si>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</si>
  <si>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</si>
  <si>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</si>
  <si>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</si>
  <si>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</si>
  <si>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</si>
  <si>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</si>
  <si>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</si>
  <si>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</si>
  <si>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</si>
  <si>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</si>
  <si>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</si>
  <si>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</si>
  <si>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</si>
  <si>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</si>
  <si>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</si>
  <si>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</si>
  <si>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</si>
  <si>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</si>
  <si>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</si>
  <si>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</si>
  <si>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</si>
  <si>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</si>
  <si>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0007T</t>
  </si>
  <si>
    <t>Zkoušky únosnosti pláně</t>
  </si>
  <si>
    <t>Soubor</t>
  </si>
  <si>
    <t>Vlastní</t>
  </si>
  <si>
    <t>Indiv</t>
  </si>
  <si>
    <t>VRN</t>
  </si>
  <si>
    <t>Běžná</t>
  </si>
  <si>
    <t>POL99_0</t>
  </si>
  <si>
    <t>00511 R</t>
  </si>
  <si>
    <t xml:space="preserve">Geodetické práce </t>
  </si>
  <si>
    <t>RTS 23/ II</t>
  </si>
  <si>
    <t>POL99_2</t>
  </si>
  <si>
    <t>005111020R</t>
  </si>
  <si>
    <t>Vytyčení stavby</t>
  </si>
  <si>
    <t>005111020T</t>
  </si>
  <si>
    <t>Geodetické vytyčení stavby - dešťová kanalizace</t>
  </si>
  <si>
    <t>005111021T</t>
  </si>
  <si>
    <t>Geodetické vytyčení stavby - vodovod</t>
  </si>
  <si>
    <t>00511T</t>
  </si>
  <si>
    <t>Geodetické zaměření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</si>
  <si>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</si>
  <si>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</si>
  <si>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</si>
  <si>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</si>
  <si>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</si>
  <si>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</si>
  <si>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005241030T</t>
  </si>
  <si>
    <t>Vyhotovení geometrického plánu</t>
  </si>
  <si>
    <t xml:space="preserve">kanalizace, vodovod : </t>
  </si>
  <si>
    <t>VV</t>
  </si>
  <si>
    <t>1,00</t>
  </si>
  <si>
    <t>00852T</t>
  </si>
  <si>
    <t>Každodenní úklid dotčených ploch stavbou</t>
  </si>
  <si>
    <t>00896T</t>
  </si>
  <si>
    <t>Oplocení staveniště po celou dobu výstavby</t>
  </si>
  <si>
    <t>00523  R</t>
  </si>
  <si>
    <t>Zkoušky a revize</t>
  </si>
  <si>
    <t>005241010R</t>
  </si>
  <si>
    <t xml:space="preserve">Dokumentace skutečného provedení </t>
  </si>
  <si>
    <t xml:space="preserve">Stavební část, kanalizace, vodovod : </t>
  </si>
  <si>
    <t>005241020R</t>
  </si>
  <si>
    <t xml:space="preserve">Geodetické zaměření skutečného provedení  </t>
  </si>
  <si>
    <t>SUM</t>
  </si>
  <si>
    <t>END</t>
  </si>
  <si>
    <t>Položkový soupis prací a dodávek</t>
  </si>
  <si>
    <t>113107650R00</t>
  </si>
  <si>
    <t>Odstranění podkladů nebo krytů z kameniva hrubého drceného, v ploše jednotlivě nad 50 m2, tloušťka vrstvy 500 mm</t>
  </si>
  <si>
    <t>m2</t>
  </si>
  <si>
    <t>822-1</t>
  </si>
  <si>
    <t>RTS 23/ I</t>
  </si>
  <si>
    <t>Práce</t>
  </si>
  <si>
    <t>POL1_1</t>
  </si>
  <si>
    <t xml:space="preserve">rekonstrukce podmáčené zpevněné plochy : </t>
  </si>
  <si>
    <t>180,00</t>
  </si>
  <si>
    <t>113108415R00</t>
  </si>
  <si>
    <t>Odstranění podkladů nebo krytů živičných, v ploše jednotlivě nad 50 m2, tloušťka vrstvy 150 mm</t>
  </si>
  <si>
    <t>122201103R00</t>
  </si>
  <si>
    <t>Odkopávky nezapažené v hor. 3 do 10000 m3</t>
  </si>
  <si>
    <t>m3</t>
  </si>
  <si>
    <t>Důležitá</t>
  </si>
  <si>
    <t xml:space="preserve">odkopávka pro skladbu zpevněné plochy : </t>
  </si>
  <si>
    <t xml:space="preserve">výkres č.D.1.4.1203 a D.1.4.1202 : </t>
  </si>
  <si>
    <t>2236,00*0,80*1,10</t>
  </si>
  <si>
    <t>132201111R00</t>
  </si>
  <si>
    <t>Hloubení rýh š.do 60 cm v hor.3 do 100 m3, STROJNĚ</t>
  </si>
  <si>
    <t xml:space="preserve">rýha pro odvodňovací drenáž : </t>
  </si>
  <si>
    <t>(31,00+17,50+2*30,00+2*1,30+22,50+16,00)*0,30*0,40</t>
  </si>
  <si>
    <t>161101101R00</t>
  </si>
  <si>
    <t>Svislé přemístění výkopku z hor.1-4 do 2,5 m</t>
  </si>
  <si>
    <t xml:space="preserve">výkres č.D.1.4. : </t>
  </si>
  <si>
    <t>162701105R00</t>
  </si>
  <si>
    <t>Vodorovné přemístění výkopku z hor.1-4 do 10000 m</t>
  </si>
  <si>
    <t>162701109R00</t>
  </si>
  <si>
    <t>Příplatek k vod. přemístění hor.1-4 za další 1 km</t>
  </si>
  <si>
    <t>1985,6320*10</t>
  </si>
  <si>
    <t>167101102R00</t>
  </si>
  <si>
    <t>Nakládání výkopku z hor.1-4 v množství nad 100 m3</t>
  </si>
  <si>
    <t>1985,6320</t>
  </si>
  <si>
    <t>171201201R00</t>
  </si>
  <si>
    <t>Uložení sypaniny na skl.-modelace na výšku přes 2m</t>
  </si>
  <si>
    <t>181101102R00</t>
  </si>
  <si>
    <t>Úprava pláně v zářezech v hor. 1-4, se zhutněním</t>
  </si>
  <si>
    <t xml:space="preserve">Zhutněná zemní pláň Edef 2 min.45 MPa : </t>
  </si>
  <si>
    <t>2236,00*1,10</t>
  </si>
  <si>
    <t>199000005R00</t>
  </si>
  <si>
    <t>Poplatek za skládku zeminy 1- 4</t>
  </si>
  <si>
    <t>t</t>
  </si>
  <si>
    <t>1985,6320*1,90</t>
  </si>
  <si>
    <t>212532111R00</t>
  </si>
  <si>
    <t>Lože trativodu z kameniva hrub.drceného,16-32 mm</t>
  </si>
  <si>
    <t xml:space="preserve">odvodňovací drenáž : </t>
  </si>
  <si>
    <t>(31,00+17,50+2*30,00+2*1,30+22,50+16,00)*0,30*0,10</t>
  </si>
  <si>
    <t>212561111R00</t>
  </si>
  <si>
    <t>Výplň odvodňov. trativodů kam. hrubě drcen. 16 mm</t>
  </si>
  <si>
    <t>(31,00+17,50+2*30,00+2*1,30+22,50+16,00)*0,30*0,30</t>
  </si>
  <si>
    <t>212755114R00</t>
  </si>
  <si>
    <t>Trativody z drenážních trubek DN 10 cm bez lože</t>
  </si>
  <si>
    <t>m</t>
  </si>
  <si>
    <t>31,00+17,50+2*30,00+2*1,30+22,50+16,00</t>
  </si>
  <si>
    <t>28611253.A</t>
  </si>
  <si>
    <t>Trubka PVC-U drenážní flexibilní d 100mm Multi-fil</t>
  </si>
  <si>
    <t>SPCM</t>
  </si>
  <si>
    <t>Specifikace</t>
  </si>
  <si>
    <t>POL3_1</t>
  </si>
  <si>
    <t xml:space="preserve">odvodňovací drenáž PE-HD pr.100 mm SN8 : </t>
  </si>
  <si>
    <t>Začátek provozního součtu</t>
  </si>
  <si>
    <t xml:space="preserve">  31,00+17,50+2*30,00+2*1,30+22,50+16,00</t>
  </si>
  <si>
    <t>Konec provozního součtu</t>
  </si>
  <si>
    <t>149,60*1,10</t>
  </si>
  <si>
    <t>573231126R00</t>
  </si>
  <si>
    <t>Postřik živičný spojovací bez posypu kamenivem , množství zbytkového asfaltu 0,60 kg/m2</t>
  </si>
  <si>
    <t>bez posypu kamenivem</t>
  </si>
  <si>
    <t>SPI</t>
  </si>
  <si>
    <t xml:space="preserve">Skladba zpevněné plochy : </t>
  </si>
  <si>
    <t xml:space="preserve">výkres č.D.1.4.1204 : </t>
  </si>
  <si>
    <t>2236,00</t>
  </si>
  <si>
    <t>564851111R00</t>
  </si>
  <si>
    <t>Podklad ze štěrkodrti po zhutnění tloušťky 15 cm</t>
  </si>
  <si>
    <t>564851114R00</t>
  </si>
  <si>
    <t>Podklad ze štěrkodrti po zhutnění tloušťky 18 cm</t>
  </si>
  <si>
    <t>567-001</t>
  </si>
  <si>
    <t>D+M opatření proti vývoji reflexních trhlin do, asfaltových vrstev na stmelené podkl.vrstvě</t>
  </si>
  <si>
    <t>567122111R00</t>
  </si>
  <si>
    <t>Podklad z kameniva zpev.cementem KZC 1 tl.12 cm</t>
  </si>
  <si>
    <t>569831111R00</t>
  </si>
  <si>
    <t>Zpevnění krajnic štěrkodrtí tloušťky  10 cm</t>
  </si>
  <si>
    <t xml:space="preserve">do doby vybudování SO 22 bude konstrukce vozovky z boku ochráněna : </t>
  </si>
  <si>
    <t xml:space="preserve">přísypem štěrkodrti tl.2x100 mm : </t>
  </si>
  <si>
    <t>(9,50+81,00)*0,80</t>
  </si>
  <si>
    <t>573191111R00</t>
  </si>
  <si>
    <t>Nátěr infiltrační kationaktivní emulzí 1kg/m2</t>
  </si>
  <si>
    <t>577112124R00</t>
  </si>
  <si>
    <t>Beton asfalt. ACO 11 S modifik. š.nad 3 m, tl.5 cm</t>
  </si>
  <si>
    <t>577162124R00</t>
  </si>
  <si>
    <t>Beton asfalt. ACL 16+ ložný, š. nad 3 m, tl. 7 cm</t>
  </si>
  <si>
    <t>917862111R00</t>
  </si>
  <si>
    <t>Osazení stojat. obrub.bet. s opěrou,lože z C 12/15</t>
  </si>
  <si>
    <t xml:space="preserve">výkres č.D.1.4.1202 : </t>
  </si>
  <si>
    <t xml:space="preserve">obrubník silniční nájezdový : </t>
  </si>
  <si>
    <t>12,50</t>
  </si>
  <si>
    <t xml:space="preserve">obrubník silniční : </t>
  </si>
  <si>
    <t>2,80+7,25</t>
  </si>
  <si>
    <t>918 10-1156.RX1</t>
  </si>
  <si>
    <t>Lože pod obrubníky nebo obruby dlažeb z C 16/20</t>
  </si>
  <si>
    <t xml:space="preserve">  obrubník silniční nájezdový : </t>
  </si>
  <si>
    <t xml:space="preserve">  12,50</t>
  </si>
  <si>
    <t xml:space="preserve">  obrubník silniční : </t>
  </si>
  <si>
    <t xml:space="preserve">  2,80+7,25</t>
  </si>
  <si>
    <t>22,55*0,25*0,20</t>
  </si>
  <si>
    <t>919721211R00</t>
  </si>
  <si>
    <t>Dilatační spáry vkládané vyplněné asfalt. zálivkou</t>
  </si>
  <si>
    <t xml:space="preserve">těsnění u styku s objekty : </t>
  </si>
  <si>
    <t>17,85+70,60</t>
  </si>
  <si>
    <t>28,60</t>
  </si>
  <si>
    <t>2*30,00+2*0,80</t>
  </si>
  <si>
    <t>59217472</t>
  </si>
  <si>
    <t>Obrubník silniční 1000/150/250 šedý</t>
  </si>
  <si>
    <t>kus</t>
  </si>
  <si>
    <t>10,05*1,10</t>
  </si>
  <si>
    <t>59217476</t>
  </si>
  <si>
    <t>Obrubník silniční nájezdový 1000/150/150 šedý</t>
  </si>
  <si>
    <t>12,50*1,10</t>
  </si>
  <si>
    <t>935112111R00</t>
  </si>
  <si>
    <t>Osazení přík.žlabu do C8/10 tl.10cm z tvárnic 50cm</t>
  </si>
  <si>
    <t xml:space="preserve">betonový žlab u stávajícího solnohradu : </t>
  </si>
  <si>
    <t>25,95</t>
  </si>
  <si>
    <t>59227516</t>
  </si>
  <si>
    <t>Žlab odvodňovací TBZ  50/50/13</t>
  </si>
  <si>
    <t>25,95*2*1,05</t>
  </si>
  <si>
    <t>970241150R00</t>
  </si>
  <si>
    <t>Řezání prostého betonu hl. řezu 150 mm</t>
  </si>
  <si>
    <t xml:space="preserve">řezání obrubníků : </t>
  </si>
  <si>
    <t>4*0,25</t>
  </si>
  <si>
    <t>998225111R00</t>
  </si>
  <si>
    <t>Přesun hmot, pozemní komunikace, kryt živičný</t>
  </si>
  <si>
    <t>979990112R00</t>
  </si>
  <si>
    <t>Poplatek za skládku za uložení, obalované kamenivo, asfalt, kusovost do 300 x 300 mm,  , skupina 17 03 02 z Katalogu odpadů</t>
  </si>
  <si>
    <t>801-3</t>
  </si>
  <si>
    <t>Přesun suti</t>
  </si>
  <si>
    <t>POL8_</t>
  </si>
  <si>
    <t xml:space="preserve">Demontážní hmotnosti z položek s pořadovými čísly: : </t>
  </si>
  <si>
    <t xml:space="preserve">1,2,32, : </t>
  </si>
  <si>
    <t>Součet: : 59,20211</t>
  </si>
  <si>
    <t>979081111R00</t>
  </si>
  <si>
    <t>do 1 km</t>
  </si>
  <si>
    <t>Součet: : 257,40046</t>
  </si>
  <si>
    <t>979081121R00</t>
  </si>
  <si>
    <t>příplatek za každý další 1 km</t>
  </si>
  <si>
    <t>Součet: : 4890,60874</t>
  </si>
  <si>
    <t>979088212R00</t>
  </si>
  <si>
    <t>nakládání suti a vybouraných hmot na dopravní prostředky pro vodorovné přemístění</t>
  </si>
  <si>
    <t>979990101R00</t>
  </si>
  <si>
    <t>za uložení, směsi betonu a cihel,  , skupina 17 01 01 a 17 01 02 z Katalogu odpadů</t>
  </si>
  <si>
    <t>Součet: : 198,19835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</si>
</sst>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ArAGc73l29L2mpv5ar9Y6rd12a3Z3Hv8PuN4ckGzoGcscpwQd5FqGu5e/PxGtDONagFsc/boUThukQU266/whA==" saltValue="1cJ2En5rz/GCV4pR6PNcl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SUMIF(F57:F66,A16,I57:I66)+SUMIF(F57:F66,"PSU",I57:I66)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SUMIF(F57:F66,A17,I57:I66)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SUMIF(F57:F66,A18,I57:I66)</f>
        <v>0</v>
      </c>
      <c r="J18" s="81"/>
    </row>
    <row r="19" spans="1:10" ht="23.25" customHeight="1" x14ac:dyDescent="0.2">
      <c r="A19" s="194" t="s">
        <v>94</v>
      </c>
      <c r="B19" s="37" t="s">
        <v>27</v>
      </c>
      <c r="C19" s="58"/>
      <c r="D19" s="59"/>
      <c r="E19" s="79"/>
      <c r="F19" s="80"/>
      <c r="G19" s="79"/>
      <c r="H19" s="80"/>
      <c r="I19" s="79">
        <f>SUMIF(F57:F66,A19,I57:I66)</f>
        <v>0</v>
      </c>
      <c r="J19" s="81"/>
    </row>
    <row r="20" spans="1:10" ht="23.25" customHeight="1" x14ac:dyDescent="0.2">
      <c r="A20" s="194" t="s">
        <v>95</v>
      </c>
      <c r="B20" s="37" t="s">
        <v>28</v>
      </c>
      <c r="C20" s="58"/>
      <c r="D20" s="59"/>
      <c r="E20" s="79"/>
      <c r="F20" s="80"/>
      <c r="G20" s="79"/>
      <c r="H20" s="80"/>
      <c r="I20" s="79">
        <f>SUMIF(F57:F66,A20,I57:I66)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'00 SO 00 Naklady'!AE30+'SO 12 SO 12 Pol'!AE193</f>
        <v>0</v>
      </c>
      <c r="G39" s="147">
        <f>'00 SO 00 Naklady'!AF30+'SO 12 SO 12 Pol'!AF193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58</v>
      </c>
      <c r="D40" s="151"/>
      <c r="E40" s="151"/>
      <c r="F40" s="152">
        <f>'00 SO 00 Naklady'!AE30</f>
        <v>0</v>
      </c>
      <c r="G40" s="153">
        <f>'00 SO 00 Naklady'!AF30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59</v>
      </c>
      <c r="C41" s="145" t="s">
        <v>60</v>
      </c>
      <c r="D41" s="145"/>
      <c r="E41" s="145"/>
      <c r="F41" s="156">
        <f>'00 SO 00 Naklady'!AE30</f>
        <v>0</v>
      </c>
      <c r="G41" s="148">
        <f>'00 SO 00 Naklady'!AF30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61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62</v>
      </c>
      <c r="C43" s="151" t="s">
        <v>63</v>
      </c>
      <c r="D43" s="151"/>
      <c r="E43" s="151"/>
      <c r="F43" s="152">
        <f>'SO 12 SO 12 Pol'!AE193</f>
        <v>0</v>
      </c>
      <c r="G43" s="153">
        <f>'SO 12 SO 12 Pol'!AF193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62</v>
      </c>
      <c r="C44" s="145" t="s">
        <v>64</v>
      </c>
      <c r="D44" s="145"/>
      <c r="E44" s="145"/>
      <c r="F44" s="156">
        <f>'SO 12 SO 12 Pol'!AE193</f>
        <v>0</v>
      </c>
      <c r="G44" s="148">
        <f>'SO 12 SO 12 Pol'!AF193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65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67</v>
      </c>
      <c r="B47" t="s">
        <v>68</v>
      </c>
    </row>
    <row r="48" spans="1:10" x14ac:dyDescent="0.2">
      <c r="A48" t="s">
        <v>69</v>
      </c>
      <c r="B48" t="s">
        <v>70</v>
      </c>
    </row>
    <row r="49" spans="1:10" x14ac:dyDescent="0.2">
      <c r="A49" t="s">
        <v>71</v>
      </c>
      <c r="B49" t="s">
        <v>72</v>
      </c>
    </row>
    <row r="50" spans="1:10" x14ac:dyDescent="0.2">
      <c r="A50" t="s">
        <v>69</v>
      </c>
      <c r="B50" t="s">
        <v>73</v>
      </c>
    </row>
    <row r="51" spans="1:10" x14ac:dyDescent="0.2">
      <c r="A51" t="s">
        <v>71</v>
      </c>
      <c r="B51" t="s">
        <v>74</v>
      </c>
    </row>
    <row r="54" spans="1:10" ht="15.75" x14ac:dyDescent="0.25">
      <c r="B54" s="173" t="s">
        <v>75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76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77</v>
      </c>
      <c r="C57" s="182" t="s">
        <v>78</v>
      </c>
      <c r="D57" s="183"/>
      <c r="E57" s="183"/>
      <c r="F57" s="190" t="s">
        <v>24</v>
      </c>
      <c r="G57" s="191"/>
      <c r="H57" s="191"/>
      <c r="I57" s="191">
        <f>'SO 12 SO 12 Pol'!G8</f>
        <v>0</v>
      </c>
      <c r="J57" s="187" t="str">
        <f>IF(I67=0,"",I57/I67*100)</f>
        <v/>
      </c>
    </row>
    <row r="58" spans="1:10" ht="36.75" customHeight="1" x14ac:dyDescent="0.2">
      <c r="A58" s="176"/>
      <c r="B58" s="181" t="s">
        <v>79</v>
      </c>
      <c r="C58" s="182" t="s">
        <v>80</v>
      </c>
      <c r="D58" s="183"/>
      <c r="E58" s="183"/>
      <c r="F58" s="190" t="s">
        <v>24</v>
      </c>
      <c r="G58" s="191"/>
      <c r="H58" s="191"/>
      <c r="I58" s="191">
        <f>'SO 12 SO 12 Pol'!G49</f>
        <v>0</v>
      </c>
      <c r="J58" s="187" t="str">
        <f>IF(I67=0,"",I58/I67*100)</f>
        <v/>
      </c>
    </row>
    <row r="59" spans="1:10" ht="36.75" customHeight="1" x14ac:dyDescent="0.2">
      <c r="A59" s="176"/>
      <c r="B59" s="181" t="s">
        <v>81</v>
      </c>
      <c r="C59" s="182" t="s">
        <v>82</v>
      </c>
      <c r="D59" s="183"/>
      <c r="E59" s="183"/>
      <c r="F59" s="190" t="s">
        <v>24</v>
      </c>
      <c r="G59" s="191"/>
      <c r="H59" s="191"/>
      <c r="I59" s="191">
        <f>'SO 12 SO 12 Pol'!G65</f>
        <v>0</v>
      </c>
      <c r="J59" s="187" t="str">
        <f>IF(I67=0,"",I59/I67*100)</f>
        <v/>
      </c>
    </row>
    <row r="60" spans="1:10" ht="36.75" customHeight="1" x14ac:dyDescent="0.2">
      <c r="A60" s="176"/>
      <c r="B60" s="181" t="s">
        <v>83</v>
      </c>
      <c r="C60" s="182" t="s">
        <v>84</v>
      </c>
      <c r="D60" s="183"/>
      <c r="E60" s="183"/>
      <c r="F60" s="190" t="s">
        <v>24</v>
      </c>
      <c r="G60" s="191"/>
      <c r="H60" s="191"/>
      <c r="I60" s="191">
        <f>'SO 12 SO 12 Pol'!G121</f>
        <v>0</v>
      </c>
      <c r="J60" s="187" t="str">
        <f>IF(I67=0,"",I60/I67*100)</f>
        <v/>
      </c>
    </row>
    <row r="61" spans="1:10" ht="36.75" customHeight="1" x14ac:dyDescent="0.2">
      <c r="A61" s="176"/>
      <c r="B61" s="181" t="s">
        <v>85</v>
      </c>
      <c r="C61" s="182" t="s">
        <v>86</v>
      </c>
      <c r="D61" s="183"/>
      <c r="E61" s="183"/>
      <c r="F61" s="190" t="s">
        <v>24</v>
      </c>
      <c r="G61" s="191"/>
      <c r="H61" s="191"/>
      <c r="I61" s="191">
        <f>'SO 12 SO 12 Pol'!G156</f>
        <v>0</v>
      </c>
      <c r="J61" s="187" t="str">
        <f>IF(I67=0,"",I61/I67*100)</f>
        <v/>
      </c>
    </row>
    <row r="62" spans="1:10" ht="36.75" customHeight="1" x14ac:dyDescent="0.2">
      <c r="A62" s="176"/>
      <c r="B62" s="181" t="s">
        <v>87</v>
      </c>
      <c r="C62" s="182" t="s">
        <v>88</v>
      </c>
      <c r="D62" s="183"/>
      <c r="E62" s="183"/>
      <c r="F62" s="190" t="s">
        <v>24</v>
      </c>
      <c r="G62" s="191"/>
      <c r="H62" s="191"/>
      <c r="I62" s="191">
        <f>'SO 12 SO 12 Pol'!G165</f>
        <v>0</v>
      </c>
      <c r="J62" s="187" t="str">
        <f>IF(I67=0,"",I62/I67*100)</f>
        <v/>
      </c>
    </row>
    <row r="63" spans="1:10" ht="36.75" customHeight="1" x14ac:dyDescent="0.2">
      <c r="A63" s="176"/>
      <c r="B63" s="181" t="s">
        <v>89</v>
      </c>
      <c r="C63" s="182" t="s">
        <v>90</v>
      </c>
      <c r="D63" s="183"/>
      <c r="E63" s="183"/>
      <c r="F63" s="190" t="s">
        <v>24</v>
      </c>
      <c r="G63" s="191"/>
      <c r="H63" s="191"/>
      <c r="I63" s="191">
        <f>'SO 12 SO 12 Pol'!G169</f>
        <v>0</v>
      </c>
      <c r="J63" s="187" t="str">
        <f>IF(I67=0,"",I63/I67*100)</f>
        <v/>
      </c>
    </row>
    <row r="64" spans="1:10" ht="36.75" customHeight="1" x14ac:dyDescent="0.2">
      <c r="A64" s="176"/>
      <c r="B64" s="181" t="s">
        <v>91</v>
      </c>
      <c r="C64" s="182" t="s">
        <v>92</v>
      </c>
      <c r="D64" s="183"/>
      <c r="E64" s="183"/>
      <c r="F64" s="190" t="s">
        <v>93</v>
      </c>
      <c r="G64" s="191"/>
      <c r="H64" s="191"/>
      <c r="I64" s="191">
        <f>'SO 12 SO 12 Pol'!G171</f>
        <v>0</v>
      </c>
      <c r="J64" s="187" t="str">
        <f>IF(I67=0,"",I64/I67*100)</f>
        <v/>
      </c>
    </row>
    <row r="65" spans="1:10" ht="36.75" customHeight="1" x14ac:dyDescent="0.2">
      <c r="A65" s="176"/>
      <c r="B65" s="181" t="s">
        <v>94</v>
      </c>
      <c r="C65" s="182" t="s">
        <v>27</v>
      </c>
      <c r="D65" s="183"/>
      <c r="E65" s="183"/>
      <c r="F65" s="190" t="s">
        <v>94</v>
      </c>
      <c r="G65" s="191"/>
      <c r="H65" s="191"/>
      <c r="I65" s="191">
        <f>'00 SO 00 Naklady'!G8</f>
        <v>0</v>
      </c>
      <c r="J65" s="187" t="str">
        <f>IF(I67=0,"",I65/I67*100)</f>
        <v/>
      </c>
    </row>
    <row r="66" spans="1:10" ht="36.75" customHeight="1" x14ac:dyDescent="0.2">
      <c r="A66" s="176"/>
      <c r="B66" s="181" t="s">
        <v>95</v>
      </c>
      <c r="C66" s="182" t="s">
        <v>28</v>
      </c>
      <c r="D66" s="183"/>
      <c r="E66" s="183"/>
      <c r="F66" s="190" t="s">
        <v>95</v>
      </c>
      <c r="G66" s="191"/>
      <c r="H66" s="191"/>
      <c r="I66" s="191">
        <f>'00 SO 00 Naklady'!G21</f>
        <v>0</v>
      </c>
      <c r="J66" s="187" t="str">
        <f>IF(I67=0,"",I66/I67*100)</f>
        <v/>
      </c>
    </row>
    <row r="67" spans="1:10" ht="25.5" customHeight="1" x14ac:dyDescent="0.2">
      <c r="A67" s="177"/>
      <c r="B67" s="184" t="s">
        <v>1</v>
      </c>
      <c r="C67" s="185"/>
      <c r="D67" s="186"/>
      <c r="E67" s="186"/>
      <c r="F67" s="192"/>
      <c r="G67" s="193"/>
      <c r="H67" s="193"/>
      <c r="I67" s="193">
        <f>SUM(I57:I66)</f>
        <v>0</v>
      </c>
      <c r="J67" s="188">
        <f>SUM(J57:J66)</f>
        <v>0</v>
      </c>
    </row>
    <row r="68" spans="1:10" x14ac:dyDescent="0.2">
      <c r="F68" s="133"/>
      <c r="G68" s="133"/>
      <c r="H68" s="133"/>
      <c r="I68" s="133"/>
      <c r="J68" s="189"/>
    </row>
    <row r="69" spans="1:10" x14ac:dyDescent="0.2">
      <c r="F69" s="133"/>
      <c r="G69" s="133"/>
      <c r="H69" s="133"/>
      <c r="I69" s="133"/>
      <c r="J69" s="189"/>
    </row>
    <row r="70" spans="1:10" x14ac:dyDescent="0.2">
      <c r="F70" s="133"/>
      <c r="G70" s="133"/>
      <c r="H70" s="133"/>
      <c r="I70" s="133"/>
      <c r="J70" s="189"/>
    </row>
  </sheetData>
  <sheetProtection algorithmName="SHA-512" hashValue="xcQGprrAuSzHGVz0CZbRLTAt2IuFBj8fTS2vaGv9YnIn/rV6kO0QdtaFifIjF2IQVOONQCXGfoqn5BBuQAz0tg==" saltValue="gmzFjkiiajdc8S/ulgMdg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5:E65"/>
    <mergeCell ref="C66:E66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Yku02nS28RuSut445yScDT+juKhyg/bNWfZgnwQFTa8JcdVqwSYJDrMQ9qtHvdohDf3aGeAv8Xc2tW8HRMXDkA==" saltValue="3jXqpSM7ll5i+Ff022Y0C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67139-7020-41FB-9BF8-849C932ADB4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96</v>
      </c>
      <c r="B1" s="195"/>
      <c r="C1" s="195"/>
      <c r="D1" s="195"/>
      <c r="E1" s="195"/>
      <c r="F1" s="195"/>
      <c r="G1" s="195"/>
      <c r="AG1" t="s">
        <v>97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98</v>
      </c>
    </row>
    <row r="3" spans="1:60" ht="24.95" customHeight="1" x14ac:dyDescent="0.2">
      <c r="A3" s="196" t="s">
        <v>8</v>
      </c>
      <c r="B3" s="48" t="s">
        <v>99</v>
      </c>
      <c r="C3" s="199" t="s">
        <v>60</v>
      </c>
      <c r="D3" s="197"/>
      <c r="E3" s="197"/>
      <c r="F3" s="197"/>
      <c r="G3" s="198"/>
      <c r="AC3" s="174" t="s">
        <v>100</v>
      </c>
      <c r="AG3" t="s">
        <v>101</v>
      </c>
    </row>
    <row r="4" spans="1:60" ht="24.95" customHeight="1" x14ac:dyDescent="0.2">
      <c r="A4" s="200" t="s">
        <v>9</v>
      </c>
      <c r="B4" s="201" t="s">
        <v>59</v>
      </c>
      <c r="C4" s="202" t="s">
        <v>60</v>
      </c>
      <c r="D4" s="203"/>
      <c r="E4" s="203"/>
      <c r="F4" s="203"/>
      <c r="G4" s="204"/>
      <c r="AG4" t="s">
        <v>102</v>
      </c>
    </row>
    <row r="5" spans="1:60" x14ac:dyDescent="0.2">
      <c r="D5" s="10"/>
    </row>
    <row r="6" spans="1:60" ht="38.25" x14ac:dyDescent="0.2">
      <c r="A6" s="206" t="s">
        <v>103</v>
      </c>
      <c r="B6" s="208" t="s">
        <v>104</v>
      </c>
      <c r="C6" s="208" t="s">
        <v>105</v>
      </c>
      <c r="D6" s="207" t="s">
        <v>106</v>
      </c>
      <c r="E6" s="206" t="s">
        <v>107</v>
      </c>
      <c r="F6" s="205" t="s">
        <v>108</v>
      </c>
      <c r="G6" s="206" t="s">
        <v>29</v>
      </c>
      <c r="H6" s="209" t="s">
        <v>30</v>
      </c>
      <c r="I6" s="209" t="s">
        <v>109</v>
      </c>
      <c r="J6" s="209" t="s">
        <v>31</v>
      </c>
      <c r="K6" s="209" t="s">
        <v>110</v>
      </c>
      <c r="L6" s="209" t="s">
        <v>111</v>
      </c>
      <c r="M6" s="209" t="s">
        <v>112</v>
      </c>
      <c r="N6" s="209" t="s">
        <v>113</v>
      </c>
      <c r="O6" s="209" t="s">
        <v>114</v>
      </c>
      <c r="P6" s="209" t="s">
        <v>115</v>
      </c>
      <c r="Q6" s="209" t="s">
        <v>116</v>
      </c>
      <c r="R6" s="209" t="s">
        <v>117</v>
      </c>
      <c r="S6" s="209" t="s">
        <v>118</v>
      </c>
      <c r="T6" s="209" t="s">
        <v>119</v>
      </c>
      <c r="U6" s="209" t="s">
        <v>120</v>
      </c>
      <c r="V6" s="209" t="s">
        <v>121</v>
      </c>
      <c r="W6" s="209" t="s">
        <v>122</v>
      </c>
      <c r="X6" s="209" t="s">
        <v>123</v>
      </c>
      <c r="Y6" s="209" t="s">
        <v>124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125</v>
      </c>
      <c r="B8" s="225" t="s">
        <v>94</v>
      </c>
      <c r="C8" s="245" t="s">
        <v>27</v>
      </c>
      <c r="D8" s="226"/>
      <c r="E8" s="227"/>
      <c r="F8" s="228"/>
      <c r="G8" s="228">
        <f>SUMIF(AG9:AG20,"&lt;&gt;NOR",G9:G20)</f>
        <v>0</v>
      </c>
      <c r="H8" s="228"/>
      <c r="I8" s="228">
        <f>SUM(I9:I20)</f>
        <v>0</v>
      </c>
      <c r="J8" s="228"/>
      <c r="K8" s="228">
        <f>SUM(K9:K20)</f>
        <v>0</v>
      </c>
      <c r="L8" s="228"/>
      <c r="M8" s="228">
        <f>SUM(M9:M20)</f>
        <v>0</v>
      </c>
      <c r="N8" s="227"/>
      <c r="O8" s="227">
        <f>SUM(O9:O20)</f>
        <v>0</v>
      </c>
      <c r="P8" s="227"/>
      <c r="Q8" s="227">
        <f>SUM(Q9:Q20)</f>
        <v>0</v>
      </c>
      <c r="R8" s="228"/>
      <c r="S8" s="228"/>
      <c r="T8" s="229"/>
      <c r="U8" s="223"/>
      <c r="V8" s="223">
        <f>SUM(V9:V20)</f>
        <v>0</v>
      </c>
      <c r="W8" s="223"/>
      <c r="X8" s="223"/>
      <c r="Y8" s="223"/>
      <c r="AG8" t="s">
        <v>126</v>
      </c>
    </row>
    <row r="9" spans="1:60" outlineLevel="1" x14ac:dyDescent="0.2">
      <c r="A9" s="238">
        <v>1</v>
      </c>
      <c r="B9" s="239" t="s">
        <v>127</v>
      </c>
      <c r="C9" s="246" t="s">
        <v>128</v>
      </c>
      <c r="D9" s="240" t="s">
        <v>129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130</v>
      </c>
      <c r="T9" s="244" t="s">
        <v>131</v>
      </c>
      <c r="U9" s="220">
        <v>0</v>
      </c>
      <c r="V9" s="220">
        <f>ROUND(E9*U9,2)</f>
        <v>0</v>
      </c>
      <c r="W9" s="220"/>
      <c r="X9" s="220" t="s">
        <v>132</v>
      </c>
      <c r="Y9" s="220" t="s">
        <v>133</v>
      </c>
      <c r="Z9" s="210"/>
      <c r="AA9" s="210"/>
      <c r="AB9" s="210"/>
      <c r="AC9" s="210"/>
      <c r="AD9" s="210"/>
      <c r="AE9" s="210"/>
      <c r="AF9" s="210"/>
      <c r="AG9" s="210" t="s">
        <v>134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8">
        <v>2</v>
      </c>
      <c r="B10" s="239" t="s">
        <v>135</v>
      </c>
      <c r="C10" s="246" t="s">
        <v>136</v>
      </c>
      <c r="D10" s="240" t="s">
        <v>129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137</v>
      </c>
      <c r="T10" s="244" t="s">
        <v>131</v>
      </c>
      <c r="U10" s="220">
        <v>0</v>
      </c>
      <c r="V10" s="220">
        <f>ROUND(E10*U10,2)</f>
        <v>0</v>
      </c>
      <c r="W10" s="220"/>
      <c r="X10" s="220" t="s">
        <v>132</v>
      </c>
      <c r="Y10" s="220" t="s">
        <v>133</v>
      </c>
      <c r="Z10" s="210"/>
      <c r="AA10" s="210"/>
      <c r="AB10" s="210"/>
      <c r="AC10" s="210"/>
      <c r="AD10" s="210"/>
      <c r="AE10" s="210"/>
      <c r="AF10" s="210"/>
      <c r="AG10" s="210" t="s">
        <v>138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139</v>
      </c>
      <c r="C11" s="246" t="s">
        <v>140</v>
      </c>
      <c r="D11" s="240" t="s">
        <v>129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137</v>
      </c>
      <c r="T11" s="244" t="s">
        <v>131</v>
      </c>
      <c r="U11" s="220">
        <v>0</v>
      </c>
      <c r="V11" s="220">
        <f>ROUND(E11*U11,2)</f>
        <v>0</v>
      </c>
      <c r="W11" s="220"/>
      <c r="X11" s="220" t="s">
        <v>132</v>
      </c>
      <c r="Y11" s="220" t="s">
        <v>133</v>
      </c>
      <c r="Z11" s="210"/>
      <c r="AA11" s="210"/>
      <c r="AB11" s="210"/>
      <c r="AC11" s="210"/>
      <c r="AD11" s="210"/>
      <c r="AE11" s="210"/>
      <c r="AF11" s="210"/>
      <c r="AG11" s="210" t="s">
        <v>138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4</v>
      </c>
      <c r="B12" s="239" t="s">
        <v>141</v>
      </c>
      <c r="C12" s="246" t="s">
        <v>142</v>
      </c>
      <c r="D12" s="240" t="s">
        <v>129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/>
      <c r="S12" s="243" t="s">
        <v>130</v>
      </c>
      <c r="T12" s="244" t="s">
        <v>131</v>
      </c>
      <c r="U12" s="220">
        <v>0</v>
      </c>
      <c r="V12" s="220">
        <f>ROUND(E12*U12,2)</f>
        <v>0</v>
      </c>
      <c r="W12" s="220"/>
      <c r="X12" s="220" t="s">
        <v>132</v>
      </c>
      <c r="Y12" s="220" t="s">
        <v>133</v>
      </c>
      <c r="Z12" s="210"/>
      <c r="AA12" s="210"/>
      <c r="AB12" s="210"/>
      <c r="AC12" s="210"/>
      <c r="AD12" s="210"/>
      <c r="AE12" s="210"/>
      <c r="AF12" s="210"/>
      <c r="AG12" s="210" t="s">
        <v>134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8">
        <v>5</v>
      </c>
      <c r="B13" s="239" t="s">
        <v>143</v>
      </c>
      <c r="C13" s="246" t="s">
        <v>144</v>
      </c>
      <c r="D13" s="240" t="s">
        <v>129</v>
      </c>
      <c r="E13" s="241">
        <v>1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130</v>
      </c>
      <c r="T13" s="244" t="s">
        <v>131</v>
      </c>
      <c r="U13" s="220">
        <v>0</v>
      </c>
      <c r="V13" s="220">
        <f>ROUND(E13*U13,2)</f>
        <v>0</v>
      </c>
      <c r="W13" s="220"/>
      <c r="X13" s="220" t="s">
        <v>132</v>
      </c>
      <c r="Y13" s="220" t="s">
        <v>133</v>
      </c>
      <c r="Z13" s="210"/>
      <c r="AA13" s="210"/>
      <c r="AB13" s="210"/>
      <c r="AC13" s="210"/>
      <c r="AD13" s="210"/>
      <c r="AE13" s="210"/>
      <c r="AF13" s="210"/>
      <c r="AG13" s="210" t="s">
        <v>134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8">
        <v>6</v>
      </c>
      <c r="B14" s="239" t="s">
        <v>145</v>
      </c>
      <c r="C14" s="246" t="s">
        <v>146</v>
      </c>
      <c r="D14" s="240" t="s">
        <v>129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130</v>
      </c>
      <c r="T14" s="244" t="s">
        <v>131</v>
      </c>
      <c r="U14" s="220">
        <v>0</v>
      </c>
      <c r="V14" s="220">
        <f>ROUND(E14*U14,2)</f>
        <v>0</v>
      </c>
      <c r="W14" s="220"/>
      <c r="X14" s="220" t="s">
        <v>132</v>
      </c>
      <c r="Y14" s="220" t="s">
        <v>133</v>
      </c>
      <c r="Z14" s="210"/>
      <c r="AA14" s="210"/>
      <c r="AB14" s="210"/>
      <c r="AC14" s="210"/>
      <c r="AD14" s="210"/>
      <c r="AE14" s="210"/>
      <c r="AF14" s="210"/>
      <c r="AG14" s="210" t="s">
        <v>134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7</v>
      </c>
      <c r="B15" s="239" t="s">
        <v>147</v>
      </c>
      <c r="C15" s="246" t="s">
        <v>148</v>
      </c>
      <c r="D15" s="240" t="s">
        <v>129</v>
      </c>
      <c r="E15" s="241">
        <v>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/>
      <c r="S15" s="243" t="s">
        <v>137</v>
      </c>
      <c r="T15" s="244" t="s">
        <v>131</v>
      </c>
      <c r="U15" s="220">
        <v>0</v>
      </c>
      <c r="V15" s="220">
        <f>ROUND(E15*U15,2)</f>
        <v>0</v>
      </c>
      <c r="W15" s="220"/>
      <c r="X15" s="220" t="s">
        <v>132</v>
      </c>
      <c r="Y15" s="220" t="s">
        <v>133</v>
      </c>
      <c r="Z15" s="210"/>
      <c r="AA15" s="210"/>
      <c r="AB15" s="210"/>
      <c r="AC15" s="210"/>
      <c r="AD15" s="210"/>
      <c r="AE15" s="210"/>
      <c r="AF15" s="210"/>
      <c r="AG15" s="210" t="s">
        <v>138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8">
        <v>8</v>
      </c>
      <c r="B16" s="239" t="s">
        <v>149</v>
      </c>
      <c r="C16" s="246" t="s">
        <v>150</v>
      </c>
      <c r="D16" s="240" t="s">
        <v>129</v>
      </c>
      <c r="E16" s="241">
        <v>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/>
      <c r="S16" s="243" t="s">
        <v>137</v>
      </c>
      <c r="T16" s="244" t="s">
        <v>131</v>
      </c>
      <c r="U16" s="220">
        <v>0</v>
      </c>
      <c r="V16" s="220">
        <f>ROUND(E16*U16,2)</f>
        <v>0</v>
      </c>
      <c r="W16" s="220"/>
      <c r="X16" s="220" t="s">
        <v>132</v>
      </c>
      <c r="Y16" s="220" t="s">
        <v>133</v>
      </c>
      <c r="Z16" s="210"/>
      <c r="AA16" s="210"/>
      <c r="AB16" s="210"/>
      <c r="AC16" s="210"/>
      <c r="AD16" s="210"/>
      <c r="AE16" s="210"/>
      <c r="AF16" s="210"/>
      <c r="AG16" s="210" t="s">
        <v>138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8">
        <v>9</v>
      </c>
      <c r="B17" s="239" t="s">
        <v>151</v>
      </c>
      <c r="C17" s="246" t="s">
        <v>152</v>
      </c>
      <c r="D17" s="240" t="s">
        <v>129</v>
      </c>
      <c r="E17" s="241">
        <v>1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/>
      <c r="S17" s="243" t="s">
        <v>137</v>
      </c>
      <c r="T17" s="244" t="s">
        <v>131</v>
      </c>
      <c r="U17" s="220">
        <v>0</v>
      </c>
      <c r="V17" s="220">
        <f>ROUND(E17*U17,2)</f>
        <v>0</v>
      </c>
      <c r="W17" s="220"/>
      <c r="X17" s="220" t="s">
        <v>132</v>
      </c>
      <c r="Y17" s="220" t="s">
        <v>133</v>
      </c>
      <c r="Z17" s="210"/>
      <c r="AA17" s="210"/>
      <c r="AB17" s="210"/>
      <c r="AC17" s="210"/>
      <c r="AD17" s="210"/>
      <c r="AE17" s="210"/>
      <c r="AF17" s="210"/>
      <c r="AG17" s="210" t="s">
        <v>138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10</v>
      </c>
      <c r="B18" s="232" t="s">
        <v>153</v>
      </c>
      <c r="C18" s="247" t="s">
        <v>154</v>
      </c>
      <c r="D18" s="233" t="s">
        <v>129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130</v>
      </c>
      <c r="T18" s="237" t="s">
        <v>131</v>
      </c>
      <c r="U18" s="220">
        <v>0</v>
      </c>
      <c r="V18" s="220">
        <f>ROUND(E18*U18,2)</f>
        <v>0</v>
      </c>
      <c r="W18" s="220"/>
      <c r="X18" s="220" t="s">
        <v>132</v>
      </c>
      <c r="Y18" s="220" t="s">
        <v>133</v>
      </c>
      <c r="Z18" s="210"/>
      <c r="AA18" s="210"/>
      <c r="AB18" s="210"/>
      <c r="AC18" s="210"/>
      <c r="AD18" s="210"/>
      <c r="AE18" s="210"/>
      <c r="AF18" s="210"/>
      <c r="AG18" s="210" t="s">
        <v>134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8" t="s">
        <v>155</v>
      </c>
      <c r="D19" s="221"/>
      <c r="E19" s="222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156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48" t="s">
        <v>157</v>
      </c>
      <c r="D20" s="221"/>
      <c r="E20" s="222">
        <v>1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156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24" t="s">
        <v>125</v>
      </c>
      <c r="B21" s="225" t="s">
        <v>95</v>
      </c>
      <c r="C21" s="245" t="s">
        <v>28</v>
      </c>
      <c r="D21" s="226"/>
      <c r="E21" s="227"/>
      <c r="F21" s="228"/>
      <c r="G21" s="228">
        <f>SUMIF(AG22:AG28,"&lt;&gt;NOR",G22:G28)</f>
        <v>0</v>
      </c>
      <c r="H21" s="228"/>
      <c r="I21" s="228">
        <f>SUM(I22:I28)</f>
        <v>0</v>
      </c>
      <c r="J21" s="228"/>
      <c r="K21" s="228">
        <f>SUM(K22:K28)</f>
        <v>0</v>
      </c>
      <c r="L21" s="228"/>
      <c r="M21" s="228">
        <f>SUM(M22:M28)</f>
        <v>0</v>
      </c>
      <c r="N21" s="227"/>
      <c r="O21" s="227">
        <f>SUM(O22:O28)</f>
        <v>0</v>
      </c>
      <c r="P21" s="227"/>
      <c r="Q21" s="227">
        <f>SUM(Q22:Q28)</f>
        <v>0</v>
      </c>
      <c r="R21" s="228"/>
      <c r="S21" s="228"/>
      <c r="T21" s="229"/>
      <c r="U21" s="223"/>
      <c r="V21" s="223">
        <f>SUM(V22:V28)</f>
        <v>0</v>
      </c>
      <c r="W21" s="223"/>
      <c r="X21" s="223"/>
      <c r="Y21" s="223"/>
      <c r="AG21" t="s">
        <v>126</v>
      </c>
    </row>
    <row r="22" spans="1:60" outlineLevel="1" x14ac:dyDescent="0.2">
      <c r="A22" s="238">
        <v>11</v>
      </c>
      <c r="B22" s="239" t="s">
        <v>158</v>
      </c>
      <c r="C22" s="246" t="s">
        <v>159</v>
      </c>
      <c r="D22" s="240" t="s">
        <v>129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/>
      <c r="S22" s="243" t="s">
        <v>130</v>
      </c>
      <c r="T22" s="244" t="s">
        <v>131</v>
      </c>
      <c r="U22" s="220">
        <v>0</v>
      </c>
      <c r="V22" s="220">
        <f>ROUND(E22*U22,2)</f>
        <v>0</v>
      </c>
      <c r="W22" s="220"/>
      <c r="X22" s="220" t="s">
        <v>132</v>
      </c>
      <c r="Y22" s="220" t="s">
        <v>133</v>
      </c>
      <c r="Z22" s="210"/>
      <c r="AA22" s="210"/>
      <c r="AB22" s="210"/>
      <c r="AC22" s="210"/>
      <c r="AD22" s="210"/>
      <c r="AE22" s="210"/>
      <c r="AF22" s="210"/>
      <c r="AG22" s="210" t="s">
        <v>134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8">
        <v>12</v>
      </c>
      <c r="B23" s="239" t="s">
        <v>160</v>
      </c>
      <c r="C23" s="246" t="s">
        <v>161</v>
      </c>
      <c r="D23" s="240" t="s">
        <v>129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/>
      <c r="S23" s="243" t="s">
        <v>130</v>
      </c>
      <c r="T23" s="244" t="s">
        <v>131</v>
      </c>
      <c r="U23" s="220">
        <v>0</v>
      </c>
      <c r="V23" s="220">
        <f>ROUND(E23*U23,2)</f>
        <v>0</v>
      </c>
      <c r="W23" s="220"/>
      <c r="X23" s="220" t="s">
        <v>132</v>
      </c>
      <c r="Y23" s="220" t="s">
        <v>133</v>
      </c>
      <c r="Z23" s="210"/>
      <c r="AA23" s="210"/>
      <c r="AB23" s="210"/>
      <c r="AC23" s="210"/>
      <c r="AD23" s="210"/>
      <c r="AE23" s="210"/>
      <c r="AF23" s="210"/>
      <c r="AG23" s="210" t="s">
        <v>134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8">
        <v>13</v>
      </c>
      <c r="B24" s="239" t="s">
        <v>162</v>
      </c>
      <c r="C24" s="246" t="s">
        <v>163</v>
      </c>
      <c r="D24" s="240" t="s">
        <v>129</v>
      </c>
      <c r="E24" s="241">
        <v>1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/>
      <c r="S24" s="243" t="s">
        <v>137</v>
      </c>
      <c r="T24" s="244" t="s">
        <v>131</v>
      </c>
      <c r="U24" s="220">
        <v>0</v>
      </c>
      <c r="V24" s="220">
        <f>ROUND(E24*U24,2)</f>
        <v>0</v>
      </c>
      <c r="W24" s="220"/>
      <c r="X24" s="220" t="s">
        <v>132</v>
      </c>
      <c r="Y24" s="220" t="s">
        <v>133</v>
      </c>
      <c r="Z24" s="210"/>
      <c r="AA24" s="210"/>
      <c r="AB24" s="210"/>
      <c r="AC24" s="210"/>
      <c r="AD24" s="210"/>
      <c r="AE24" s="210"/>
      <c r="AF24" s="210"/>
      <c r="AG24" s="210" t="s">
        <v>138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14</v>
      </c>
      <c r="B25" s="232" t="s">
        <v>164</v>
      </c>
      <c r="C25" s="247" t="s">
        <v>165</v>
      </c>
      <c r="D25" s="233" t="s">
        <v>129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137</v>
      </c>
      <c r="T25" s="237" t="s">
        <v>131</v>
      </c>
      <c r="U25" s="220">
        <v>0</v>
      </c>
      <c r="V25" s="220">
        <f>ROUND(E25*U25,2)</f>
        <v>0</v>
      </c>
      <c r="W25" s="220"/>
      <c r="X25" s="220" t="s">
        <v>132</v>
      </c>
      <c r="Y25" s="220" t="s">
        <v>133</v>
      </c>
      <c r="Z25" s="210"/>
      <c r="AA25" s="210"/>
      <c r="AB25" s="210"/>
      <c r="AC25" s="210"/>
      <c r="AD25" s="210"/>
      <c r="AE25" s="210"/>
      <c r="AF25" s="210"/>
      <c r="AG25" s="210" t="s">
        <v>138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8" t="s">
        <v>166</v>
      </c>
      <c r="D26" s="221"/>
      <c r="E26" s="222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156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48" t="s">
        <v>157</v>
      </c>
      <c r="D27" s="221"/>
      <c r="E27" s="222">
        <v>1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156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15</v>
      </c>
      <c r="B28" s="232" t="s">
        <v>167</v>
      </c>
      <c r="C28" s="247" t="s">
        <v>168</v>
      </c>
      <c r="D28" s="233" t="s">
        <v>129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137</v>
      </c>
      <c r="T28" s="237" t="s">
        <v>131</v>
      </c>
      <c r="U28" s="220">
        <v>0</v>
      </c>
      <c r="V28" s="220">
        <f>ROUND(E28*U28,2)</f>
        <v>0</v>
      </c>
      <c r="W28" s="220"/>
      <c r="X28" s="220" t="s">
        <v>132</v>
      </c>
      <c r="Y28" s="220" t="s">
        <v>133</v>
      </c>
      <c r="Z28" s="210"/>
      <c r="AA28" s="210"/>
      <c r="AB28" s="210"/>
      <c r="AC28" s="210"/>
      <c r="AD28" s="210"/>
      <c r="AE28" s="210"/>
      <c r="AF28" s="210"/>
      <c r="AG28" s="210" t="s">
        <v>138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3"/>
      <c r="B29" s="4"/>
      <c r="C29" s="249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111</v>
      </c>
    </row>
    <row r="30" spans="1:60" x14ac:dyDescent="0.2">
      <c r="A30" s="213"/>
      <c r="B30" s="214" t="s">
        <v>29</v>
      </c>
      <c r="C30" s="250"/>
      <c r="D30" s="215"/>
      <c r="E30" s="216"/>
      <c r="F30" s="216"/>
      <c r="G30" s="230">
        <f>G8+G21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169</v>
      </c>
    </row>
    <row r="31" spans="1:60" x14ac:dyDescent="0.2">
      <c r="C31" s="251"/>
      <c r="D31" s="10"/>
      <c r="AG31" t="s">
        <v>170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hUwDlmvrYo8WHvJGULfAeppzuqlgt04WJYqnmdnM2NLgZHZyQC+xNev54VNjjUcnjqUmM6iWWiLffZNsIKrBw==" saltValue="HFfFwfoAowgrJ91CSqCcJ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F7A69-6738-4242-AB28-59C5CD23626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171</v>
      </c>
      <c r="B1" s="195"/>
      <c r="C1" s="195"/>
      <c r="D1" s="195"/>
      <c r="E1" s="195"/>
      <c r="F1" s="195"/>
      <c r="G1" s="195"/>
      <c r="AG1" t="s">
        <v>97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98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98</v>
      </c>
      <c r="AG3" t="s">
        <v>101</v>
      </c>
    </row>
    <row r="4" spans="1:60" ht="24.95" customHeight="1" x14ac:dyDescent="0.2">
      <c r="A4" s="200" t="s">
        <v>9</v>
      </c>
      <c r="B4" s="201" t="s">
        <v>62</v>
      </c>
      <c r="C4" s="202" t="s">
        <v>64</v>
      </c>
      <c r="D4" s="203"/>
      <c r="E4" s="203"/>
      <c r="F4" s="203"/>
      <c r="G4" s="204"/>
      <c r="AG4" t="s">
        <v>102</v>
      </c>
    </row>
    <row r="5" spans="1:60" x14ac:dyDescent="0.2">
      <c r="D5" s="10"/>
    </row>
    <row r="6" spans="1:60" ht="38.25" x14ac:dyDescent="0.2">
      <c r="A6" s="206" t="s">
        <v>103</v>
      </c>
      <c r="B6" s="208" t="s">
        <v>104</v>
      </c>
      <c r="C6" s="208" t="s">
        <v>105</v>
      </c>
      <c r="D6" s="207" t="s">
        <v>106</v>
      </c>
      <c r="E6" s="206" t="s">
        <v>107</v>
      </c>
      <c r="F6" s="205" t="s">
        <v>108</v>
      </c>
      <c r="G6" s="206" t="s">
        <v>29</v>
      </c>
      <c r="H6" s="209" t="s">
        <v>30</v>
      </c>
      <c r="I6" s="209" t="s">
        <v>109</v>
      </c>
      <c r="J6" s="209" t="s">
        <v>31</v>
      </c>
      <c r="K6" s="209" t="s">
        <v>110</v>
      </c>
      <c r="L6" s="209" t="s">
        <v>111</v>
      </c>
      <c r="M6" s="209" t="s">
        <v>112</v>
      </c>
      <c r="N6" s="209" t="s">
        <v>113</v>
      </c>
      <c r="O6" s="209" t="s">
        <v>114</v>
      </c>
      <c r="P6" s="209" t="s">
        <v>115</v>
      </c>
      <c r="Q6" s="209" t="s">
        <v>116</v>
      </c>
      <c r="R6" s="209" t="s">
        <v>117</v>
      </c>
      <c r="S6" s="209" t="s">
        <v>118</v>
      </c>
      <c r="T6" s="209" t="s">
        <v>119</v>
      </c>
      <c r="U6" s="209" t="s">
        <v>120</v>
      </c>
      <c r="V6" s="209" t="s">
        <v>121</v>
      </c>
      <c r="W6" s="209" t="s">
        <v>122</v>
      </c>
      <c r="X6" s="209" t="s">
        <v>123</v>
      </c>
      <c r="Y6" s="209" t="s">
        <v>124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125</v>
      </c>
      <c r="B8" s="225" t="s">
        <v>77</v>
      </c>
      <c r="C8" s="245" t="s">
        <v>78</v>
      </c>
      <c r="D8" s="226"/>
      <c r="E8" s="227"/>
      <c r="F8" s="228"/>
      <c r="G8" s="228">
        <f>SUMIF(AG9:AG48,"&lt;&gt;NOR",G9:G48)</f>
        <v>0</v>
      </c>
      <c r="H8" s="228"/>
      <c r="I8" s="228">
        <f>SUM(I9:I48)</f>
        <v>0</v>
      </c>
      <c r="J8" s="228"/>
      <c r="K8" s="228">
        <f>SUM(K9:K48)</f>
        <v>0</v>
      </c>
      <c r="L8" s="228"/>
      <c r="M8" s="228">
        <f>SUM(M9:M48)</f>
        <v>0</v>
      </c>
      <c r="N8" s="227"/>
      <c r="O8" s="227">
        <f>SUM(O9:O48)</f>
        <v>0</v>
      </c>
      <c r="P8" s="227"/>
      <c r="Q8" s="227">
        <f>SUM(Q9:Q48)</f>
        <v>257.39999999999998</v>
      </c>
      <c r="R8" s="228"/>
      <c r="S8" s="228"/>
      <c r="T8" s="229"/>
      <c r="U8" s="223"/>
      <c r="V8" s="223">
        <f>SUM(V9:V48)</f>
        <v>1166.4199999999998</v>
      </c>
      <c r="W8" s="223"/>
      <c r="X8" s="223"/>
      <c r="Y8" s="223"/>
      <c r="AG8" t="s">
        <v>126</v>
      </c>
    </row>
    <row r="9" spans="1:60" ht="22.5" outlineLevel="1" x14ac:dyDescent="0.2">
      <c r="A9" s="231">
        <v>1</v>
      </c>
      <c r="B9" s="232" t="s">
        <v>172</v>
      </c>
      <c r="C9" s="247" t="s">
        <v>173</v>
      </c>
      <c r="D9" s="233" t="s">
        <v>174</v>
      </c>
      <c r="E9" s="234">
        <v>180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1.1000000000000001</v>
      </c>
      <c r="Q9" s="234">
        <f>ROUND(E9*P9,2)</f>
        <v>198</v>
      </c>
      <c r="R9" s="236" t="s">
        <v>175</v>
      </c>
      <c r="S9" s="236" t="s">
        <v>137</v>
      </c>
      <c r="T9" s="237" t="s">
        <v>176</v>
      </c>
      <c r="U9" s="220">
        <v>0.184</v>
      </c>
      <c r="V9" s="220">
        <f>ROUND(E9*U9,2)</f>
        <v>33.119999999999997</v>
      </c>
      <c r="W9" s="220"/>
      <c r="X9" s="220" t="s">
        <v>177</v>
      </c>
      <c r="Y9" s="220" t="s">
        <v>133</v>
      </c>
      <c r="Z9" s="210"/>
      <c r="AA9" s="210"/>
      <c r="AB9" s="210"/>
      <c r="AC9" s="210"/>
      <c r="AD9" s="210"/>
      <c r="AE9" s="210"/>
      <c r="AF9" s="210"/>
      <c r="AG9" s="210" t="s">
        <v>178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8" t="s">
        <v>179</v>
      </c>
      <c r="D10" s="221"/>
      <c r="E10" s="222"/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156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17"/>
      <c r="B11" s="218"/>
      <c r="C11" s="248" t="s">
        <v>180</v>
      </c>
      <c r="D11" s="221"/>
      <c r="E11" s="222">
        <v>180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156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31">
        <v>2</v>
      </c>
      <c r="B12" s="232" t="s">
        <v>181</v>
      </c>
      <c r="C12" s="247" t="s">
        <v>182</v>
      </c>
      <c r="D12" s="233" t="s">
        <v>174</v>
      </c>
      <c r="E12" s="234">
        <v>180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0.33</v>
      </c>
      <c r="Q12" s="234">
        <f>ROUND(E12*P12,2)</f>
        <v>59.4</v>
      </c>
      <c r="R12" s="236" t="s">
        <v>175</v>
      </c>
      <c r="S12" s="236" t="s">
        <v>137</v>
      </c>
      <c r="T12" s="237" t="s">
        <v>176</v>
      </c>
      <c r="U12" s="220">
        <v>0.113</v>
      </c>
      <c r="V12" s="220">
        <f>ROUND(E12*U12,2)</f>
        <v>20.34</v>
      </c>
      <c r="W12" s="220"/>
      <c r="X12" s="220" t="s">
        <v>177</v>
      </c>
      <c r="Y12" s="220" t="s">
        <v>133</v>
      </c>
      <c r="Z12" s="210"/>
      <c r="AA12" s="210"/>
      <c r="AB12" s="210"/>
      <c r="AC12" s="210"/>
      <c r="AD12" s="210"/>
      <c r="AE12" s="210"/>
      <c r="AF12" s="210"/>
      <c r="AG12" s="210" t="s">
        <v>178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48" t="s">
        <v>179</v>
      </c>
      <c r="D13" s="221"/>
      <c r="E13" s="222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156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8" t="s">
        <v>180</v>
      </c>
      <c r="D14" s="221"/>
      <c r="E14" s="222">
        <v>180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156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1">
        <v>3</v>
      </c>
      <c r="B15" s="232" t="s">
        <v>183</v>
      </c>
      <c r="C15" s="247" t="s">
        <v>184</v>
      </c>
      <c r="D15" s="233" t="s">
        <v>185</v>
      </c>
      <c r="E15" s="234">
        <v>1967.68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137</v>
      </c>
      <c r="T15" s="237" t="s">
        <v>176</v>
      </c>
      <c r="U15" s="220">
        <v>0.11700000000000001</v>
      </c>
      <c r="V15" s="220">
        <f>ROUND(E15*U15,2)</f>
        <v>230.22</v>
      </c>
      <c r="W15" s="220"/>
      <c r="X15" s="220" t="s">
        <v>177</v>
      </c>
      <c r="Y15" s="220" t="s">
        <v>186</v>
      </c>
      <c r="Z15" s="210"/>
      <c r="AA15" s="210"/>
      <c r="AB15" s="210"/>
      <c r="AC15" s="210"/>
      <c r="AD15" s="210"/>
      <c r="AE15" s="210"/>
      <c r="AF15" s="210"/>
      <c r="AG15" s="210" t="s">
        <v>178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48" t="s">
        <v>187</v>
      </c>
      <c r="D16" s="221"/>
      <c r="E16" s="222"/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156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48" t="s">
        <v>188</v>
      </c>
      <c r="D17" s="221"/>
      <c r="E17" s="222"/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156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8" t="s">
        <v>189</v>
      </c>
      <c r="D18" s="221"/>
      <c r="E18" s="222">
        <v>1967.68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156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1">
        <v>4</v>
      </c>
      <c r="B19" s="232" t="s">
        <v>190</v>
      </c>
      <c r="C19" s="247" t="s">
        <v>191</v>
      </c>
      <c r="D19" s="233" t="s">
        <v>185</v>
      </c>
      <c r="E19" s="234">
        <v>17.952000000000002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137</v>
      </c>
      <c r="T19" s="237" t="s">
        <v>176</v>
      </c>
      <c r="U19" s="220">
        <v>0.29199999999999998</v>
      </c>
      <c r="V19" s="220">
        <f>ROUND(E19*U19,2)</f>
        <v>5.24</v>
      </c>
      <c r="W19" s="220"/>
      <c r="X19" s="220" t="s">
        <v>177</v>
      </c>
      <c r="Y19" s="220" t="s">
        <v>133</v>
      </c>
      <c r="Z19" s="210"/>
      <c r="AA19" s="210"/>
      <c r="AB19" s="210"/>
      <c r="AC19" s="210"/>
      <c r="AD19" s="210"/>
      <c r="AE19" s="210"/>
      <c r="AF19" s="210"/>
      <c r="AG19" s="210" t="s">
        <v>178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8" t="s">
        <v>192</v>
      </c>
      <c r="D20" s="221"/>
      <c r="E20" s="222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156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8" t="s">
        <v>193</v>
      </c>
      <c r="D21" s="221"/>
      <c r="E21" s="222">
        <v>17.95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156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1">
        <v>5</v>
      </c>
      <c r="B22" s="232" t="s">
        <v>194</v>
      </c>
      <c r="C22" s="247" t="s">
        <v>195</v>
      </c>
      <c r="D22" s="233" t="s">
        <v>185</v>
      </c>
      <c r="E22" s="234">
        <v>1985.6320000000001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6"/>
      <c r="S22" s="236" t="s">
        <v>137</v>
      </c>
      <c r="T22" s="237" t="s">
        <v>176</v>
      </c>
      <c r="U22" s="220">
        <v>0.34499999999999997</v>
      </c>
      <c r="V22" s="220">
        <f>ROUND(E22*U22,2)</f>
        <v>685.04</v>
      </c>
      <c r="W22" s="220"/>
      <c r="X22" s="220" t="s">
        <v>177</v>
      </c>
      <c r="Y22" s="220" t="s">
        <v>186</v>
      </c>
      <c r="Z22" s="210"/>
      <c r="AA22" s="210"/>
      <c r="AB22" s="210"/>
      <c r="AC22" s="210"/>
      <c r="AD22" s="210"/>
      <c r="AE22" s="210"/>
      <c r="AF22" s="210"/>
      <c r="AG22" s="210" t="s">
        <v>178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48" t="s">
        <v>187</v>
      </c>
      <c r="D23" s="221"/>
      <c r="E23" s="222"/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156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8" t="s">
        <v>196</v>
      </c>
      <c r="D24" s="221"/>
      <c r="E24" s="222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156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48" t="s">
        <v>189</v>
      </c>
      <c r="D25" s="221"/>
      <c r="E25" s="222">
        <v>1967.68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156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48" t="s">
        <v>192</v>
      </c>
      <c r="D26" s="221"/>
      <c r="E26" s="222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156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48" t="s">
        <v>196</v>
      </c>
      <c r="D27" s="221"/>
      <c r="E27" s="222"/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156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17"/>
      <c r="B28" s="218"/>
      <c r="C28" s="248" t="s">
        <v>193</v>
      </c>
      <c r="D28" s="221"/>
      <c r="E28" s="222">
        <v>17.95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156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1">
        <v>6</v>
      </c>
      <c r="B29" s="232" t="s">
        <v>197</v>
      </c>
      <c r="C29" s="247" t="s">
        <v>198</v>
      </c>
      <c r="D29" s="233" t="s">
        <v>185</v>
      </c>
      <c r="E29" s="234">
        <v>1985.6320000000001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/>
      <c r="S29" s="236" t="s">
        <v>137</v>
      </c>
      <c r="T29" s="237" t="s">
        <v>176</v>
      </c>
      <c r="U29" s="220">
        <v>1.0999999999999999E-2</v>
      </c>
      <c r="V29" s="220">
        <f>ROUND(E29*U29,2)</f>
        <v>21.84</v>
      </c>
      <c r="W29" s="220"/>
      <c r="X29" s="220" t="s">
        <v>177</v>
      </c>
      <c r="Y29" s="220" t="s">
        <v>186</v>
      </c>
      <c r="Z29" s="210"/>
      <c r="AA29" s="210"/>
      <c r="AB29" s="210"/>
      <c r="AC29" s="210"/>
      <c r="AD29" s="210"/>
      <c r="AE29" s="210"/>
      <c r="AF29" s="210"/>
      <c r="AG29" s="210" t="s">
        <v>178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17"/>
      <c r="B30" s="218"/>
      <c r="C30" s="248" t="s">
        <v>187</v>
      </c>
      <c r="D30" s="221"/>
      <c r="E30" s="222"/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156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8" t="s">
        <v>196</v>
      </c>
      <c r="D31" s="221"/>
      <c r="E31" s="222"/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156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48" t="s">
        <v>189</v>
      </c>
      <c r="D32" s="221"/>
      <c r="E32" s="222">
        <v>1967.68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156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48" t="s">
        <v>192</v>
      </c>
      <c r="D33" s="221"/>
      <c r="E33" s="222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156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8" t="s">
        <v>196</v>
      </c>
      <c r="D34" s="221"/>
      <c r="E34" s="222"/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156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48" t="s">
        <v>193</v>
      </c>
      <c r="D35" s="221"/>
      <c r="E35" s="222">
        <v>17.95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156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1">
        <v>7</v>
      </c>
      <c r="B36" s="232" t="s">
        <v>199</v>
      </c>
      <c r="C36" s="247" t="s">
        <v>200</v>
      </c>
      <c r="D36" s="233" t="s">
        <v>185</v>
      </c>
      <c r="E36" s="234">
        <v>19856.32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6"/>
      <c r="S36" s="236" t="s">
        <v>137</v>
      </c>
      <c r="T36" s="237" t="s">
        <v>176</v>
      </c>
      <c r="U36" s="220">
        <v>0</v>
      </c>
      <c r="V36" s="220">
        <f>ROUND(E36*U36,2)</f>
        <v>0</v>
      </c>
      <c r="W36" s="220"/>
      <c r="X36" s="220" t="s">
        <v>177</v>
      </c>
      <c r="Y36" s="220" t="s">
        <v>133</v>
      </c>
      <c r="Z36" s="210"/>
      <c r="AA36" s="210"/>
      <c r="AB36" s="210"/>
      <c r="AC36" s="210"/>
      <c r="AD36" s="210"/>
      <c r="AE36" s="210"/>
      <c r="AF36" s="210"/>
      <c r="AG36" s="210" t="s">
        <v>178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8" t="s">
        <v>201</v>
      </c>
      <c r="D37" s="221"/>
      <c r="E37" s="222">
        <v>19856.32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156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1">
        <v>8</v>
      </c>
      <c r="B38" s="232" t="s">
        <v>202</v>
      </c>
      <c r="C38" s="247" t="s">
        <v>203</v>
      </c>
      <c r="D38" s="233" t="s">
        <v>185</v>
      </c>
      <c r="E38" s="234">
        <v>1985.6320000000001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6"/>
      <c r="S38" s="236" t="s">
        <v>137</v>
      </c>
      <c r="T38" s="237" t="s">
        <v>176</v>
      </c>
      <c r="U38" s="220">
        <v>5.2999999999999999E-2</v>
      </c>
      <c r="V38" s="220">
        <f>ROUND(E38*U38,2)</f>
        <v>105.24</v>
      </c>
      <c r="W38" s="220"/>
      <c r="X38" s="220" t="s">
        <v>177</v>
      </c>
      <c r="Y38" s="220" t="s">
        <v>186</v>
      </c>
      <c r="Z38" s="210"/>
      <c r="AA38" s="210"/>
      <c r="AB38" s="210"/>
      <c r="AC38" s="210"/>
      <c r="AD38" s="210"/>
      <c r="AE38" s="210"/>
      <c r="AF38" s="210"/>
      <c r="AG38" s="210" t="s">
        <v>178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48" t="s">
        <v>204</v>
      </c>
      <c r="D39" s="221"/>
      <c r="E39" s="222">
        <v>1985.63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156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1">
        <v>9</v>
      </c>
      <c r="B40" s="232" t="s">
        <v>205</v>
      </c>
      <c r="C40" s="247" t="s">
        <v>206</v>
      </c>
      <c r="D40" s="233" t="s">
        <v>185</v>
      </c>
      <c r="E40" s="234">
        <v>1985.6320000000001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6"/>
      <c r="S40" s="236" t="s">
        <v>137</v>
      </c>
      <c r="T40" s="237" t="s">
        <v>176</v>
      </c>
      <c r="U40" s="220">
        <v>8.9999999999999993E-3</v>
      </c>
      <c r="V40" s="220">
        <f>ROUND(E40*U40,2)</f>
        <v>17.87</v>
      </c>
      <c r="W40" s="220"/>
      <c r="X40" s="220" t="s">
        <v>177</v>
      </c>
      <c r="Y40" s="220" t="s">
        <v>186</v>
      </c>
      <c r="Z40" s="210"/>
      <c r="AA40" s="210"/>
      <c r="AB40" s="210"/>
      <c r="AC40" s="210"/>
      <c r="AD40" s="210"/>
      <c r="AE40" s="210"/>
      <c r="AF40" s="210"/>
      <c r="AG40" s="210" t="s">
        <v>178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48" t="s">
        <v>204</v>
      </c>
      <c r="D41" s="221"/>
      <c r="E41" s="222">
        <v>1985.63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156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1">
        <v>10</v>
      </c>
      <c r="B42" s="232" t="s">
        <v>207</v>
      </c>
      <c r="C42" s="247" t="s">
        <v>208</v>
      </c>
      <c r="D42" s="233" t="s">
        <v>174</v>
      </c>
      <c r="E42" s="234">
        <v>2639.6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6"/>
      <c r="S42" s="236" t="s">
        <v>137</v>
      </c>
      <c r="T42" s="237" t="s">
        <v>176</v>
      </c>
      <c r="U42" s="220">
        <v>1.7999999999999999E-2</v>
      </c>
      <c r="V42" s="220">
        <f>ROUND(E42*U42,2)</f>
        <v>47.51</v>
      </c>
      <c r="W42" s="220"/>
      <c r="X42" s="220" t="s">
        <v>177</v>
      </c>
      <c r="Y42" s="220" t="s">
        <v>186</v>
      </c>
      <c r="Z42" s="210"/>
      <c r="AA42" s="210"/>
      <c r="AB42" s="210"/>
      <c r="AC42" s="210"/>
      <c r="AD42" s="210"/>
      <c r="AE42" s="210"/>
      <c r="AF42" s="210"/>
      <c r="AG42" s="210" t="s">
        <v>178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48" t="s">
        <v>209</v>
      </c>
      <c r="D43" s="221"/>
      <c r="E43" s="222"/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156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8" t="s">
        <v>210</v>
      </c>
      <c r="D44" s="221"/>
      <c r="E44" s="222">
        <v>2459.6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156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17"/>
      <c r="B45" s="218"/>
      <c r="C45" s="248" t="s">
        <v>179</v>
      </c>
      <c r="D45" s="221"/>
      <c r="E45" s="222"/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156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48" t="s">
        <v>180</v>
      </c>
      <c r="D46" s="221"/>
      <c r="E46" s="222">
        <v>180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156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1">
        <v>11</v>
      </c>
      <c r="B47" s="232" t="s">
        <v>211</v>
      </c>
      <c r="C47" s="247" t="s">
        <v>212</v>
      </c>
      <c r="D47" s="233" t="s">
        <v>213</v>
      </c>
      <c r="E47" s="234">
        <v>3772.7008000000001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/>
      <c r="S47" s="236" t="s">
        <v>137</v>
      </c>
      <c r="T47" s="237" t="s">
        <v>176</v>
      </c>
      <c r="U47" s="220">
        <v>0</v>
      </c>
      <c r="V47" s="220">
        <f>ROUND(E47*U47,2)</f>
        <v>0</v>
      </c>
      <c r="W47" s="220"/>
      <c r="X47" s="220" t="s">
        <v>177</v>
      </c>
      <c r="Y47" s="220" t="s">
        <v>186</v>
      </c>
      <c r="Z47" s="210"/>
      <c r="AA47" s="210"/>
      <c r="AB47" s="210"/>
      <c r="AC47" s="210"/>
      <c r="AD47" s="210"/>
      <c r="AE47" s="210"/>
      <c r="AF47" s="210"/>
      <c r="AG47" s="210" t="s">
        <v>178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48" t="s">
        <v>214</v>
      </c>
      <c r="D48" s="221"/>
      <c r="E48" s="222">
        <v>3772.7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156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x14ac:dyDescent="0.2">
      <c r="A49" s="224" t="s">
        <v>125</v>
      </c>
      <c r="B49" s="225" t="s">
        <v>79</v>
      </c>
      <c r="C49" s="245" t="s">
        <v>80</v>
      </c>
      <c r="D49" s="226"/>
      <c r="E49" s="227"/>
      <c r="F49" s="228"/>
      <c r="G49" s="228">
        <f>SUMIF(AG50:AG64,"&lt;&gt;NOR",G50:G64)</f>
        <v>0</v>
      </c>
      <c r="H49" s="228"/>
      <c r="I49" s="228">
        <f>SUM(I50:I64)</f>
        <v>0</v>
      </c>
      <c r="J49" s="228"/>
      <c r="K49" s="228">
        <f>SUM(K50:K64)</f>
        <v>0</v>
      </c>
      <c r="L49" s="228"/>
      <c r="M49" s="228">
        <f>SUM(M50:M64)</f>
        <v>0</v>
      </c>
      <c r="N49" s="227"/>
      <c r="O49" s="227">
        <f>SUM(O50:O64)</f>
        <v>31.020000000000003</v>
      </c>
      <c r="P49" s="227"/>
      <c r="Q49" s="227">
        <f>SUM(Q50:Q64)</f>
        <v>0</v>
      </c>
      <c r="R49" s="228"/>
      <c r="S49" s="228"/>
      <c r="T49" s="229"/>
      <c r="U49" s="223"/>
      <c r="V49" s="223">
        <f>SUM(V50:V64)</f>
        <v>26.98</v>
      </c>
      <c r="W49" s="223"/>
      <c r="X49" s="223"/>
      <c r="Y49" s="223"/>
      <c r="AG49" t="s">
        <v>126</v>
      </c>
    </row>
    <row r="50" spans="1:60" outlineLevel="1" x14ac:dyDescent="0.2">
      <c r="A50" s="231">
        <v>12</v>
      </c>
      <c r="B50" s="232" t="s">
        <v>215</v>
      </c>
      <c r="C50" s="247" t="s">
        <v>216</v>
      </c>
      <c r="D50" s="233" t="s">
        <v>185</v>
      </c>
      <c r="E50" s="234">
        <v>4.4880000000000004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4">
        <v>1.63</v>
      </c>
      <c r="O50" s="234">
        <f>ROUND(E50*N50,2)</f>
        <v>7.32</v>
      </c>
      <c r="P50" s="234">
        <v>0</v>
      </c>
      <c r="Q50" s="234">
        <f>ROUND(E50*P50,2)</f>
        <v>0</v>
      </c>
      <c r="R50" s="236"/>
      <c r="S50" s="236" t="s">
        <v>137</v>
      </c>
      <c r="T50" s="237" t="s">
        <v>176</v>
      </c>
      <c r="U50" s="220">
        <v>1.5840000000000001</v>
      </c>
      <c r="V50" s="220">
        <f>ROUND(E50*U50,2)</f>
        <v>7.11</v>
      </c>
      <c r="W50" s="220"/>
      <c r="X50" s="220" t="s">
        <v>177</v>
      </c>
      <c r="Y50" s="220" t="s">
        <v>133</v>
      </c>
      <c r="Z50" s="210"/>
      <c r="AA50" s="210"/>
      <c r="AB50" s="210"/>
      <c r="AC50" s="210"/>
      <c r="AD50" s="210"/>
      <c r="AE50" s="210"/>
      <c r="AF50" s="210"/>
      <c r="AG50" s="210" t="s">
        <v>178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17"/>
      <c r="B51" s="218"/>
      <c r="C51" s="248" t="s">
        <v>217</v>
      </c>
      <c r="D51" s="221"/>
      <c r="E51" s="222"/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156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48" t="s">
        <v>218</v>
      </c>
      <c r="D52" s="221"/>
      <c r="E52" s="222">
        <v>4.49</v>
      </c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156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31">
        <v>13</v>
      </c>
      <c r="B53" s="232" t="s">
        <v>219</v>
      </c>
      <c r="C53" s="247" t="s">
        <v>220</v>
      </c>
      <c r="D53" s="233" t="s">
        <v>185</v>
      </c>
      <c r="E53" s="234">
        <v>13.464</v>
      </c>
      <c r="F53" s="235"/>
      <c r="G53" s="236">
        <f>ROUND(E53*F53,2)</f>
        <v>0</v>
      </c>
      <c r="H53" s="235"/>
      <c r="I53" s="236">
        <f>ROUND(E53*H53,2)</f>
        <v>0</v>
      </c>
      <c r="J53" s="235"/>
      <c r="K53" s="236">
        <f>ROUND(E53*J53,2)</f>
        <v>0</v>
      </c>
      <c r="L53" s="236">
        <v>21</v>
      </c>
      <c r="M53" s="236">
        <f>G53*(1+L53/100)</f>
        <v>0</v>
      </c>
      <c r="N53" s="234">
        <v>1.665</v>
      </c>
      <c r="O53" s="234">
        <f>ROUND(E53*N53,2)</f>
        <v>22.42</v>
      </c>
      <c r="P53" s="234">
        <v>0</v>
      </c>
      <c r="Q53" s="234">
        <f>ROUND(E53*P53,2)</f>
        <v>0</v>
      </c>
      <c r="R53" s="236"/>
      <c r="S53" s="236" t="s">
        <v>137</v>
      </c>
      <c r="T53" s="237" t="s">
        <v>176</v>
      </c>
      <c r="U53" s="220">
        <v>0.92</v>
      </c>
      <c r="V53" s="220">
        <f>ROUND(E53*U53,2)</f>
        <v>12.39</v>
      </c>
      <c r="W53" s="220"/>
      <c r="X53" s="220" t="s">
        <v>177</v>
      </c>
      <c r="Y53" s="220" t="s">
        <v>133</v>
      </c>
      <c r="Z53" s="210"/>
      <c r="AA53" s="210"/>
      <c r="AB53" s="210"/>
      <c r="AC53" s="210"/>
      <c r="AD53" s="210"/>
      <c r="AE53" s="210"/>
      <c r="AF53" s="210"/>
      <c r="AG53" s="210" t="s">
        <v>178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17"/>
      <c r="B54" s="218"/>
      <c r="C54" s="248" t="s">
        <v>217</v>
      </c>
      <c r="D54" s="221"/>
      <c r="E54" s="222"/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156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48" t="s">
        <v>221</v>
      </c>
      <c r="D55" s="221"/>
      <c r="E55" s="222">
        <v>13.46</v>
      </c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156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1">
        <v>14</v>
      </c>
      <c r="B56" s="232" t="s">
        <v>222</v>
      </c>
      <c r="C56" s="247" t="s">
        <v>223</v>
      </c>
      <c r="D56" s="233" t="s">
        <v>224</v>
      </c>
      <c r="E56" s="234">
        <v>149.6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4">
        <v>7.77E-3</v>
      </c>
      <c r="O56" s="234">
        <f>ROUND(E56*N56,2)</f>
        <v>1.1599999999999999</v>
      </c>
      <c r="P56" s="234">
        <v>0</v>
      </c>
      <c r="Q56" s="234">
        <f>ROUND(E56*P56,2)</f>
        <v>0</v>
      </c>
      <c r="R56" s="236"/>
      <c r="S56" s="236" t="s">
        <v>137</v>
      </c>
      <c r="T56" s="237" t="s">
        <v>176</v>
      </c>
      <c r="U56" s="220">
        <v>0.05</v>
      </c>
      <c r="V56" s="220">
        <f>ROUND(E56*U56,2)</f>
        <v>7.48</v>
      </c>
      <c r="W56" s="220"/>
      <c r="X56" s="220" t="s">
        <v>177</v>
      </c>
      <c r="Y56" s="220" t="s">
        <v>133</v>
      </c>
      <c r="Z56" s="210"/>
      <c r="AA56" s="210"/>
      <c r="AB56" s="210"/>
      <c r="AC56" s="210"/>
      <c r="AD56" s="210"/>
      <c r="AE56" s="210"/>
      <c r="AF56" s="210"/>
      <c r="AG56" s="210" t="s">
        <v>178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48" t="s">
        <v>217</v>
      </c>
      <c r="D57" s="221"/>
      <c r="E57" s="222"/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156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48" t="s">
        <v>225</v>
      </c>
      <c r="D58" s="221"/>
      <c r="E58" s="222">
        <v>149.6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156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1">
        <v>15</v>
      </c>
      <c r="B59" s="232" t="s">
        <v>226</v>
      </c>
      <c r="C59" s="247" t="s">
        <v>227</v>
      </c>
      <c r="D59" s="233" t="s">
        <v>224</v>
      </c>
      <c r="E59" s="234">
        <v>164.56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7.2999999999999996E-4</v>
      </c>
      <c r="O59" s="234">
        <f>ROUND(E59*N59,2)</f>
        <v>0.12</v>
      </c>
      <c r="P59" s="234">
        <v>0</v>
      </c>
      <c r="Q59" s="234">
        <f>ROUND(E59*P59,2)</f>
        <v>0</v>
      </c>
      <c r="R59" s="236" t="s">
        <v>228</v>
      </c>
      <c r="S59" s="236" t="s">
        <v>137</v>
      </c>
      <c r="T59" s="237" t="s">
        <v>176</v>
      </c>
      <c r="U59" s="220">
        <v>0</v>
      </c>
      <c r="V59" s="220">
        <f>ROUND(E59*U59,2)</f>
        <v>0</v>
      </c>
      <c r="W59" s="220"/>
      <c r="X59" s="220" t="s">
        <v>229</v>
      </c>
      <c r="Y59" s="220" t="s">
        <v>133</v>
      </c>
      <c r="Z59" s="210"/>
      <c r="AA59" s="210"/>
      <c r="AB59" s="210"/>
      <c r="AC59" s="210"/>
      <c r="AD59" s="210"/>
      <c r="AE59" s="210"/>
      <c r="AF59" s="210"/>
      <c r="AG59" s="210" t="s">
        <v>230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48" t="s">
        <v>231</v>
      </c>
      <c r="D60" s="221"/>
      <c r="E60" s="222"/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156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55" t="s">
        <v>232</v>
      </c>
      <c r="D61" s="252"/>
      <c r="E61" s="253"/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156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56" t="s">
        <v>233</v>
      </c>
      <c r="D62" s="252"/>
      <c r="E62" s="253">
        <v>149.6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156</v>
      </c>
      <c r="AH62" s="210">
        <v>2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55" t="s">
        <v>234</v>
      </c>
      <c r="D63" s="252"/>
      <c r="E63" s="253"/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156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48" t="s">
        <v>235</v>
      </c>
      <c r="D64" s="221"/>
      <c r="E64" s="222">
        <v>164.56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156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x14ac:dyDescent="0.2">
      <c r="A65" s="224" t="s">
        <v>125</v>
      </c>
      <c r="B65" s="225" t="s">
        <v>81</v>
      </c>
      <c r="C65" s="245" t="s">
        <v>82</v>
      </c>
      <c r="D65" s="226"/>
      <c r="E65" s="227"/>
      <c r="F65" s="228"/>
      <c r="G65" s="228">
        <f>SUMIF(AG66:AG120,"&lt;&gt;NOR",G66:G120)</f>
        <v>0</v>
      </c>
      <c r="H65" s="228"/>
      <c r="I65" s="228">
        <f>SUM(I66:I120)</f>
        <v>0</v>
      </c>
      <c r="J65" s="228"/>
      <c r="K65" s="228">
        <f>SUM(K66:K120)</f>
        <v>0</v>
      </c>
      <c r="L65" s="228"/>
      <c r="M65" s="228">
        <f>SUM(M66:M120)</f>
        <v>0</v>
      </c>
      <c r="N65" s="227"/>
      <c r="O65" s="227">
        <f>SUM(O66:O120)</f>
        <v>3143.5700000000006</v>
      </c>
      <c r="P65" s="227"/>
      <c r="Q65" s="227">
        <f>SUM(Q66:Q120)</f>
        <v>0</v>
      </c>
      <c r="R65" s="228"/>
      <c r="S65" s="228"/>
      <c r="T65" s="229"/>
      <c r="U65" s="223"/>
      <c r="V65" s="223">
        <f>SUM(V66:V120)</f>
        <v>342.9</v>
      </c>
      <c r="W65" s="223"/>
      <c r="X65" s="223"/>
      <c r="Y65" s="223"/>
      <c r="AG65" t="s">
        <v>126</v>
      </c>
    </row>
    <row r="66" spans="1:60" ht="22.5" outlineLevel="1" x14ac:dyDescent="0.2">
      <c r="A66" s="231">
        <v>16</v>
      </c>
      <c r="B66" s="232" t="s">
        <v>236</v>
      </c>
      <c r="C66" s="247" t="s">
        <v>237</v>
      </c>
      <c r="D66" s="233" t="s">
        <v>174</v>
      </c>
      <c r="E66" s="234">
        <v>2416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4">
        <v>5.9999999999999995E-4</v>
      </c>
      <c r="O66" s="234">
        <f>ROUND(E66*N66,2)</f>
        <v>1.45</v>
      </c>
      <c r="P66" s="234">
        <v>0</v>
      </c>
      <c r="Q66" s="234">
        <f>ROUND(E66*P66,2)</f>
        <v>0</v>
      </c>
      <c r="R66" s="236" t="s">
        <v>175</v>
      </c>
      <c r="S66" s="236" t="s">
        <v>137</v>
      </c>
      <c r="T66" s="237" t="s">
        <v>176</v>
      </c>
      <c r="U66" s="220">
        <v>2E-3</v>
      </c>
      <c r="V66" s="220">
        <f>ROUND(E66*U66,2)</f>
        <v>4.83</v>
      </c>
      <c r="W66" s="220"/>
      <c r="X66" s="220" t="s">
        <v>177</v>
      </c>
      <c r="Y66" s="220" t="s">
        <v>186</v>
      </c>
      <c r="Z66" s="210"/>
      <c r="AA66" s="210"/>
      <c r="AB66" s="210"/>
      <c r="AC66" s="210"/>
      <c r="AD66" s="210"/>
      <c r="AE66" s="210"/>
      <c r="AF66" s="210"/>
      <c r="AG66" s="210" t="s">
        <v>178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57" t="s">
        <v>238</v>
      </c>
      <c r="D67" s="254"/>
      <c r="E67" s="254"/>
      <c r="F67" s="254"/>
      <c r="G67" s="254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239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17"/>
      <c r="B68" s="218"/>
      <c r="C68" s="248" t="s">
        <v>240</v>
      </c>
      <c r="D68" s="221"/>
      <c r="E68" s="222"/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156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48" t="s">
        <v>241</v>
      </c>
      <c r="D69" s="221"/>
      <c r="E69" s="222"/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156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48" t="s">
        <v>242</v>
      </c>
      <c r="D70" s="221"/>
      <c r="E70" s="222">
        <v>2236</v>
      </c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156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17"/>
      <c r="B71" s="218"/>
      <c r="C71" s="248" t="s">
        <v>179</v>
      </c>
      <c r="D71" s="221"/>
      <c r="E71" s="222"/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156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48" t="s">
        <v>180</v>
      </c>
      <c r="D72" s="221"/>
      <c r="E72" s="222">
        <v>180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156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1">
        <v>17</v>
      </c>
      <c r="B73" s="232" t="s">
        <v>243</v>
      </c>
      <c r="C73" s="247" t="s">
        <v>244</v>
      </c>
      <c r="D73" s="233" t="s">
        <v>174</v>
      </c>
      <c r="E73" s="234">
        <v>2639.6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4">
        <v>0.27994000000000002</v>
      </c>
      <c r="O73" s="234">
        <f>ROUND(E73*N73,2)</f>
        <v>738.93</v>
      </c>
      <c r="P73" s="234">
        <v>0</v>
      </c>
      <c r="Q73" s="234">
        <f>ROUND(E73*P73,2)</f>
        <v>0</v>
      </c>
      <c r="R73" s="236"/>
      <c r="S73" s="236" t="s">
        <v>137</v>
      </c>
      <c r="T73" s="237" t="s">
        <v>176</v>
      </c>
      <c r="U73" s="220">
        <v>2.5999999999999999E-2</v>
      </c>
      <c r="V73" s="220">
        <f>ROUND(E73*U73,2)</f>
        <v>68.63</v>
      </c>
      <c r="W73" s="220"/>
      <c r="X73" s="220" t="s">
        <v>177</v>
      </c>
      <c r="Y73" s="220" t="s">
        <v>186</v>
      </c>
      <c r="Z73" s="210"/>
      <c r="AA73" s="210"/>
      <c r="AB73" s="210"/>
      <c r="AC73" s="210"/>
      <c r="AD73" s="210"/>
      <c r="AE73" s="210"/>
      <c r="AF73" s="210"/>
      <c r="AG73" s="210" t="s">
        <v>178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48" t="s">
        <v>240</v>
      </c>
      <c r="D74" s="221"/>
      <c r="E74" s="222"/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156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48" t="s">
        <v>241</v>
      </c>
      <c r="D75" s="221"/>
      <c r="E75" s="222"/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156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48" t="s">
        <v>210</v>
      </c>
      <c r="D76" s="221"/>
      <c r="E76" s="222">
        <v>2459.6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156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48" t="s">
        <v>179</v>
      </c>
      <c r="D77" s="221"/>
      <c r="E77" s="222"/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156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48" t="s">
        <v>180</v>
      </c>
      <c r="D78" s="221"/>
      <c r="E78" s="222">
        <v>180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156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1">
        <v>18</v>
      </c>
      <c r="B79" s="232" t="s">
        <v>245</v>
      </c>
      <c r="C79" s="247" t="s">
        <v>246</v>
      </c>
      <c r="D79" s="233" t="s">
        <v>174</v>
      </c>
      <c r="E79" s="234">
        <v>2639.6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4">
        <v>0.33445999999999998</v>
      </c>
      <c r="O79" s="234">
        <f>ROUND(E79*N79,2)</f>
        <v>882.84</v>
      </c>
      <c r="P79" s="234">
        <v>0</v>
      </c>
      <c r="Q79" s="234">
        <f>ROUND(E79*P79,2)</f>
        <v>0</v>
      </c>
      <c r="R79" s="236"/>
      <c r="S79" s="236" t="s">
        <v>137</v>
      </c>
      <c r="T79" s="237" t="s">
        <v>176</v>
      </c>
      <c r="U79" s="220">
        <v>2.5999999999999999E-2</v>
      </c>
      <c r="V79" s="220">
        <f>ROUND(E79*U79,2)</f>
        <v>68.63</v>
      </c>
      <c r="W79" s="220"/>
      <c r="X79" s="220" t="s">
        <v>177</v>
      </c>
      <c r="Y79" s="220" t="s">
        <v>186</v>
      </c>
      <c r="Z79" s="210"/>
      <c r="AA79" s="210"/>
      <c r="AB79" s="210"/>
      <c r="AC79" s="210"/>
      <c r="AD79" s="210"/>
      <c r="AE79" s="210"/>
      <c r="AF79" s="210"/>
      <c r="AG79" s="210" t="s">
        <v>178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17"/>
      <c r="B80" s="218"/>
      <c r="C80" s="248" t="s">
        <v>240</v>
      </c>
      <c r="D80" s="221"/>
      <c r="E80" s="222"/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156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48" t="s">
        <v>241</v>
      </c>
      <c r="D81" s="221"/>
      <c r="E81" s="222"/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156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48" t="s">
        <v>210</v>
      </c>
      <c r="D82" s="221"/>
      <c r="E82" s="222">
        <v>2459.6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156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48" t="s">
        <v>179</v>
      </c>
      <c r="D83" s="221"/>
      <c r="E83" s="222"/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156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48" t="s">
        <v>180</v>
      </c>
      <c r="D84" s="221"/>
      <c r="E84" s="222">
        <v>180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156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2.5" outlineLevel="1" x14ac:dyDescent="0.2">
      <c r="A85" s="231">
        <v>19</v>
      </c>
      <c r="B85" s="232" t="s">
        <v>247</v>
      </c>
      <c r="C85" s="247" t="s">
        <v>248</v>
      </c>
      <c r="D85" s="233" t="s">
        <v>174</v>
      </c>
      <c r="E85" s="234">
        <v>2416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6"/>
      <c r="S85" s="236" t="s">
        <v>130</v>
      </c>
      <c r="T85" s="237" t="s">
        <v>131</v>
      </c>
      <c r="U85" s="220">
        <v>0</v>
      </c>
      <c r="V85" s="220">
        <f>ROUND(E85*U85,2)</f>
        <v>0</v>
      </c>
      <c r="W85" s="220"/>
      <c r="X85" s="220" t="s">
        <v>177</v>
      </c>
      <c r="Y85" s="220" t="s">
        <v>186</v>
      </c>
      <c r="Z85" s="210"/>
      <c r="AA85" s="210"/>
      <c r="AB85" s="210"/>
      <c r="AC85" s="210"/>
      <c r="AD85" s="210"/>
      <c r="AE85" s="210"/>
      <c r="AF85" s="210"/>
      <c r="AG85" s="210" t="s">
        <v>178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48" t="s">
        <v>240</v>
      </c>
      <c r="D86" s="221"/>
      <c r="E86" s="222"/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156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48" t="s">
        <v>241</v>
      </c>
      <c r="D87" s="221"/>
      <c r="E87" s="222"/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156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48" t="s">
        <v>242</v>
      </c>
      <c r="D88" s="221"/>
      <c r="E88" s="222">
        <v>2236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156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48" t="s">
        <v>179</v>
      </c>
      <c r="D89" s="221"/>
      <c r="E89" s="222"/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156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48" t="s">
        <v>180</v>
      </c>
      <c r="D90" s="221"/>
      <c r="E90" s="222">
        <v>180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156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1">
        <v>20</v>
      </c>
      <c r="B91" s="232" t="s">
        <v>249</v>
      </c>
      <c r="C91" s="247" t="s">
        <v>250</v>
      </c>
      <c r="D91" s="233" t="s">
        <v>174</v>
      </c>
      <c r="E91" s="234">
        <v>2416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4">
        <v>0.30651</v>
      </c>
      <c r="O91" s="234">
        <f>ROUND(E91*N91,2)</f>
        <v>740.53</v>
      </c>
      <c r="P91" s="234">
        <v>0</v>
      </c>
      <c r="Q91" s="234">
        <f>ROUND(E91*P91,2)</f>
        <v>0</v>
      </c>
      <c r="R91" s="236"/>
      <c r="S91" s="236" t="s">
        <v>137</v>
      </c>
      <c r="T91" s="237" t="s">
        <v>176</v>
      </c>
      <c r="U91" s="220">
        <v>2.5000000000000001E-2</v>
      </c>
      <c r="V91" s="220">
        <f>ROUND(E91*U91,2)</f>
        <v>60.4</v>
      </c>
      <c r="W91" s="220"/>
      <c r="X91" s="220" t="s">
        <v>177</v>
      </c>
      <c r="Y91" s="220" t="s">
        <v>186</v>
      </c>
      <c r="Z91" s="210"/>
      <c r="AA91" s="210"/>
      <c r="AB91" s="210"/>
      <c r="AC91" s="210"/>
      <c r="AD91" s="210"/>
      <c r="AE91" s="210"/>
      <c r="AF91" s="210"/>
      <c r="AG91" s="210" t="s">
        <v>178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48" t="s">
        <v>240</v>
      </c>
      <c r="D92" s="221"/>
      <c r="E92" s="222"/>
      <c r="F92" s="220"/>
      <c r="G92" s="22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156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48" t="s">
        <v>241</v>
      </c>
      <c r="D93" s="221"/>
      <c r="E93" s="222"/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156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48" t="s">
        <v>242</v>
      </c>
      <c r="D94" s="221"/>
      <c r="E94" s="222">
        <v>2236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156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48" t="s">
        <v>179</v>
      </c>
      <c r="D95" s="221"/>
      <c r="E95" s="222"/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156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48" t="s">
        <v>180</v>
      </c>
      <c r="D96" s="221"/>
      <c r="E96" s="222">
        <v>180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156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1">
        <v>21</v>
      </c>
      <c r="B97" s="232" t="s">
        <v>251</v>
      </c>
      <c r="C97" s="247" t="s">
        <v>252</v>
      </c>
      <c r="D97" s="233" t="s">
        <v>174</v>
      </c>
      <c r="E97" s="234">
        <v>144.80000000000001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0.18776000000000001</v>
      </c>
      <c r="O97" s="234">
        <f>ROUND(E97*N97,2)</f>
        <v>27.19</v>
      </c>
      <c r="P97" s="234">
        <v>0</v>
      </c>
      <c r="Q97" s="234">
        <f>ROUND(E97*P97,2)</f>
        <v>0</v>
      </c>
      <c r="R97" s="236"/>
      <c r="S97" s="236" t="s">
        <v>137</v>
      </c>
      <c r="T97" s="237" t="s">
        <v>176</v>
      </c>
      <c r="U97" s="220">
        <v>5.1999999999999998E-2</v>
      </c>
      <c r="V97" s="220">
        <f>ROUND(E97*U97,2)</f>
        <v>7.53</v>
      </c>
      <c r="W97" s="220"/>
      <c r="X97" s="220" t="s">
        <v>177</v>
      </c>
      <c r="Y97" s="220" t="s">
        <v>133</v>
      </c>
      <c r="Z97" s="210"/>
      <c r="AA97" s="210"/>
      <c r="AB97" s="210"/>
      <c r="AC97" s="210"/>
      <c r="AD97" s="210"/>
      <c r="AE97" s="210"/>
      <c r="AF97" s="210"/>
      <c r="AG97" s="210" t="s">
        <v>178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48" t="s">
        <v>253</v>
      </c>
      <c r="D98" s="221"/>
      <c r="E98" s="222"/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156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48" t="s">
        <v>254</v>
      </c>
      <c r="D99" s="221"/>
      <c r="E99" s="222"/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156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48" t="s">
        <v>241</v>
      </c>
      <c r="D100" s="221"/>
      <c r="E100" s="222"/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156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48" t="s">
        <v>255</v>
      </c>
      <c r="D101" s="221"/>
      <c r="E101" s="222">
        <v>72.400000000000006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156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48" t="s">
        <v>255</v>
      </c>
      <c r="D102" s="221"/>
      <c r="E102" s="222">
        <v>72.400000000000006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156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31">
        <v>22</v>
      </c>
      <c r="B103" s="232" t="s">
        <v>256</v>
      </c>
      <c r="C103" s="247" t="s">
        <v>257</v>
      </c>
      <c r="D103" s="233" t="s">
        <v>174</v>
      </c>
      <c r="E103" s="234">
        <v>2416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4">
        <v>3.4000000000000002E-4</v>
      </c>
      <c r="O103" s="234">
        <f>ROUND(E103*N103,2)</f>
        <v>0.82</v>
      </c>
      <c r="P103" s="234">
        <v>0</v>
      </c>
      <c r="Q103" s="234">
        <f>ROUND(E103*P103,2)</f>
        <v>0</v>
      </c>
      <c r="R103" s="236"/>
      <c r="S103" s="236" t="s">
        <v>137</v>
      </c>
      <c r="T103" s="237" t="s">
        <v>176</v>
      </c>
      <c r="U103" s="220">
        <v>8.0000000000000002E-3</v>
      </c>
      <c r="V103" s="220">
        <f>ROUND(E103*U103,2)</f>
        <v>19.329999999999998</v>
      </c>
      <c r="W103" s="220"/>
      <c r="X103" s="220" t="s">
        <v>177</v>
      </c>
      <c r="Y103" s="220" t="s">
        <v>186</v>
      </c>
      <c r="Z103" s="210"/>
      <c r="AA103" s="210"/>
      <c r="AB103" s="210"/>
      <c r="AC103" s="210"/>
      <c r="AD103" s="210"/>
      <c r="AE103" s="210"/>
      <c r="AF103" s="210"/>
      <c r="AG103" s="210" t="s">
        <v>178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2" x14ac:dyDescent="0.2">
      <c r="A104" s="217"/>
      <c r="B104" s="218"/>
      <c r="C104" s="248" t="s">
        <v>240</v>
      </c>
      <c r="D104" s="221"/>
      <c r="E104" s="222"/>
      <c r="F104" s="220"/>
      <c r="G104" s="22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156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48" t="s">
        <v>241</v>
      </c>
      <c r="D105" s="221"/>
      <c r="E105" s="222"/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156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48" t="s">
        <v>242</v>
      </c>
      <c r="D106" s="221"/>
      <c r="E106" s="222">
        <v>2236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156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48" t="s">
        <v>179</v>
      </c>
      <c r="D107" s="221"/>
      <c r="E107" s="222"/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156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48" t="s">
        <v>180</v>
      </c>
      <c r="D108" s="221"/>
      <c r="E108" s="222">
        <v>180</v>
      </c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156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1">
        <v>23</v>
      </c>
      <c r="B109" s="232" t="s">
        <v>258</v>
      </c>
      <c r="C109" s="247" t="s">
        <v>259</v>
      </c>
      <c r="D109" s="233" t="s">
        <v>174</v>
      </c>
      <c r="E109" s="234">
        <v>2416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4">
        <v>0.12966</v>
      </c>
      <c r="O109" s="234">
        <f>ROUND(E109*N109,2)</f>
        <v>313.26</v>
      </c>
      <c r="P109" s="234">
        <v>0</v>
      </c>
      <c r="Q109" s="234">
        <f>ROUND(E109*P109,2)</f>
        <v>0</v>
      </c>
      <c r="R109" s="236"/>
      <c r="S109" s="236" t="s">
        <v>137</v>
      </c>
      <c r="T109" s="237" t="s">
        <v>176</v>
      </c>
      <c r="U109" s="220">
        <v>0.02</v>
      </c>
      <c r="V109" s="220">
        <f>ROUND(E109*U109,2)</f>
        <v>48.32</v>
      </c>
      <c r="W109" s="220"/>
      <c r="X109" s="220" t="s">
        <v>177</v>
      </c>
      <c r="Y109" s="220" t="s">
        <v>186</v>
      </c>
      <c r="Z109" s="210"/>
      <c r="AA109" s="210"/>
      <c r="AB109" s="210"/>
      <c r="AC109" s="210"/>
      <c r="AD109" s="210"/>
      <c r="AE109" s="210"/>
      <c r="AF109" s="210"/>
      <c r="AG109" s="210" t="s">
        <v>178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17"/>
      <c r="B110" s="218"/>
      <c r="C110" s="248" t="s">
        <v>240</v>
      </c>
      <c r="D110" s="221"/>
      <c r="E110" s="222"/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156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48" t="s">
        <v>241</v>
      </c>
      <c r="D111" s="221"/>
      <c r="E111" s="222"/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156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48" t="s">
        <v>242</v>
      </c>
      <c r="D112" s="221"/>
      <c r="E112" s="222">
        <v>2236</v>
      </c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156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48" t="s">
        <v>179</v>
      </c>
      <c r="D113" s="221"/>
      <c r="E113" s="222"/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156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8" t="s">
        <v>180</v>
      </c>
      <c r="D114" s="221"/>
      <c r="E114" s="222">
        <v>180</v>
      </c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156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1">
        <v>24</v>
      </c>
      <c r="B115" s="232" t="s">
        <v>260</v>
      </c>
      <c r="C115" s="247" t="s">
        <v>261</v>
      </c>
      <c r="D115" s="233" t="s">
        <v>174</v>
      </c>
      <c r="E115" s="234">
        <v>2416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4">
        <v>0.18151999999999999</v>
      </c>
      <c r="O115" s="234">
        <f>ROUND(E115*N115,2)</f>
        <v>438.55</v>
      </c>
      <c r="P115" s="234">
        <v>0</v>
      </c>
      <c r="Q115" s="234">
        <f>ROUND(E115*P115,2)</f>
        <v>0</v>
      </c>
      <c r="R115" s="236"/>
      <c r="S115" s="236" t="s">
        <v>137</v>
      </c>
      <c r="T115" s="237" t="s">
        <v>176</v>
      </c>
      <c r="U115" s="220">
        <v>2.7E-2</v>
      </c>
      <c r="V115" s="220">
        <f>ROUND(E115*U115,2)</f>
        <v>65.23</v>
      </c>
      <c r="W115" s="220"/>
      <c r="X115" s="220" t="s">
        <v>177</v>
      </c>
      <c r="Y115" s="220" t="s">
        <v>186</v>
      </c>
      <c r="Z115" s="210"/>
      <c r="AA115" s="210"/>
      <c r="AB115" s="210"/>
      <c r="AC115" s="210"/>
      <c r="AD115" s="210"/>
      <c r="AE115" s="210"/>
      <c r="AF115" s="210"/>
      <c r="AG115" s="210" t="s">
        <v>178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17"/>
      <c r="B116" s="218"/>
      <c r="C116" s="248" t="s">
        <v>240</v>
      </c>
      <c r="D116" s="221"/>
      <c r="E116" s="222"/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156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48" t="s">
        <v>241</v>
      </c>
      <c r="D117" s="221"/>
      <c r="E117" s="222"/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156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48" t="s">
        <v>242</v>
      </c>
      <c r="D118" s="221"/>
      <c r="E118" s="222">
        <v>2236</v>
      </c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156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48" t="s">
        <v>179</v>
      </c>
      <c r="D119" s="221"/>
      <c r="E119" s="222"/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156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48" t="s">
        <v>180</v>
      </c>
      <c r="D120" s="221"/>
      <c r="E120" s="222">
        <v>180</v>
      </c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156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x14ac:dyDescent="0.2">
      <c r="A121" s="224" t="s">
        <v>125</v>
      </c>
      <c r="B121" s="225" t="s">
        <v>83</v>
      </c>
      <c r="C121" s="245" t="s">
        <v>84</v>
      </c>
      <c r="D121" s="226"/>
      <c r="E121" s="227"/>
      <c r="F121" s="228"/>
      <c r="G121" s="228">
        <f>SUMIF(AG122:AG155,"&lt;&gt;NOR",G122:G155)</f>
        <v>0</v>
      </c>
      <c r="H121" s="228"/>
      <c r="I121" s="228">
        <f>SUM(I122:I155)</f>
        <v>0</v>
      </c>
      <c r="J121" s="228"/>
      <c r="K121" s="228">
        <f>SUM(K122:K155)</f>
        <v>0</v>
      </c>
      <c r="L121" s="228"/>
      <c r="M121" s="228">
        <f>SUM(M122:M155)</f>
        <v>0</v>
      </c>
      <c r="N121" s="227"/>
      <c r="O121" s="227">
        <f>SUM(O122:O155)</f>
        <v>8.4099999999999984</v>
      </c>
      <c r="P121" s="227"/>
      <c r="Q121" s="227">
        <f>SUM(Q122:Q155)</f>
        <v>0</v>
      </c>
      <c r="R121" s="228"/>
      <c r="S121" s="228"/>
      <c r="T121" s="229"/>
      <c r="U121" s="223"/>
      <c r="V121" s="223">
        <f>SUM(V122:V155)</f>
        <v>42.029999999999994</v>
      </c>
      <c r="W121" s="223"/>
      <c r="X121" s="223"/>
      <c r="Y121" s="223"/>
      <c r="AG121" t="s">
        <v>126</v>
      </c>
    </row>
    <row r="122" spans="1:60" outlineLevel="1" x14ac:dyDescent="0.2">
      <c r="A122" s="231">
        <v>25</v>
      </c>
      <c r="B122" s="232" t="s">
        <v>262</v>
      </c>
      <c r="C122" s="247" t="s">
        <v>263</v>
      </c>
      <c r="D122" s="233" t="s">
        <v>224</v>
      </c>
      <c r="E122" s="234">
        <v>22.55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4">
        <v>0.14424000000000001</v>
      </c>
      <c r="O122" s="234">
        <f>ROUND(E122*N122,2)</f>
        <v>3.25</v>
      </c>
      <c r="P122" s="234">
        <v>0</v>
      </c>
      <c r="Q122" s="234">
        <f>ROUND(E122*P122,2)</f>
        <v>0</v>
      </c>
      <c r="R122" s="236"/>
      <c r="S122" s="236" t="s">
        <v>137</v>
      </c>
      <c r="T122" s="237" t="s">
        <v>176</v>
      </c>
      <c r="U122" s="220">
        <v>0.216</v>
      </c>
      <c r="V122" s="220">
        <f>ROUND(E122*U122,2)</f>
        <v>4.87</v>
      </c>
      <c r="W122" s="220"/>
      <c r="X122" s="220" t="s">
        <v>177</v>
      </c>
      <c r="Y122" s="220" t="s">
        <v>133</v>
      </c>
      <c r="Z122" s="210"/>
      <c r="AA122" s="210"/>
      <c r="AB122" s="210"/>
      <c r="AC122" s="210"/>
      <c r="AD122" s="210"/>
      <c r="AE122" s="210"/>
      <c r="AF122" s="210"/>
      <c r="AG122" s="210" t="s">
        <v>178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">
      <c r="A123" s="217"/>
      <c r="B123" s="218"/>
      <c r="C123" s="248" t="s">
        <v>264</v>
      </c>
      <c r="D123" s="221"/>
      <c r="E123" s="222"/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156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8" t="s">
        <v>265</v>
      </c>
      <c r="D124" s="221"/>
      <c r="E124" s="222"/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156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2">
      <c r="A125" s="217"/>
      <c r="B125" s="218"/>
      <c r="C125" s="248" t="s">
        <v>266</v>
      </c>
      <c r="D125" s="221"/>
      <c r="E125" s="222">
        <v>12.5</v>
      </c>
      <c r="F125" s="220"/>
      <c r="G125" s="22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156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17"/>
      <c r="B126" s="218"/>
      <c r="C126" s="248" t="s">
        <v>267</v>
      </c>
      <c r="D126" s="221"/>
      <c r="E126" s="222"/>
      <c r="F126" s="220"/>
      <c r="G126" s="22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156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48" t="s">
        <v>268</v>
      </c>
      <c r="D127" s="221"/>
      <c r="E127" s="222">
        <v>10.050000000000001</v>
      </c>
      <c r="F127" s="220"/>
      <c r="G127" s="22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156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31">
        <v>26</v>
      </c>
      <c r="B128" s="232" t="s">
        <v>269</v>
      </c>
      <c r="C128" s="247" t="s">
        <v>270</v>
      </c>
      <c r="D128" s="233" t="s">
        <v>185</v>
      </c>
      <c r="E128" s="234">
        <v>1.1274999999999999</v>
      </c>
      <c r="F128" s="235"/>
      <c r="G128" s="236">
        <f>ROUND(E128*F128,2)</f>
        <v>0</v>
      </c>
      <c r="H128" s="235"/>
      <c r="I128" s="236">
        <f>ROUND(E128*H128,2)</f>
        <v>0</v>
      </c>
      <c r="J128" s="235"/>
      <c r="K128" s="236">
        <f>ROUND(E128*J128,2)</f>
        <v>0</v>
      </c>
      <c r="L128" s="236">
        <v>21</v>
      </c>
      <c r="M128" s="236">
        <f>G128*(1+L128/100)</f>
        <v>0</v>
      </c>
      <c r="N128" s="234">
        <v>2.5249999999999999</v>
      </c>
      <c r="O128" s="234">
        <f>ROUND(E128*N128,2)</f>
        <v>2.85</v>
      </c>
      <c r="P128" s="234">
        <v>0</v>
      </c>
      <c r="Q128" s="234">
        <f>ROUND(E128*P128,2)</f>
        <v>0</v>
      </c>
      <c r="R128" s="236"/>
      <c r="S128" s="236" t="s">
        <v>130</v>
      </c>
      <c r="T128" s="237" t="s">
        <v>131</v>
      </c>
      <c r="U128" s="220">
        <v>0</v>
      </c>
      <c r="V128" s="220">
        <f>ROUND(E128*U128,2)</f>
        <v>0</v>
      </c>
      <c r="W128" s="220"/>
      <c r="X128" s="220" t="s">
        <v>177</v>
      </c>
      <c r="Y128" s="220" t="s">
        <v>133</v>
      </c>
      <c r="Z128" s="210"/>
      <c r="AA128" s="210"/>
      <c r="AB128" s="210"/>
      <c r="AC128" s="210"/>
      <c r="AD128" s="210"/>
      <c r="AE128" s="210"/>
      <c r="AF128" s="210"/>
      <c r="AG128" s="210" t="s">
        <v>178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2" x14ac:dyDescent="0.2">
      <c r="A129" s="217"/>
      <c r="B129" s="218"/>
      <c r="C129" s="248" t="s">
        <v>264</v>
      </c>
      <c r="D129" s="221"/>
      <c r="E129" s="222"/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156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2">
      <c r="A130" s="217"/>
      <c r="B130" s="218"/>
      <c r="C130" s="255" t="s">
        <v>232</v>
      </c>
      <c r="D130" s="252"/>
      <c r="E130" s="253"/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156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3" x14ac:dyDescent="0.2">
      <c r="A131" s="217"/>
      <c r="B131" s="218"/>
      <c r="C131" s="256" t="s">
        <v>271</v>
      </c>
      <c r="D131" s="252"/>
      <c r="E131" s="253"/>
      <c r="F131" s="220"/>
      <c r="G131" s="22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156</v>
      </c>
      <c r="AH131" s="210">
        <v>2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">
      <c r="A132" s="217"/>
      <c r="B132" s="218"/>
      <c r="C132" s="256" t="s">
        <v>272</v>
      </c>
      <c r="D132" s="252"/>
      <c r="E132" s="253">
        <v>12.5</v>
      </c>
      <c r="F132" s="220"/>
      <c r="G132" s="22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156</v>
      </c>
      <c r="AH132" s="210">
        <v>2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">
      <c r="A133" s="217"/>
      <c r="B133" s="218"/>
      <c r="C133" s="256" t="s">
        <v>273</v>
      </c>
      <c r="D133" s="252"/>
      <c r="E133" s="253"/>
      <c r="F133" s="220"/>
      <c r="G133" s="22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156</v>
      </c>
      <c r="AH133" s="210">
        <v>2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56" t="s">
        <v>274</v>
      </c>
      <c r="D134" s="252"/>
      <c r="E134" s="253">
        <v>10.050000000000001</v>
      </c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156</v>
      </c>
      <c r="AH134" s="210">
        <v>2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55" t="s">
        <v>234</v>
      </c>
      <c r="D135" s="252"/>
      <c r="E135" s="253"/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156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8" t="s">
        <v>275</v>
      </c>
      <c r="D136" s="221"/>
      <c r="E136" s="222">
        <v>1.1299999999999999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156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1">
        <v>27</v>
      </c>
      <c r="B137" s="232" t="s">
        <v>276</v>
      </c>
      <c r="C137" s="247" t="s">
        <v>277</v>
      </c>
      <c r="D137" s="233" t="s">
        <v>224</v>
      </c>
      <c r="E137" s="234">
        <v>178.65</v>
      </c>
      <c r="F137" s="235"/>
      <c r="G137" s="236">
        <f>ROUND(E137*F137,2)</f>
        <v>0</v>
      </c>
      <c r="H137" s="235"/>
      <c r="I137" s="236">
        <f>ROUND(E137*H137,2)</f>
        <v>0</v>
      </c>
      <c r="J137" s="235"/>
      <c r="K137" s="236">
        <f>ROUND(E137*J137,2)</f>
        <v>0</v>
      </c>
      <c r="L137" s="236">
        <v>21</v>
      </c>
      <c r="M137" s="236">
        <f>G137*(1+L137/100)</f>
        <v>0</v>
      </c>
      <c r="N137" s="234">
        <v>4.3E-3</v>
      </c>
      <c r="O137" s="234">
        <f>ROUND(E137*N137,2)</f>
        <v>0.77</v>
      </c>
      <c r="P137" s="234">
        <v>0</v>
      </c>
      <c r="Q137" s="234">
        <f>ROUND(E137*P137,2)</f>
        <v>0</v>
      </c>
      <c r="R137" s="236"/>
      <c r="S137" s="236" t="s">
        <v>137</v>
      </c>
      <c r="T137" s="237" t="s">
        <v>176</v>
      </c>
      <c r="U137" s="220">
        <v>0.20799999999999999</v>
      </c>
      <c r="V137" s="220">
        <f>ROUND(E137*U137,2)</f>
        <v>37.159999999999997</v>
      </c>
      <c r="W137" s="220"/>
      <c r="X137" s="220" t="s">
        <v>177</v>
      </c>
      <c r="Y137" s="220" t="s">
        <v>133</v>
      </c>
      <c r="Z137" s="210"/>
      <c r="AA137" s="210"/>
      <c r="AB137" s="210"/>
      <c r="AC137" s="210"/>
      <c r="AD137" s="210"/>
      <c r="AE137" s="210"/>
      <c r="AF137" s="210"/>
      <c r="AG137" s="210" t="s">
        <v>178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17"/>
      <c r="B138" s="218"/>
      <c r="C138" s="248" t="s">
        <v>278</v>
      </c>
      <c r="D138" s="221"/>
      <c r="E138" s="222"/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156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17"/>
      <c r="B139" s="218"/>
      <c r="C139" s="248" t="s">
        <v>279</v>
      </c>
      <c r="D139" s="221"/>
      <c r="E139" s="222">
        <v>88.45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156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48" t="s">
        <v>280</v>
      </c>
      <c r="D140" s="221"/>
      <c r="E140" s="222">
        <v>28.6</v>
      </c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156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48" t="s">
        <v>281</v>
      </c>
      <c r="D141" s="221"/>
      <c r="E141" s="222">
        <v>61.6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156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31">
        <v>28</v>
      </c>
      <c r="B142" s="232" t="s">
        <v>282</v>
      </c>
      <c r="C142" s="247" t="s">
        <v>283</v>
      </c>
      <c r="D142" s="233" t="s">
        <v>284</v>
      </c>
      <c r="E142" s="234">
        <v>11.055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4">
        <v>0.08</v>
      </c>
      <c r="O142" s="234">
        <f>ROUND(E142*N142,2)</f>
        <v>0.88</v>
      </c>
      <c r="P142" s="234">
        <v>0</v>
      </c>
      <c r="Q142" s="234">
        <f>ROUND(E142*P142,2)</f>
        <v>0</v>
      </c>
      <c r="R142" s="236" t="s">
        <v>228</v>
      </c>
      <c r="S142" s="236" t="s">
        <v>137</v>
      </c>
      <c r="T142" s="237" t="s">
        <v>176</v>
      </c>
      <c r="U142" s="220">
        <v>0</v>
      </c>
      <c r="V142" s="220">
        <f>ROUND(E142*U142,2)</f>
        <v>0</v>
      </c>
      <c r="W142" s="220"/>
      <c r="X142" s="220" t="s">
        <v>229</v>
      </c>
      <c r="Y142" s="220" t="s">
        <v>133</v>
      </c>
      <c r="Z142" s="210"/>
      <c r="AA142" s="210"/>
      <c r="AB142" s="210"/>
      <c r="AC142" s="210"/>
      <c r="AD142" s="210"/>
      <c r="AE142" s="210"/>
      <c r="AF142" s="210"/>
      <c r="AG142" s="210" t="s">
        <v>230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48" t="s">
        <v>264</v>
      </c>
      <c r="D143" s="221"/>
      <c r="E143" s="222"/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156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3" x14ac:dyDescent="0.2">
      <c r="A144" s="217"/>
      <c r="B144" s="218"/>
      <c r="C144" s="248" t="s">
        <v>267</v>
      </c>
      <c r="D144" s="221"/>
      <c r="E144" s="222"/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156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17"/>
      <c r="B145" s="218"/>
      <c r="C145" s="255" t="s">
        <v>232</v>
      </c>
      <c r="D145" s="252"/>
      <c r="E145" s="253"/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156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56" t="s">
        <v>274</v>
      </c>
      <c r="D146" s="252"/>
      <c r="E146" s="253">
        <v>10.050000000000001</v>
      </c>
      <c r="F146" s="220"/>
      <c r="G146" s="22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156</v>
      </c>
      <c r="AH146" s="210">
        <v>2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55" t="s">
        <v>234</v>
      </c>
      <c r="D147" s="252"/>
      <c r="E147" s="253"/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156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48" t="s">
        <v>285</v>
      </c>
      <c r="D148" s="221"/>
      <c r="E148" s="222">
        <v>11.05</v>
      </c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156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31">
        <v>29</v>
      </c>
      <c r="B149" s="232" t="s">
        <v>286</v>
      </c>
      <c r="C149" s="247" t="s">
        <v>287</v>
      </c>
      <c r="D149" s="233" t="s">
        <v>284</v>
      </c>
      <c r="E149" s="234">
        <v>13.75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21</v>
      </c>
      <c r="M149" s="236">
        <f>G149*(1+L149/100)</f>
        <v>0</v>
      </c>
      <c r="N149" s="234">
        <v>4.8000000000000001E-2</v>
      </c>
      <c r="O149" s="234">
        <f>ROUND(E149*N149,2)</f>
        <v>0.66</v>
      </c>
      <c r="P149" s="234">
        <v>0</v>
      </c>
      <c r="Q149" s="234">
        <f>ROUND(E149*P149,2)</f>
        <v>0</v>
      </c>
      <c r="R149" s="236" t="s">
        <v>228</v>
      </c>
      <c r="S149" s="236" t="s">
        <v>137</v>
      </c>
      <c r="T149" s="237" t="s">
        <v>176</v>
      </c>
      <c r="U149" s="220">
        <v>0</v>
      </c>
      <c r="V149" s="220">
        <f>ROUND(E149*U149,2)</f>
        <v>0</v>
      </c>
      <c r="W149" s="220"/>
      <c r="X149" s="220" t="s">
        <v>229</v>
      </c>
      <c r="Y149" s="220" t="s">
        <v>133</v>
      </c>
      <c r="Z149" s="210"/>
      <c r="AA149" s="210"/>
      <c r="AB149" s="210"/>
      <c r="AC149" s="210"/>
      <c r="AD149" s="210"/>
      <c r="AE149" s="210"/>
      <c r="AF149" s="210"/>
      <c r="AG149" s="210" t="s">
        <v>230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17"/>
      <c r="B150" s="218"/>
      <c r="C150" s="248" t="s">
        <v>264</v>
      </c>
      <c r="D150" s="221"/>
      <c r="E150" s="222"/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156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17"/>
      <c r="B151" s="218"/>
      <c r="C151" s="248" t="s">
        <v>265</v>
      </c>
      <c r="D151" s="221"/>
      <c r="E151" s="222"/>
      <c r="F151" s="220"/>
      <c r="G151" s="22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156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55" t="s">
        <v>232</v>
      </c>
      <c r="D152" s="252"/>
      <c r="E152" s="253"/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156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56" t="s">
        <v>272</v>
      </c>
      <c r="D153" s="252"/>
      <c r="E153" s="253">
        <v>12.5</v>
      </c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156</v>
      </c>
      <c r="AH153" s="210">
        <v>2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55" t="s">
        <v>234</v>
      </c>
      <c r="D154" s="252"/>
      <c r="E154" s="253"/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156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48" t="s">
        <v>288</v>
      </c>
      <c r="D155" s="221"/>
      <c r="E155" s="222">
        <v>13.75</v>
      </c>
      <c r="F155" s="220"/>
      <c r="G155" s="22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156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x14ac:dyDescent="0.2">
      <c r="A156" s="224" t="s">
        <v>125</v>
      </c>
      <c r="B156" s="225" t="s">
        <v>85</v>
      </c>
      <c r="C156" s="245" t="s">
        <v>86</v>
      </c>
      <c r="D156" s="226"/>
      <c r="E156" s="227"/>
      <c r="F156" s="228"/>
      <c r="G156" s="228">
        <f>SUMIF(AG157:AG164,"&lt;&gt;NOR",G157:G164)</f>
        <v>0</v>
      </c>
      <c r="H156" s="228"/>
      <c r="I156" s="228">
        <f>SUM(I157:I164)</f>
        <v>0</v>
      </c>
      <c r="J156" s="228"/>
      <c r="K156" s="228">
        <f>SUM(K157:K164)</f>
        <v>0</v>
      </c>
      <c r="L156" s="228"/>
      <c r="M156" s="228">
        <f>SUM(M157:M164)</f>
        <v>0</v>
      </c>
      <c r="N156" s="227"/>
      <c r="O156" s="227">
        <f>SUM(O157:O164)</f>
        <v>6.9399999999999995</v>
      </c>
      <c r="P156" s="227"/>
      <c r="Q156" s="227">
        <f>SUM(Q157:Q164)</f>
        <v>0</v>
      </c>
      <c r="R156" s="228"/>
      <c r="S156" s="228"/>
      <c r="T156" s="229"/>
      <c r="U156" s="223"/>
      <c r="V156" s="223">
        <f>SUM(V157:V164)</f>
        <v>4.83</v>
      </c>
      <c r="W156" s="223"/>
      <c r="X156" s="223"/>
      <c r="Y156" s="223"/>
      <c r="AG156" t="s">
        <v>126</v>
      </c>
    </row>
    <row r="157" spans="1:60" outlineLevel="1" x14ac:dyDescent="0.2">
      <c r="A157" s="231">
        <v>30</v>
      </c>
      <c r="B157" s="232" t="s">
        <v>289</v>
      </c>
      <c r="C157" s="247" t="s">
        <v>290</v>
      </c>
      <c r="D157" s="233" t="s">
        <v>224</v>
      </c>
      <c r="E157" s="234">
        <v>25.95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4">
        <v>0.14565</v>
      </c>
      <c r="O157" s="234">
        <f>ROUND(E157*N157,2)</f>
        <v>3.78</v>
      </c>
      <c r="P157" s="234">
        <v>0</v>
      </c>
      <c r="Q157" s="234">
        <f>ROUND(E157*P157,2)</f>
        <v>0</v>
      </c>
      <c r="R157" s="236"/>
      <c r="S157" s="236" t="s">
        <v>137</v>
      </c>
      <c r="T157" s="237" t="s">
        <v>176</v>
      </c>
      <c r="U157" s="220">
        <v>0.186</v>
      </c>
      <c r="V157" s="220">
        <f>ROUND(E157*U157,2)</f>
        <v>4.83</v>
      </c>
      <c r="W157" s="220"/>
      <c r="X157" s="220" t="s">
        <v>177</v>
      </c>
      <c r="Y157" s="220" t="s">
        <v>133</v>
      </c>
      <c r="Z157" s="210"/>
      <c r="AA157" s="210"/>
      <c r="AB157" s="210"/>
      <c r="AC157" s="210"/>
      <c r="AD157" s="210"/>
      <c r="AE157" s="210"/>
      <c r="AF157" s="210"/>
      <c r="AG157" s="210" t="s">
        <v>178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48" t="s">
        <v>264</v>
      </c>
      <c r="D158" s="221"/>
      <c r="E158" s="222"/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156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48" t="s">
        <v>291</v>
      </c>
      <c r="D159" s="221"/>
      <c r="E159" s="222"/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156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3" x14ac:dyDescent="0.2">
      <c r="A160" s="217"/>
      <c r="B160" s="218"/>
      <c r="C160" s="248" t="s">
        <v>292</v>
      </c>
      <c r="D160" s="221"/>
      <c r="E160" s="222">
        <v>25.95</v>
      </c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156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31">
        <v>31</v>
      </c>
      <c r="B161" s="232" t="s">
        <v>293</v>
      </c>
      <c r="C161" s="247" t="s">
        <v>294</v>
      </c>
      <c r="D161" s="233" t="s">
        <v>284</v>
      </c>
      <c r="E161" s="234">
        <v>54.494999999999997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4">
        <v>5.8000000000000003E-2</v>
      </c>
      <c r="O161" s="234">
        <f>ROUND(E161*N161,2)</f>
        <v>3.16</v>
      </c>
      <c r="P161" s="234">
        <v>0</v>
      </c>
      <c r="Q161" s="234">
        <f>ROUND(E161*P161,2)</f>
        <v>0</v>
      </c>
      <c r="R161" s="236" t="s">
        <v>228</v>
      </c>
      <c r="S161" s="236" t="s">
        <v>137</v>
      </c>
      <c r="T161" s="237" t="s">
        <v>176</v>
      </c>
      <c r="U161" s="220">
        <v>0</v>
      </c>
      <c r="V161" s="220">
        <f>ROUND(E161*U161,2)</f>
        <v>0</v>
      </c>
      <c r="W161" s="220"/>
      <c r="X161" s="220" t="s">
        <v>229</v>
      </c>
      <c r="Y161" s="220" t="s">
        <v>133</v>
      </c>
      <c r="Z161" s="210"/>
      <c r="AA161" s="210"/>
      <c r="AB161" s="210"/>
      <c r="AC161" s="210"/>
      <c r="AD161" s="210"/>
      <c r="AE161" s="210"/>
      <c r="AF161" s="210"/>
      <c r="AG161" s="210" t="s">
        <v>230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17"/>
      <c r="B162" s="218"/>
      <c r="C162" s="248" t="s">
        <v>264</v>
      </c>
      <c r="D162" s="221"/>
      <c r="E162" s="222"/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156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48" t="s">
        <v>291</v>
      </c>
      <c r="D163" s="221"/>
      <c r="E163" s="222"/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156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48" t="s">
        <v>295</v>
      </c>
      <c r="D164" s="221"/>
      <c r="E164" s="222">
        <v>54.49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156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x14ac:dyDescent="0.2">
      <c r="A165" s="224" t="s">
        <v>125</v>
      </c>
      <c r="B165" s="225" t="s">
        <v>87</v>
      </c>
      <c r="C165" s="245" t="s">
        <v>88</v>
      </c>
      <c r="D165" s="226"/>
      <c r="E165" s="227"/>
      <c r="F165" s="228"/>
      <c r="G165" s="228">
        <f>SUMIF(AG166:AG168,"&lt;&gt;NOR",G166:G168)</f>
        <v>0</v>
      </c>
      <c r="H165" s="228"/>
      <c r="I165" s="228">
        <f>SUM(I166:I168)</f>
        <v>0</v>
      </c>
      <c r="J165" s="228"/>
      <c r="K165" s="228">
        <f>SUM(K166:K168)</f>
        <v>0</v>
      </c>
      <c r="L165" s="228"/>
      <c r="M165" s="228">
        <f>SUM(M166:M168)</f>
        <v>0</v>
      </c>
      <c r="N165" s="227"/>
      <c r="O165" s="227">
        <f>SUM(O166:O168)</f>
        <v>0</v>
      </c>
      <c r="P165" s="227"/>
      <c r="Q165" s="227">
        <f>SUM(Q166:Q168)</f>
        <v>0</v>
      </c>
      <c r="R165" s="228"/>
      <c r="S165" s="228"/>
      <c r="T165" s="229"/>
      <c r="U165" s="223"/>
      <c r="V165" s="223">
        <f>SUM(V166:V168)</f>
        <v>1.35</v>
      </c>
      <c r="W165" s="223"/>
      <c r="X165" s="223"/>
      <c r="Y165" s="223"/>
      <c r="AG165" t="s">
        <v>126</v>
      </c>
    </row>
    <row r="166" spans="1:60" outlineLevel="1" x14ac:dyDescent="0.2">
      <c r="A166" s="231">
        <v>32</v>
      </c>
      <c r="B166" s="232" t="s">
        <v>296</v>
      </c>
      <c r="C166" s="247" t="s">
        <v>297</v>
      </c>
      <c r="D166" s="233" t="s">
        <v>224</v>
      </c>
      <c r="E166" s="234">
        <v>1</v>
      </c>
      <c r="F166" s="235"/>
      <c r="G166" s="236">
        <f>ROUND(E166*F166,2)</f>
        <v>0</v>
      </c>
      <c r="H166" s="235"/>
      <c r="I166" s="236">
        <f>ROUND(E166*H166,2)</f>
        <v>0</v>
      </c>
      <c r="J166" s="235"/>
      <c r="K166" s="236">
        <f>ROUND(E166*J166,2)</f>
        <v>0</v>
      </c>
      <c r="L166" s="236">
        <v>21</v>
      </c>
      <c r="M166" s="236">
        <f>G166*(1+L166/100)</f>
        <v>0</v>
      </c>
      <c r="N166" s="234">
        <v>0</v>
      </c>
      <c r="O166" s="234">
        <f>ROUND(E166*N166,2)</f>
        <v>0</v>
      </c>
      <c r="P166" s="234">
        <v>4.6000000000000001E-4</v>
      </c>
      <c r="Q166" s="234">
        <f>ROUND(E166*P166,2)</f>
        <v>0</v>
      </c>
      <c r="R166" s="236"/>
      <c r="S166" s="236" t="s">
        <v>137</v>
      </c>
      <c r="T166" s="237" t="s">
        <v>176</v>
      </c>
      <c r="U166" s="220">
        <v>1.35</v>
      </c>
      <c r="V166" s="220">
        <f>ROUND(E166*U166,2)</f>
        <v>1.35</v>
      </c>
      <c r="W166" s="220"/>
      <c r="X166" s="220" t="s">
        <v>177</v>
      </c>
      <c r="Y166" s="220" t="s">
        <v>133</v>
      </c>
      <c r="Z166" s="210"/>
      <c r="AA166" s="210"/>
      <c r="AB166" s="210"/>
      <c r="AC166" s="210"/>
      <c r="AD166" s="210"/>
      <c r="AE166" s="210"/>
      <c r="AF166" s="210"/>
      <c r="AG166" s="210" t="s">
        <v>178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17"/>
      <c r="B167" s="218"/>
      <c r="C167" s="248" t="s">
        <v>298</v>
      </c>
      <c r="D167" s="221"/>
      <c r="E167" s="222"/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156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17"/>
      <c r="B168" s="218"/>
      <c r="C168" s="248" t="s">
        <v>299</v>
      </c>
      <c r="D168" s="221"/>
      <c r="E168" s="222">
        <v>1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156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x14ac:dyDescent="0.2">
      <c r="A169" s="224" t="s">
        <v>125</v>
      </c>
      <c r="B169" s="225" t="s">
        <v>89</v>
      </c>
      <c r="C169" s="245" t="s">
        <v>90</v>
      </c>
      <c r="D169" s="226"/>
      <c r="E169" s="227"/>
      <c r="F169" s="228"/>
      <c r="G169" s="228">
        <f>SUMIF(AG170:AG170,"&lt;&gt;NOR",G170:G170)</f>
        <v>0</v>
      </c>
      <c r="H169" s="228"/>
      <c r="I169" s="228">
        <f>SUM(I170:I170)</f>
        <v>0</v>
      </c>
      <c r="J169" s="228"/>
      <c r="K169" s="228">
        <f>SUM(K170:K170)</f>
        <v>0</v>
      </c>
      <c r="L169" s="228"/>
      <c r="M169" s="228">
        <f>SUM(M170:M170)</f>
        <v>0</v>
      </c>
      <c r="N169" s="227"/>
      <c r="O169" s="227">
        <f>SUM(O170:O170)</f>
        <v>0</v>
      </c>
      <c r="P169" s="227"/>
      <c r="Q169" s="227">
        <f>SUM(Q170:Q170)</f>
        <v>0</v>
      </c>
      <c r="R169" s="228"/>
      <c r="S169" s="228"/>
      <c r="T169" s="229"/>
      <c r="U169" s="223"/>
      <c r="V169" s="223">
        <f>SUM(V170:V170)</f>
        <v>51.04</v>
      </c>
      <c r="W169" s="223"/>
      <c r="X169" s="223"/>
      <c r="Y169" s="223"/>
      <c r="AG169" t="s">
        <v>126</v>
      </c>
    </row>
    <row r="170" spans="1:60" outlineLevel="1" x14ac:dyDescent="0.2">
      <c r="A170" s="238">
        <v>33</v>
      </c>
      <c r="B170" s="239" t="s">
        <v>300</v>
      </c>
      <c r="C170" s="246" t="s">
        <v>301</v>
      </c>
      <c r="D170" s="240" t="s">
        <v>213</v>
      </c>
      <c r="E170" s="241">
        <v>3190.20172</v>
      </c>
      <c r="F170" s="242"/>
      <c r="G170" s="243">
        <f>ROUND(E170*F170,2)</f>
        <v>0</v>
      </c>
      <c r="H170" s="242"/>
      <c r="I170" s="243">
        <f>ROUND(E170*H170,2)</f>
        <v>0</v>
      </c>
      <c r="J170" s="242"/>
      <c r="K170" s="243">
        <f>ROUND(E170*J170,2)</f>
        <v>0</v>
      </c>
      <c r="L170" s="243">
        <v>21</v>
      </c>
      <c r="M170" s="243">
        <f>G170*(1+L170/100)</f>
        <v>0</v>
      </c>
      <c r="N170" s="241">
        <v>0</v>
      </c>
      <c r="O170" s="241">
        <f>ROUND(E170*N170,2)</f>
        <v>0</v>
      </c>
      <c r="P170" s="241">
        <v>0</v>
      </c>
      <c r="Q170" s="241">
        <f>ROUND(E170*P170,2)</f>
        <v>0</v>
      </c>
      <c r="R170" s="243"/>
      <c r="S170" s="243" t="s">
        <v>137</v>
      </c>
      <c r="T170" s="244" t="s">
        <v>176</v>
      </c>
      <c r="U170" s="220">
        <v>1.6E-2</v>
      </c>
      <c r="V170" s="220">
        <f>ROUND(E170*U170,2)</f>
        <v>51.04</v>
      </c>
      <c r="W170" s="220"/>
      <c r="X170" s="220" t="s">
        <v>177</v>
      </c>
      <c r="Y170" s="220" t="s">
        <v>133</v>
      </c>
      <c r="Z170" s="210"/>
      <c r="AA170" s="210"/>
      <c r="AB170" s="210"/>
      <c r="AC170" s="210"/>
      <c r="AD170" s="210"/>
      <c r="AE170" s="210"/>
      <c r="AF170" s="210"/>
      <c r="AG170" s="210" t="s">
        <v>178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x14ac:dyDescent="0.2">
      <c r="A171" s="224" t="s">
        <v>125</v>
      </c>
      <c r="B171" s="225" t="s">
        <v>91</v>
      </c>
      <c r="C171" s="245" t="s">
        <v>92</v>
      </c>
      <c r="D171" s="226"/>
      <c r="E171" s="227"/>
      <c r="F171" s="228"/>
      <c r="G171" s="228">
        <f>SUMIF(AG172:AG191,"&lt;&gt;NOR",G172:G191)</f>
        <v>0</v>
      </c>
      <c r="H171" s="228"/>
      <c r="I171" s="228">
        <f>SUM(I172:I191)</f>
        <v>0</v>
      </c>
      <c r="J171" s="228"/>
      <c r="K171" s="228">
        <f>SUM(K172:K191)</f>
        <v>0</v>
      </c>
      <c r="L171" s="228"/>
      <c r="M171" s="228">
        <f>SUM(M172:M191)</f>
        <v>0</v>
      </c>
      <c r="N171" s="227"/>
      <c r="O171" s="227">
        <f>SUM(O172:O191)</f>
        <v>0</v>
      </c>
      <c r="P171" s="227"/>
      <c r="Q171" s="227">
        <f>SUM(Q172:Q191)</f>
        <v>0</v>
      </c>
      <c r="R171" s="228"/>
      <c r="S171" s="228"/>
      <c r="T171" s="229"/>
      <c r="U171" s="223"/>
      <c r="V171" s="223">
        <f>SUM(V172:V191)</f>
        <v>151.60999999999999</v>
      </c>
      <c r="W171" s="223"/>
      <c r="X171" s="223"/>
      <c r="Y171" s="223"/>
      <c r="AG171" t="s">
        <v>126</v>
      </c>
    </row>
    <row r="172" spans="1:60" ht="22.5" outlineLevel="1" x14ac:dyDescent="0.2">
      <c r="A172" s="231">
        <v>34</v>
      </c>
      <c r="B172" s="232" t="s">
        <v>302</v>
      </c>
      <c r="C172" s="247" t="s">
        <v>303</v>
      </c>
      <c r="D172" s="233" t="s">
        <v>213</v>
      </c>
      <c r="E172" s="234">
        <v>59.202109999999998</v>
      </c>
      <c r="F172" s="235"/>
      <c r="G172" s="236">
        <f>ROUND(E172*F172,2)</f>
        <v>0</v>
      </c>
      <c r="H172" s="235"/>
      <c r="I172" s="236">
        <f>ROUND(E172*H172,2)</f>
        <v>0</v>
      </c>
      <c r="J172" s="235"/>
      <c r="K172" s="236">
        <f>ROUND(E172*J172,2)</f>
        <v>0</v>
      </c>
      <c r="L172" s="236">
        <v>21</v>
      </c>
      <c r="M172" s="236">
        <f>G172*(1+L172/100)</f>
        <v>0</v>
      </c>
      <c r="N172" s="234">
        <v>0</v>
      </c>
      <c r="O172" s="234">
        <f>ROUND(E172*N172,2)</f>
        <v>0</v>
      </c>
      <c r="P172" s="234">
        <v>0</v>
      </c>
      <c r="Q172" s="234">
        <f>ROUND(E172*P172,2)</f>
        <v>0</v>
      </c>
      <c r="R172" s="236" t="s">
        <v>304</v>
      </c>
      <c r="S172" s="236" t="s">
        <v>176</v>
      </c>
      <c r="T172" s="237" t="s">
        <v>176</v>
      </c>
      <c r="U172" s="220">
        <v>0</v>
      </c>
      <c r="V172" s="220">
        <f>ROUND(E172*U172,2)</f>
        <v>0</v>
      </c>
      <c r="W172" s="220"/>
      <c r="X172" s="220" t="s">
        <v>305</v>
      </c>
      <c r="Y172" s="220" t="s">
        <v>133</v>
      </c>
      <c r="Z172" s="210"/>
      <c r="AA172" s="210"/>
      <c r="AB172" s="210"/>
      <c r="AC172" s="210"/>
      <c r="AD172" s="210"/>
      <c r="AE172" s="210"/>
      <c r="AF172" s="210"/>
      <c r="AG172" s="210" t="s">
        <v>306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2" x14ac:dyDescent="0.2">
      <c r="A173" s="217"/>
      <c r="B173" s="218"/>
      <c r="C173" s="248" t="s">
        <v>307</v>
      </c>
      <c r="D173" s="221"/>
      <c r="E173" s="222"/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156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">
      <c r="A174" s="217"/>
      <c r="B174" s="218"/>
      <c r="C174" s="248" t="s">
        <v>308</v>
      </c>
      <c r="D174" s="221"/>
      <c r="E174" s="222"/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156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48" t="s">
        <v>309</v>
      </c>
      <c r="D175" s="221"/>
      <c r="E175" s="222">
        <v>59.202109999999998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156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31">
        <v>35</v>
      </c>
      <c r="B176" s="232" t="s">
        <v>310</v>
      </c>
      <c r="C176" s="247" t="s">
        <v>311</v>
      </c>
      <c r="D176" s="233" t="s">
        <v>213</v>
      </c>
      <c r="E176" s="234">
        <v>257.40046000000001</v>
      </c>
      <c r="F176" s="235"/>
      <c r="G176" s="236">
        <f>ROUND(E176*F176,2)</f>
        <v>0</v>
      </c>
      <c r="H176" s="235"/>
      <c r="I176" s="236">
        <f>ROUND(E176*H176,2)</f>
        <v>0</v>
      </c>
      <c r="J176" s="235"/>
      <c r="K176" s="236">
        <f>ROUND(E176*J176,2)</f>
        <v>0</v>
      </c>
      <c r="L176" s="236">
        <v>21</v>
      </c>
      <c r="M176" s="236">
        <f>G176*(1+L176/100)</f>
        <v>0</v>
      </c>
      <c r="N176" s="234">
        <v>0</v>
      </c>
      <c r="O176" s="234">
        <f>ROUND(E176*N176,2)</f>
        <v>0</v>
      </c>
      <c r="P176" s="234">
        <v>0</v>
      </c>
      <c r="Q176" s="234">
        <f>ROUND(E176*P176,2)</f>
        <v>0</v>
      </c>
      <c r="R176" s="236"/>
      <c r="S176" s="236" t="s">
        <v>137</v>
      </c>
      <c r="T176" s="237" t="s">
        <v>176</v>
      </c>
      <c r="U176" s="220">
        <v>0.49</v>
      </c>
      <c r="V176" s="220">
        <f>ROUND(E176*U176,2)</f>
        <v>126.13</v>
      </c>
      <c r="W176" s="220"/>
      <c r="X176" s="220" t="s">
        <v>305</v>
      </c>
      <c r="Y176" s="220" t="s">
        <v>133</v>
      </c>
      <c r="Z176" s="210"/>
      <c r="AA176" s="210"/>
      <c r="AB176" s="210"/>
      <c r="AC176" s="210"/>
      <c r="AD176" s="210"/>
      <c r="AE176" s="210"/>
      <c r="AF176" s="210"/>
      <c r="AG176" s="210" t="s">
        <v>306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">
      <c r="A177" s="217"/>
      <c r="B177" s="218"/>
      <c r="C177" s="248" t="s">
        <v>307</v>
      </c>
      <c r="D177" s="221"/>
      <c r="E177" s="222"/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156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">
      <c r="A178" s="217"/>
      <c r="B178" s="218"/>
      <c r="C178" s="248" t="s">
        <v>308</v>
      </c>
      <c r="D178" s="221"/>
      <c r="E178" s="222"/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156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48" t="s">
        <v>312</v>
      </c>
      <c r="D179" s="221"/>
      <c r="E179" s="222">
        <v>257.40046000000001</v>
      </c>
      <c r="F179" s="220"/>
      <c r="G179" s="22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156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31">
        <v>36</v>
      </c>
      <c r="B180" s="232" t="s">
        <v>313</v>
      </c>
      <c r="C180" s="247" t="s">
        <v>314</v>
      </c>
      <c r="D180" s="233" t="s">
        <v>213</v>
      </c>
      <c r="E180" s="234">
        <v>4890.6087399999997</v>
      </c>
      <c r="F180" s="235"/>
      <c r="G180" s="236">
        <f>ROUND(E180*F180,2)</f>
        <v>0</v>
      </c>
      <c r="H180" s="235"/>
      <c r="I180" s="236">
        <f>ROUND(E180*H180,2)</f>
        <v>0</v>
      </c>
      <c r="J180" s="235"/>
      <c r="K180" s="236">
        <f>ROUND(E180*J180,2)</f>
        <v>0</v>
      </c>
      <c r="L180" s="236">
        <v>21</v>
      </c>
      <c r="M180" s="236">
        <f>G180*(1+L180/100)</f>
        <v>0</v>
      </c>
      <c r="N180" s="234">
        <v>0</v>
      </c>
      <c r="O180" s="234">
        <f>ROUND(E180*N180,2)</f>
        <v>0</v>
      </c>
      <c r="P180" s="234">
        <v>0</v>
      </c>
      <c r="Q180" s="234">
        <f>ROUND(E180*P180,2)</f>
        <v>0</v>
      </c>
      <c r="R180" s="236"/>
      <c r="S180" s="236" t="s">
        <v>137</v>
      </c>
      <c r="T180" s="237" t="s">
        <v>176</v>
      </c>
      <c r="U180" s="220">
        <v>0</v>
      </c>
      <c r="V180" s="220">
        <f>ROUND(E180*U180,2)</f>
        <v>0</v>
      </c>
      <c r="W180" s="220"/>
      <c r="X180" s="220" t="s">
        <v>305</v>
      </c>
      <c r="Y180" s="220" t="s">
        <v>133</v>
      </c>
      <c r="Z180" s="210"/>
      <c r="AA180" s="210"/>
      <c r="AB180" s="210"/>
      <c r="AC180" s="210"/>
      <c r="AD180" s="210"/>
      <c r="AE180" s="210"/>
      <c r="AF180" s="210"/>
      <c r="AG180" s="210" t="s">
        <v>306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48" t="s">
        <v>307</v>
      </c>
      <c r="D181" s="221"/>
      <c r="E181" s="222"/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156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17"/>
      <c r="B182" s="218"/>
      <c r="C182" s="248" t="s">
        <v>308</v>
      </c>
      <c r="D182" s="221"/>
      <c r="E182" s="222"/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156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17"/>
      <c r="B183" s="218"/>
      <c r="C183" s="248" t="s">
        <v>315</v>
      </c>
      <c r="D183" s="221"/>
      <c r="E183" s="222">
        <v>4890.6087399999997</v>
      </c>
      <c r="F183" s="220"/>
      <c r="G183" s="22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156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31">
        <v>37</v>
      </c>
      <c r="B184" s="232" t="s">
        <v>316</v>
      </c>
      <c r="C184" s="247" t="s">
        <v>317</v>
      </c>
      <c r="D184" s="233" t="s">
        <v>213</v>
      </c>
      <c r="E184" s="234">
        <v>257.40046000000001</v>
      </c>
      <c r="F184" s="235"/>
      <c r="G184" s="236">
        <f>ROUND(E184*F184,2)</f>
        <v>0</v>
      </c>
      <c r="H184" s="235"/>
      <c r="I184" s="236">
        <f>ROUND(E184*H184,2)</f>
        <v>0</v>
      </c>
      <c r="J184" s="235"/>
      <c r="K184" s="236">
        <f>ROUND(E184*J184,2)</f>
        <v>0</v>
      </c>
      <c r="L184" s="236">
        <v>21</v>
      </c>
      <c r="M184" s="236">
        <f>G184*(1+L184/100)</f>
        <v>0</v>
      </c>
      <c r="N184" s="234">
        <v>0</v>
      </c>
      <c r="O184" s="234">
        <f>ROUND(E184*N184,2)</f>
        <v>0</v>
      </c>
      <c r="P184" s="234">
        <v>0</v>
      </c>
      <c r="Q184" s="234">
        <f>ROUND(E184*P184,2)</f>
        <v>0</v>
      </c>
      <c r="R184" s="236"/>
      <c r="S184" s="236" t="s">
        <v>137</v>
      </c>
      <c r="T184" s="237" t="s">
        <v>176</v>
      </c>
      <c r="U184" s="220">
        <v>9.9000000000000005E-2</v>
      </c>
      <c r="V184" s="220">
        <f>ROUND(E184*U184,2)</f>
        <v>25.48</v>
      </c>
      <c r="W184" s="220"/>
      <c r="X184" s="220" t="s">
        <v>305</v>
      </c>
      <c r="Y184" s="220" t="s">
        <v>133</v>
      </c>
      <c r="Z184" s="210"/>
      <c r="AA184" s="210"/>
      <c r="AB184" s="210"/>
      <c r="AC184" s="210"/>
      <c r="AD184" s="210"/>
      <c r="AE184" s="210"/>
      <c r="AF184" s="210"/>
      <c r="AG184" s="210" t="s">
        <v>306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17"/>
      <c r="B185" s="218"/>
      <c r="C185" s="248" t="s">
        <v>307</v>
      </c>
      <c r="D185" s="221"/>
      <c r="E185" s="222"/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156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48" t="s">
        <v>308</v>
      </c>
      <c r="D186" s="221"/>
      <c r="E186" s="222"/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156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17"/>
      <c r="B187" s="218"/>
      <c r="C187" s="248" t="s">
        <v>312</v>
      </c>
      <c r="D187" s="221"/>
      <c r="E187" s="222">
        <v>257.40046000000001</v>
      </c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156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31">
        <v>38</v>
      </c>
      <c r="B188" s="232" t="s">
        <v>318</v>
      </c>
      <c r="C188" s="247" t="s">
        <v>319</v>
      </c>
      <c r="D188" s="233" t="s">
        <v>213</v>
      </c>
      <c r="E188" s="234">
        <v>198.19835</v>
      </c>
      <c r="F188" s="235"/>
      <c r="G188" s="236">
        <f>ROUND(E188*F188,2)</f>
        <v>0</v>
      </c>
      <c r="H188" s="235"/>
      <c r="I188" s="236">
        <f>ROUND(E188*H188,2)</f>
        <v>0</v>
      </c>
      <c r="J188" s="235"/>
      <c r="K188" s="236">
        <f>ROUND(E188*J188,2)</f>
        <v>0</v>
      </c>
      <c r="L188" s="236">
        <v>21</v>
      </c>
      <c r="M188" s="236">
        <f>G188*(1+L188/100)</f>
        <v>0</v>
      </c>
      <c r="N188" s="234">
        <v>0</v>
      </c>
      <c r="O188" s="234">
        <f>ROUND(E188*N188,2)</f>
        <v>0</v>
      </c>
      <c r="P188" s="234">
        <v>0</v>
      </c>
      <c r="Q188" s="234">
        <f>ROUND(E188*P188,2)</f>
        <v>0</v>
      </c>
      <c r="R188" s="236"/>
      <c r="S188" s="236" t="s">
        <v>137</v>
      </c>
      <c r="T188" s="237" t="s">
        <v>176</v>
      </c>
      <c r="U188" s="220">
        <v>0</v>
      </c>
      <c r="V188" s="220">
        <f>ROUND(E188*U188,2)</f>
        <v>0</v>
      </c>
      <c r="W188" s="220"/>
      <c r="X188" s="220" t="s">
        <v>305</v>
      </c>
      <c r="Y188" s="220" t="s">
        <v>133</v>
      </c>
      <c r="Z188" s="210"/>
      <c r="AA188" s="210"/>
      <c r="AB188" s="210"/>
      <c r="AC188" s="210"/>
      <c r="AD188" s="210"/>
      <c r="AE188" s="210"/>
      <c r="AF188" s="210"/>
      <c r="AG188" s="210" t="s">
        <v>306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48" t="s">
        <v>307</v>
      </c>
      <c r="D189" s="221"/>
      <c r="E189" s="222"/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156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48" t="s">
        <v>308</v>
      </c>
      <c r="D190" s="221"/>
      <c r="E190" s="222"/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156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48" t="s">
        <v>320</v>
      </c>
      <c r="D191" s="221"/>
      <c r="E191" s="222">
        <v>198.19835</v>
      </c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156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x14ac:dyDescent="0.2">
      <c r="A192" s="3"/>
      <c r="B192" s="4"/>
      <c r="C192" s="249"/>
      <c r="D192" s="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AE192">
        <v>15</v>
      </c>
      <c r="AF192">
        <v>21</v>
      </c>
      <c r="AG192" t="s">
        <v>111</v>
      </c>
    </row>
    <row r="193" spans="1:33" x14ac:dyDescent="0.2">
      <c r="A193" s="213"/>
      <c r="B193" s="214" t="s">
        <v>29</v>
      </c>
      <c r="C193" s="250"/>
      <c r="D193" s="215"/>
      <c r="E193" s="216"/>
      <c r="F193" s="216"/>
      <c r="G193" s="230">
        <f>G8+G49+G65+G121+G156+G165+G169+G171</f>
        <v>0</v>
      </c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AE193">
        <f>SUMIF(L7:L191,AE192,G7:G191)</f>
        <v>0</v>
      </c>
      <c r="AF193">
        <f>SUMIF(L7:L191,AF192,G7:G191)</f>
        <v>0</v>
      </c>
      <c r="AG193" t="s">
        <v>169</v>
      </c>
    </row>
    <row r="194" spans="1:33" x14ac:dyDescent="0.2">
      <c r="C194" s="251"/>
      <c r="D194" s="10"/>
      <c r="AG194" t="s">
        <v>170</v>
      </c>
    </row>
    <row r="195" spans="1:33" x14ac:dyDescent="0.2">
      <c r="D195" s="10"/>
    </row>
    <row r="196" spans="1:33" x14ac:dyDescent="0.2">
      <c r="D196" s="10"/>
    </row>
    <row r="197" spans="1:33" x14ac:dyDescent="0.2">
      <c r="D197" s="10"/>
    </row>
    <row r="198" spans="1:33" x14ac:dyDescent="0.2">
      <c r="D198" s="10"/>
    </row>
    <row r="199" spans="1:33" x14ac:dyDescent="0.2">
      <c r="D199" s="10"/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epJd+ZoC28MjJtHTByXE0arDkolObOuwTA+AK87yhV+MMV8DYkGy9scGrN0Qp7HZC1uJISmhg1eabdm5+QIJQ==" saltValue="82iQy15qHOz5VF8phGPn1g==" spinCount="100000" sheet="1" formatRows="0"/>
  <mergeCells count="5">
    <mergeCell ref="A1:G1"/>
    <mergeCell ref="C2:G2"/>
    <mergeCell ref="C3:G3"/>
    <mergeCell ref="C4:G4"/>
    <mergeCell ref="C67:G6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SO 00 Naklady</vt:lpstr>
      <vt:lpstr>SO 12 SO 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SO 00 Naklady'!Názvy_tisku</vt:lpstr>
      <vt:lpstr>'SO 12 SO 12 Pol'!Názvy_tisku</vt:lpstr>
      <vt:lpstr>oadresa</vt:lpstr>
      <vt:lpstr>Stavba!Objednatel</vt:lpstr>
      <vt:lpstr>Stavba!Objekt</vt:lpstr>
      <vt:lpstr>'00 SO 00 Naklady'!Oblast_tisku</vt:lpstr>
      <vt:lpstr>'SO 12 SO 12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Jan Kyncl</cp:lastModifiedBy>
  <cp:lastPrinted>2019-03-19T12:27:02Z</cp:lastPrinted>
  <dcterms:created xsi:type="dcterms:W3CDTF">2009-04-08T07:15:50Z</dcterms:created>
  <dcterms:modified xsi:type="dcterms:W3CDTF">2023-11-15T07:15:11Z</dcterms:modified>
</cp:coreProperties>
</file>