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023\II_Q_2023\LIDMAN_FVE\03_PD\F_Soupis_Rozpocet\"/>
    </mc:Choice>
  </mc:AlternateContent>
  <bookViews>
    <workbookView xWindow="0" yWindow="0" windowWidth="0" windowHeight="0"/>
  </bookViews>
  <sheets>
    <sheet name="Rekapitulace stavby" sheetId="1" r:id="rId1"/>
    <sheet name="VRN - Vedlejší a ostatní ..." sheetId="2" r:id="rId2"/>
    <sheet name="01 - Stavební výpomoce" sheetId="3" r:id="rId3"/>
    <sheet name="14d_1 - Zařízení silnopro..." sheetId="4" r:id="rId4"/>
    <sheet name="14d_2 - Bleskosvod" sheetId="5" r:id="rId5"/>
    <sheet name="14f - Fotovoltaická elekt..." sheetId="6" r:id="rId6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'VRN - Vedlejší a ostatní ...'!$C$121:$K$144</definedName>
    <definedName name="_xlnm.Print_Area" localSheetId="1">'VRN - Vedlejší a ostatní ...'!$C$4:$J$76,'VRN - Vedlejší a ostatní ...'!$C$82:$J$101,'VRN - Vedlejší a ostatní ...'!$C$107:$K$144</definedName>
    <definedName name="_xlnm.Print_Titles" localSheetId="1">'VRN - Vedlejší a ostatní ...'!$121:$121</definedName>
    <definedName name="_xlnm._FilterDatabase" localSheetId="2" hidden="1">'01 - Stavební výpomoce'!$C$133:$K$263</definedName>
    <definedName name="_xlnm.Print_Area" localSheetId="2">'01 - Stavební výpomoce'!$C$4:$J$76,'01 - Stavební výpomoce'!$C$82:$J$113,'01 - Stavební výpomoce'!$C$119:$K$263</definedName>
    <definedName name="_xlnm.Print_Titles" localSheetId="2">'01 - Stavební výpomoce'!$133:$133</definedName>
    <definedName name="_xlnm._FilterDatabase" localSheetId="3" hidden="1">'14d_1 - Zařízení silnopro...'!$C$122:$K$209</definedName>
    <definedName name="_xlnm.Print_Area" localSheetId="3">'14d_1 - Zařízení silnopro...'!$C$4:$J$76,'14d_1 - Zařízení silnopro...'!$C$82:$J$102,'14d_1 - Zařízení silnopro...'!$C$108:$K$209</definedName>
    <definedName name="_xlnm.Print_Titles" localSheetId="3">'14d_1 - Zařízení silnopro...'!$122:$122</definedName>
    <definedName name="_xlnm._FilterDatabase" localSheetId="4" hidden="1">'14d_2 - Bleskosvod'!$C$121:$K$195</definedName>
    <definedName name="_xlnm.Print_Area" localSheetId="4">'14d_2 - Bleskosvod'!$C$4:$J$76,'14d_2 - Bleskosvod'!$C$82:$J$101,'14d_2 - Bleskosvod'!$C$107:$K$195</definedName>
    <definedName name="_xlnm.Print_Titles" localSheetId="4">'14d_2 - Bleskosvod'!$121:$121</definedName>
    <definedName name="_xlnm._FilterDatabase" localSheetId="5" hidden="1">'14f - Fotovoltaická elekt...'!$C$126:$K$362</definedName>
    <definedName name="_xlnm.Print_Area" localSheetId="5">'14f - Fotovoltaická elekt...'!$C$4:$J$76,'14f - Fotovoltaická elekt...'!$C$82:$J$106,'14f - Fotovoltaická elekt...'!$C$112:$K$362</definedName>
    <definedName name="_xlnm.Print_Titles" localSheetId="5">'14f - Fotovoltaická elekt...'!$126:$126</definedName>
  </definedNames>
  <calcPr/>
</workbook>
</file>

<file path=xl/calcChain.xml><?xml version="1.0" encoding="utf-8"?>
<calcChain xmlns="http://schemas.openxmlformats.org/spreadsheetml/2006/main">
  <c i="6" l="1" r="J39"/>
  <c r="J38"/>
  <c i="1" r="AY101"/>
  <c i="6" r="J37"/>
  <c i="1" r="AX101"/>
  <c i="6" r="BI360"/>
  <c r="BH360"/>
  <c r="BG360"/>
  <c r="BE360"/>
  <c r="T360"/>
  <c r="R360"/>
  <c r="P360"/>
  <c r="BI357"/>
  <c r="BH357"/>
  <c r="BG357"/>
  <c r="BE357"/>
  <c r="T357"/>
  <c r="R357"/>
  <c r="P357"/>
  <c r="BI354"/>
  <c r="BH354"/>
  <c r="BG354"/>
  <c r="BE354"/>
  <c r="T354"/>
  <c r="R354"/>
  <c r="P354"/>
  <c r="BI351"/>
  <c r="BH351"/>
  <c r="BG351"/>
  <c r="BE351"/>
  <c r="T351"/>
  <c r="R351"/>
  <c r="P351"/>
  <c r="BI348"/>
  <c r="BH348"/>
  <c r="BG348"/>
  <c r="BE348"/>
  <c r="T348"/>
  <c r="R348"/>
  <c r="P348"/>
  <c r="BI346"/>
  <c r="BH346"/>
  <c r="BG346"/>
  <c r="BE346"/>
  <c r="T346"/>
  <c r="R346"/>
  <c r="P346"/>
  <c r="BI342"/>
  <c r="BH342"/>
  <c r="BG342"/>
  <c r="BE342"/>
  <c r="T342"/>
  <c r="R342"/>
  <c r="P342"/>
  <c r="BI339"/>
  <c r="BH339"/>
  <c r="BG339"/>
  <c r="BE339"/>
  <c r="T339"/>
  <c r="R339"/>
  <c r="P339"/>
  <c r="BI338"/>
  <c r="BH338"/>
  <c r="BG338"/>
  <c r="BE338"/>
  <c r="T338"/>
  <c r="R338"/>
  <c r="P338"/>
  <c r="BI335"/>
  <c r="BH335"/>
  <c r="BG335"/>
  <c r="BE335"/>
  <c r="T335"/>
  <c r="R335"/>
  <c r="P335"/>
  <c r="BI332"/>
  <c r="BH332"/>
  <c r="BG332"/>
  <c r="BE332"/>
  <c r="T332"/>
  <c r="R332"/>
  <c r="P332"/>
  <c r="BI330"/>
  <c r="BH330"/>
  <c r="BG330"/>
  <c r="BE330"/>
  <c r="T330"/>
  <c r="R330"/>
  <c r="P330"/>
  <c r="BI327"/>
  <c r="BH327"/>
  <c r="BG327"/>
  <c r="BE327"/>
  <c r="T327"/>
  <c r="R327"/>
  <c r="P327"/>
  <c r="BI323"/>
  <c r="BH323"/>
  <c r="BG323"/>
  <c r="BE323"/>
  <c r="T323"/>
  <c r="R323"/>
  <c r="P323"/>
  <c r="BI320"/>
  <c r="BH320"/>
  <c r="BG320"/>
  <c r="BE320"/>
  <c r="T320"/>
  <c r="R320"/>
  <c r="P320"/>
  <c r="BI317"/>
  <c r="BH317"/>
  <c r="BG317"/>
  <c r="BE317"/>
  <c r="T317"/>
  <c r="R317"/>
  <c r="P317"/>
  <c r="BI314"/>
  <c r="BH314"/>
  <c r="BG314"/>
  <c r="BE314"/>
  <c r="T314"/>
  <c r="R314"/>
  <c r="P314"/>
  <c r="BI311"/>
  <c r="BH311"/>
  <c r="BG311"/>
  <c r="BE311"/>
  <c r="T311"/>
  <c r="R311"/>
  <c r="P311"/>
  <c r="BI310"/>
  <c r="BH310"/>
  <c r="BG310"/>
  <c r="BE310"/>
  <c r="T310"/>
  <c r="R310"/>
  <c r="P310"/>
  <c r="BI307"/>
  <c r="BH307"/>
  <c r="BG307"/>
  <c r="BE307"/>
  <c r="T307"/>
  <c r="R307"/>
  <c r="P307"/>
  <c r="BI304"/>
  <c r="BH304"/>
  <c r="BG304"/>
  <c r="BE304"/>
  <c r="T304"/>
  <c r="R304"/>
  <c r="P304"/>
  <c r="BI301"/>
  <c r="BH301"/>
  <c r="BG301"/>
  <c r="BE301"/>
  <c r="T301"/>
  <c r="R301"/>
  <c r="P301"/>
  <c r="BI298"/>
  <c r="BH298"/>
  <c r="BG298"/>
  <c r="BE298"/>
  <c r="T298"/>
  <c r="R298"/>
  <c r="P298"/>
  <c r="BI295"/>
  <c r="BH295"/>
  <c r="BG295"/>
  <c r="BE295"/>
  <c r="T295"/>
  <c r="R295"/>
  <c r="P295"/>
  <c r="BI292"/>
  <c r="BH292"/>
  <c r="BG292"/>
  <c r="BE292"/>
  <c r="T292"/>
  <c r="R292"/>
  <c r="P292"/>
  <c r="BI289"/>
  <c r="BH289"/>
  <c r="BG289"/>
  <c r="BE289"/>
  <c r="T289"/>
  <c r="R289"/>
  <c r="P289"/>
  <c r="BI286"/>
  <c r="BH286"/>
  <c r="BG286"/>
  <c r="BE286"/>
  <c r="T286"/>
  <c r="R286"/>
  <c r="P286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5"/>
  <c r="BH275"/>
  <c r="BG275"/>
  <c r="BE275"/>
  <c r="T275"/>
  <c r="R275"/>
  <c r="P275"/>
  <c r="BI273"/>
  <c r="BH273"/>
  <c r="BG273"/>
  <c r="BE273"/>
  <c r="T273"/>
  <c r="R273"/>
  <c r="P273"/>
  <c r="BI270"/>
  <c r="BH270"/>
  <c r="BG270"/>
  <c r="BE270"/>
  <c r="T270"/>
  <c r="R270"/>
  <c r="P270"/>
  <c r="BI268"/>
  <c r="BH268"/>
  <c r="BG268"/>
  <c r="BE268"/>
  <c r="T268"/>
  <c r="R268"/>
  <c r="P268"/>
  <c r="BI267"/>
  <c r="BH267"/>
  <c r="BG267"/>
  <c r="BE267"/>
  <c r="T267"/>
  <c r="R267"/>
  <c r="P267"/>
  <c r="BI265"/>
  <c r="BH265"/>
  <c r="BG265"/>
  <c r="BE265"/>
  <c r="T265"/>
  <c r="R265"/>
  <c r="P265"/>
  <c r="BI263"/>
  <c r="BH263"/>
  <c r="BG263"/>
  <c r="BE263"/>
  <c r="T263"/>
  <c r="R263"/>
  <c r="P263"/>
  <c r="BI260"/>
  <c r="BH260"/>
  <c r="BG260"/>
  <c r="BE260"/>
  <c r="T260"/>
  <c r="R260"/>
  <c r="P260"/>
  <c r="BI258"/>
  <c r="BH258"/>
  <c r="BG258"/>
  <c r="BE258"/>
  <c r="T258"/>
  <c r="R258"/>
  <c r="P258"/>
  <c r="BI255"/>
  <c r="BH255"/>
  <c r="BG255"/>
  <c r="BE255"/>
  <c r="T255"/>
  <c r="R255"/>
  <c r="P255"/>
  <c r="BI253"/>
  <c r="BH253"/>
  <c r="BG253"/>
  <c r="BE253"/>
  <c r="T253"/>
  <c r="R253"/>
  <c r="P253"/>
  <c r="BI250"/>
  <c r="BH250"/>
  <c r="BG250"/>
  <c r="BE250"/>
  <c r="T250"/>
  <c r="R250"/>
  <c r="P250"/>
  <c r="BI247"/>
  <c r="BH247"/>
  <c r="BG247"/>
  <c r="BE247"/>
  <c r="T247"/>
  <c r="R247"/>
  <c r="P247"/>
  <c r="BI244"/>
  <c r="BH244"/>
  <c r="BG244"/>
  <c r="BE244"/>
  <c r="T244"/>
  <c r="R244"/>
  <c r="P244"/>
  <c r="BI242"/>
  <c r="BH242"/>
  <c r="BG242"/>
  <c r="BE242"/>
  <c r="T242"/>
  <c r="R242"/>
  <c r="P242"/>
  <c r="BI239"/>
  <c r="BH239"/>
  <c r="BG239"/>
  <c r="BE239"/>
  <c r="T239"/>
  <c r="R239"/>
  <c r="P239"/>
  <c r="BI237"/>
  <c r="BH237"/>
  <c r="BG237"/>
  <c r="BE237"/>
  <c r="T237"/>
  <c r="R237"/>
  <c r="P237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0"/>
  <c r="BH220"/>
  <c r="BG220"/>
  <c r="BE220"/>
  <c r="T220"/>
  <c r="R220"/>
  <c r="P220"/>
  <c r="BI217"/>
  <c r="BH217"/>
  <c r="BG217"/>
  <c r="BE217"/>
  <c r="T217"/>
  <c r="R217"/>
  <c r="P217"/>
  <c r="BI214"/>
  <c r="BH214"/>
  <c r="BG214"/>
  <c r="BE214"/>
  <c r="T214"/>
  <c r="R214"/>
  <c r="P214"/>
  <c r="BI211"/>
  <c r="BH211"/>
  <c r="BG211"/>
  <c r="BE211"/>
  <c r="T211"/>
  <c r="R211"/>
  <c r="P211"/>
  <c r="BI209"/>
  <c r="BH209"/>
  <c r="BG209"/>
  <c r="BE209"/>
  <c r="T209"/>
  <c r="R209"/>
  <c r="P209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199"/>
  <c r="BH199"/>
  <c r="BG199"/>
  <c r="BE199"/>
  <c r="T199"/>
  <c r="R199"/>
  <c r="P199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0"/>
  <c r="BH180"/>
  <c r="BG180"/>
  <c r="BE180"/>
  <c r="T180"/>
  <c r="R180"/>
  <c r="P180"/>
  <c r="BI178"/>
  <c r="BH178"/>
  <c r="BG178"/>
  <c r="BE178"/>
  <c r="T178"/>
  <c r="R178"/>
  <c r="P178"/>
  <c r="BI175"/>
  <c r="BH175"/>
  <c r="BG175"/>
  <c r="BE175"/>
  <c r="T175"/>
  <c r="R175"/>
  <c r="P175"/>
  <c r="BI172"/>
  <c r="BH172"/>
  <c r="BG172"/>
  <c r="BE172"/>
  <c r="T172"/>
  <c r="R172"/>
  <c r="P172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49"/>
  <c r="BH149"/>
  <c r="BG149"/>
  <c r="BE149"/>
  <c r="T149"/>
  <c r="R149"/>
  <c r="P149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6"/>
  <c r="BH136"/>
  <c r="BG136"/>
  <c r="BE136"/>
  <c r="T136"/>
  <c r="R136"/>
  <c r="P136"/>
  <c r="BI133"/>
  <c r="BH133"/>
  <c r="BG133"/>
  <c r="BE133"/>
  <c r="T133"/>
  <c r="R133"/>
  <c r="P133"/>
  <c r="BI130"/>
  <c r="BH130"/>
  <c r="BG130"/>
  <c r="BE130"/>
  <c r="T130"/>
  <c r="R130"/>
  <c r="P130"/>
  <c r="J123"/>
  <c r="F123"/>
  <c r="F121"/>
  <c r="E119"/>
  <c r="J93"/>
  <c r="F93"/>
  <c r="F91"/>
  <c r="E89"/>
  <c r="J26"/>
  <c r="E26"/>
  <c r="J124"/>
  <c r="J25"/>
  <c r="J20"/>
  <c r="E20"/>
  <c r="F124"/>
  <c r="J19"/>
  <c r="J14"/>
  <c r="J121"/>
  <c r="E7"/>
  <c r="E115"/>
  <c i="5" r="J39"/>
  <c r="J38"/>
  <c i="1" r="AY100"/>
  <c i="5" r="J37"/>
  <c i="1" r="AX100"/>
  <c i="5" r="BI192"/>
  <c r="BH192"/>
  <c r="BG192"/>
  <c r="BE192"/>
  <c r="T192"/>
  <c r="R192"/>
  <c r="P192"/>
  <c r="BI188"/>
  <c r="BH188"/>
  <c r="BG188"/>
  <c r="BE188"/>
  <c r="T188"/>
  <c r="R188"/>
  <c r="P188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7"/>
  <c r="BH177"/>
  <c r="BG177"/>
  <c r="BE177"/>
  <c r="T177"/>
  <c r="R177"/>
  <c r="P177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2"/>
  <c r="BH162"/>
  <c r="BG162"/>
  <c r="BE162"/>
  <c r="T162"/>
  <c r="R162"/>
  <c r="P162"/>
  <c r="BI160"/>
  <c r="BH160"/>
  <c r="BG160"/>
  <c r="BE160"/>
  <c r="T160"/>
  <c r="R160"/>
  <c r="P160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8"/>
  <c r="BH148"/>
  <c r="BG148"/>
  <c r="BE148"/>
  <c r="T148"/>
  <c r="R148"/>
  <c r="P148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0"/>
  <c r="BH130"/>
  <c r="BG130"/>
  <c r="BE130"/>
  <c r="T130"/>
  <c r="R130"/>
  <c r="P130"/>
  <c r="BI128"/>
  <c r="BH128"/>
  <c r="BG128"/>
  <c r="BE128"/>
  <c r="T128"/>
  <c r="R128"/>
  <c r="P128"/>
  <c r="BI125"/>
  <c r="BH125"/>
  <c r="BG125"/>
  <c r="BE125"/>
  <c r="T125"/>
  <c r="R125"/>
  <c r="P125"/>
  <c r="J118"/>
  <c r="F118"/>
  <c r="F116"/>
  <c r="E114"/>
  <c r="J93"/>
  <c r="F93"/>
  <c r="F91"/>
  <c r="E89"/>
  <c r="J26"/>
  <c r="E26"/>
  <c r="J119"/>
  <c r="J25"/>
  <c r="J20"/>
  <c r="E20"/>
  <c r="F119"/>
  <c r="J19"/>
  <c r="J14"/>
  <c r="J116"/>
  <c r="E7"/>
  <c r="E110"/>
  <c i="4" r="J39"/>
  <c r="J38"/>
  <c i="1" r="AY99"/>
  <c i="4" r="J37"/>
  <c i="1" r="AX99"/>
  <c i="4"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199"/>
  <c r="BH199"/>
  <c r="BG199"/>
  <c r="BE199"/>
  <c r="T199"/>
  <c r="R199"/>
  <c r="P199"/>
  <c r="BI195"/>
  <c r="BH195"/>
  <c r="BG195"/>
  <c r="BE195"/>
  <c r="T195"/>
  <c r="R195"/>
  <c r="P195"/>
  <c r="BI192"/>
  <c r="BH192"/>
  <c r="BG192"/>
  <c r="BE192"/>
  <c r="T192"/>
  <c r="R192"/>
  <c r="P192"/>
  <c r="BI189"/>
  <c r="BH189"/>
  <c r="BG189"/>
  <c r="BE189"/>
  <c r="T189"/>
  <c r="R189"/>
  <c r="P189"/>
  <c r="BI186"/>
  <c r="BH186"/>
  <c r="BG186"/>
  <c r="BE186"/>
  <c r="T186"/>
  <c r="R186"/>
  <c r="P186"/>
  <c r="BI184"/>
  <c r="BH184"/>
  <c r="BG184"/>
  <c r="BE184"/>
  <c r="T184"/>
  <c r="R184"/>
  <c r="P184"/>
  <c r="BI181"/>
  <c r="BH181"/>
  <c r="BG181"/>
  <c r="BE181"/>
  <c r="T181"/>
  <c r="R181"/>
  <c r="P181"/>
  <c r="BI179"/>
  <c r="BH179"/>
  <c r="BG179"/>
  <c r="BE179"/>
  <c r="T179"/>
  <c r="R179"/>
  <c r="P179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3"/>
  <c r="BH163"/>
  <c r="BG163"/>
  <c r="BE163"/>
  <c r="T163"/>
  <c r="R163"/>
  <c r="P163"/>
  <c r="BI158"/>
  <c r="BH158"/>
  <c r="BG158"/>
  <c r="BE158"/>
  <c r="T158"/>
  <c r="R158"/>
  <c r="P158"/>
  <c r="BI155"/>
  <c r="BH155"/>
  <c r="BG155"/>
  <c r="BE155"/>
  <c r="T155"/>
  <c r="R155"/>
  <c r="P155"/>
  <c r="BI152"/>
  <c r="BH152"/>
  <c r="BG152"/>
  <c r="BE152"/>
  <c r="T152"/>
  <c r="R152"/>
  <c r="P152"/>
  <c r="BI149"/>
  <c r="BH149"/>
  <c r="BG149"/>
  <c r="BE149"/>
  <c r="T149"/>
  <c r="R149"/>
  <c r="P149"/>
  <c r="BI147"/>
  <c r="BH147"/>
  <c r="BG147"/>
  <c r="BE147"/>
  <c r="T147"/>
  <c r="R147"/>
  <c r="P147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29"/>
  <c r="BH129"/>
  <c r="BG129"/>
  <c r="BE129"/>
  <c r="T129"/>
  <c r="R129"/>
  <c r="P129"/>
  <c r="BI126"/>
  <c r="BH126"/>
  <c r="BG126"/>
  <c r="BE126"/>
  <c r="T126"/>
  <c r="R126"/>
  <c r="P126"/>
  <c r="J119"/>
  <c r="F119"/>
  <c r="F117"/>
  <c r="E115"/>
  <c r="J93"/>
  <c r="F93"/>
  <c r="F91"/>
  <c r="E89"/>
  <c r="J26"/>
  <c r="E26"/>
  <c r="J94"/>
  <c r="J25"/>
  <c r="J20"/>
  <c r="E20"/>
  <c r="F120"/>
  <c r="J19"/>
  <c r="J14"/>
  <c r="J91"/>
  <c r="E7"/>
  <c r="E111"/>
  <c i="3" r="J39"/>
  <c r="J38"/>
  <c i="1" r="AY98"/>
  <c i="3" r="J37"/>
  <c i="1" r="AX98"/>
  <c i="3" r="BI261"/>
  <c r="BH261"/>
  <c r="BG261"/>
  <c r="BE261"/>
  <c r="T261"/>
  <c r="R261"/>
  <c r="P261"/>
  <c r="BI254"/>
  <c r="BH254"/>
  <c r="BG254"/>
  <c r="BE254"/>
  <c r="T254"/>
  <c r="R254"/>
  <c r="P254"/>
  <c r="BI250"/>
  <c r="BH250"/>
  <c r="BG250"/>
  <c r="BE250"/>
  <c r="T250"/>
  <c r="R250"/>
  <c r="P250"/>
  <c r="BI247"/>
  <c r="BH247"/>
  <c r="BG247"/>
  <c r="BE247"/>
  <c r="T247"/>
  <c r="R247"/>
  <c r="P247"/>
  <c r="BI244"/>
  <c r="BH244"/>
  <c r="BG244"/>
  <c r="BE244"/>
  <c r="T244"/>
  <c r="R244"/>
  <c r="P244"/>
  <c r="BI241"/>
  <c r="BH241"/>
  <c r="BG241"/>
  <c r="BE241"/>
  <c r="T241"/>
  <c r="R241"/>
  <c r="P241"/>
  <c r="BI238"/>
  <c r="BH238"/>
  <c r="BG238"/>
  <c r="BE238"/>
  <c r="T238"/>
  <c r="R238"/>
  <c r="P238"/>
  <c r="BI237"/>
  <c r="BH237"/>
  <c r="BG237"/>
  <c r="BE237"/>
  <c r="T237"/>
  <c r="R237"/>
  <c r="P237"/>
  <c r="BI234"/>
  <c r="BH234"/>
  <c r="BG234"/>
  <c r="BE234"/>
  <c r="T234"/>
  <c r="R234"/>
  <c r="P234"/>
  <c r="BI231"/>
  <c r="BH231"/>
  <c r="BG231"/>
  <c r="BE231"/>
  <c r="T231"/>
  <c r="R231"/>
  <c r="P231"/>
  <c r="BI226"/>
  <c r="BH226"/>
  <c r="BG226"/>
  <c r="BE226"/>
  <c r="T226"/>
  <c r="R226"/>
  <c r="P226"/>
  <c r="BI222"/>
  <c r="BH222"/>
  <c r="BG222"/>
  <c r="BE222"/>
  <c r="T222"/>
  <c r="R222"/>
  <c r="P222"/>
  <c r="BI219"/>
  <c r="BH219"/>
  <c r="BG219"/>
  <c r="BE219"/>
  <c r="T219"/>
  <c r="R219"/>
  <c r="P219"/>
  <c r="BI217"/>
  <c r="BH217"/>
  <c r="BG217"/>
  <c r="BE217"/>
  <c r="T217"/>
  <c r="T216"/>
  <c r="R217"/>
  <c r="R216"/>
  <c r="P217"/>
  <c r="P216"/>
  <c r="BI212"/>
  <c r="BH212"/>
  <c r="BG212"/>
  <c r="BE212"/>
  <c r="T212"/>
  <c r="T211"/>
  <c r="R212"/>
  <c r="R211"/>
  <c r="P212"/>
  <c r="P211"/>
  <c r="BI208"/>
  <c r="BH208"/>
  <c r="BG208"/>
  <c r="BE208"/>
  <c r="T208"/>
  <c r="R208"/>
  <c r="P208"/>
  <c r="BI203"/>
  <c r="BH203"/>
  <c r="BG203"/>
  <c r="BE203"/>
  <c r="T203"/>
  <c r="R203"/>
  <c r="P203"/>
  <c r="BI200"/>
  <c r="BH200"/>
  <c r="BG200"/>
  <c r="BE200"/>
  <c r="T200"/>
  <c r="R200"/>
  <c r="P200"/>
  <c r="BI197"/>
  <c r="BH197"/>
  <c r="BG197"/>
  <c r="BE197"/>
  <c r="T197"/>
  <c r="R197"/>
  <c r="P197"/>
  <c r="BI191"/>
  <c r="BH191"/>
  <c r="BG191"/>
  <c r="BE191"/>
  <c r="T191"/>
  <c r="R191"/>
  <c r="P191"/>
  <c r="BI186"/>
  <c r="BH186"/>
  <c r="BG186"/>
  <c r="BE186"/>
  <c r="T186"/>
  <c r="R186"/>
  <c r="P186"/>
  <c r="BI184"/>
  <c r="BH184"/>
  <c r="BG184"/>
  <c r="BE184"/>
  <c r="T184"/>
  <c r="R184"/>
  <c r="P184"/>
  <c r="BI181"/>
  <c r="BH181"/>
  <c r="BG181"/>
  <c r="BE181"/>
  <c r="T181"/>
  <c r="R181"/>
  <c r="P181"/>
  <c r="BI178"/>
  <c r="BH178"/>
  <c r="BG178"/>
  <c r="BE178"/>
  <c r="T178"/>
  <c r="R178"/>
  <c r="P178"/>
  <c r="BI174"/>
  <c r="BH174"/>
  <c r="BG174"/>
  <c r="BE174"/>
  <c r="T174"/>
  <c r="T173"/>
  <c r="R174"/>
  <c r="R173"/>
  <c r="P174"/>
  <c r="P173"/>
  <c r="BI169"/>
  <c r="BH169"/>
  <c r="BG169"/>
  <c r="BE169"/>
  <c r="T169"/>
  <c r="R169"/>
  <c r="P169"/>
  <c r="BI166"/>
  <c r="BH166"/>
  <c r="BG166"/>
  <c r="BE166"/>
  <c r="T166"/>
  <c r="R166"/>
  <c r="P166"/>
  <c r="BI160"/>
  <c r="BH160"/>
  <c r="BG160"/>
  <c r="BE160"/>
  <c r="T160"/>
  <c r="R160"/>
  <c r="P160"/>
  <c r="BI157"/>
  <c r="BH157"/>
  <c r="BG157"/>
  <c r="BE157"/>
  <c r="T157"/>
  <c r="R157"/>
  <c r="P157"/>
  <c r="BI152"/>
  <c r="BH152"/>
  <c r="BG152"/>
  <c r="BE152"/>
  <c r="T152"/>
  <c r="R152"/>
  <c r="P152"/>
  <c r="BI148"/>
  <c r="BH148"/>
  <c r="BG148"/>
  <c r="BE148"/>
  <c r="T148"/>
  <c r="R148"/>
  <c r="P148"/>
  <c r="BI142"/>
  <c r="BH142"/>
  <c r="BG142"/>
  <c r="BE142"/>
  <c r="T142"/>
  <c r="R142"/>
  <c r="P142"/>
  <c r="BI137"/>
  <c r="BH137"/>
  <c r="BG137"/>
  <c r="BE137"/>
  <c r="T137"/>
  <c r="R137"/>
  <c r="P137"/>
  <c r="J130"/>
  <c r="F130"/>
  <c r="F128"/>
  <c r="E126"/>
  <c r="J93"/>
  <c r="F93"/>
  <c r="F91"/>
  <c r="E89"/>
  <c r="J26"/>
  <c r="E26"/>
  <c r="J94"/>
  <c r="J25"/>
  <c r="J20"/>
  <c r="E20"/>
  <c r="F131"/>
  <c r="J19"/>
  <c r="J14"/>
  <c r="J128"/>
  <c r="E7"/>
  <c r="E85"/>
  <c i="2" r="J39"/>
  <c r="J38"/>
  <c i="1" r="AY96"/>
  <c i="2" r="J37"/>
  <c i="1" r="AX96"/>
  <c i="2"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7"/>
  <c r="BH127"/>
  <c r="BG127"/>
  <c r="BE127"/>
  <c r="T127"/>
  <c r="R127"/>
  <c r="P127"/>
  <c r="BI125"/>
  <c r="BH125"/>
  <c r="BG125"/>
  <c r="BE125"/>
  <c r="T125"/>
  <c r="R125"/>
  <c r="P125"/>
  <c r="J118"/>
  <c r="F118"/>
  <c r="F116"/>
  <c r="E114"/>
  <c r="J93"/>
  <c r="F93"/>
  <c r="F91"/>
  <c r="E89"/>
  <c r="J26"/>
  <c r="E26"/>
  <c r="J119"/>
  <c r="J25"/>
  <c r="J20"/>
  <c r="E20"/>
  <c r="F119"/>
  <c r="J19"/>
  <c r="J14"/>
  <c r="J91"/>
  <c r="E7"/>
  <c r="E110"/>
  <c i="1" r="L90"/>
  <c r="AM90"/>
  <c r="AM89"/>
  <c r="L89"/>
  <c r="AM87"/>
  <c r="L87"/>
  <c r="L85"/>
  <c r="L84"/>
  <c r="AS95"/>
  <c i="2" r="J131"/>
  <c r="BK141"/>
  <c r="J139"/>
  <c r="J133"/>
  <c r="BK137"/>
  <c r="J127"/>
  <c i="3" r="BK247"/>
  <c r="BK226"/>
  <c r="BK219"/>
  <c r="J200"/>
  <c r="J181"/>
  <c r="J169"/>
  <c r="BK152"/>
  <c r="J238"/>
  <c r="BK217"/>
  <c r="J186"/>
  <c r="BK174"/>
  <c r="J157"/>
  <c r="BK142"/>
  <c r="BK250"/>
  <c r="BK238"/>
  <c r="J219"/>
  <c r="BK208"/>
  <c i="4" r="BK208"/>
  <c r="BK199"/>
  <c r="J166"/>
  <c r="BK147"/>
  <c r="J207"/>
  <c r="BK174"/>
  <c r="BK166"/>
  <c r="J133"/>
  <c r="J206"/>
  <c r="BK195"/>
  <c r="BK158"/>
  <c r="BK129"/>
  <c r="J202"/>
  <c r="J186"/>
  <c r="J179"/>
  <c r="BK149"/>
  <c r="J132"/>
  <c i="5" r="BK177"/>
  <c r="J165"/>
  <c r="J148"/>
  <c r="BK188"/>
  <c r="J166"/>
  <c r="J157"/>
  <c r="BK134"/>
  <c r="J184"/>
  <c r="J177"/>
  <c r="BK157"/>
  <c r="BK145"/>
  <c r="J192"/>
  <c r="J138"/>
  <c i="6" r="BK320"/>
  <c r="J295"/>
  <c r="J286"/>
  <c r="J270"/>
  <c r="J260"/>
  <c r="J244"/>
  <c r="BK217"/>
  <c r="BK199"/>
  <c r="BK172"/>
  <c r="J162"/>
  <c r="J149"/>
  <c r="BK139"/>
  <c r="J330"/>
  <c r="BK311"/>
  <c r="BK298"/>
  <c r="J273"/>
  <c r="J247"/>
  <c r="BK239"/>
  <c r="J225"/>
  <c r="J206"/>
  <c r="BK180"/>
  <c r="J164"/>
  <c r="BK136"/>
  <c r="J342"/>
  <c r="BK332"/>
  <c r="BK295"/>
  <c r="BK268"/>
  <c r="J237"/>
  <c r="BK225"/>
  <c r="J196"/>
  <c r="J187"/>
  <c r="J157"/>
  <c r="J139"/>
  <c r="BK357"/>
  <c r="BK348"/>
  <c r="BK338"/>
  <c r="J317"/>
  <c r="BK301"/>
  <c r="J178"/>
  <c r="J172"/>
  <c r="J160"/>
  <c r="BK154"/>
  <c r="J152"/>
  <c r="J141"/>
  <c r="BK130"/>
  <c i="2" r="J137"/>
  <c r="J143"/>
  <c r="J141"/>
  <c r="BK135"/>
  <c r="BK127"/>
  <c r="BK129"/>
  <c i="3" r="BK261"/>
  <c r="J231"/>
  <c r="J208"/>
  <c r="BK186"/>
  <c r="J174"/>
  <c r="BK160"/>
  <c r="J254"/>
  <c r="BK231"/>
  <c r="J197"/>
  <c r="J184"/>
  <c r="BK169"/>
  <c r="J152"/>
  <c r="J137"/>
  <c r="J247"/>
  <c r="BK237"/>
  <c r="J217"/>
  <c r="J142"/>
  <c i="4" r="J205"/>
  <c r="BK176"/>
  <c r="J155"/>
  <c r="J142"/>
  <c r="BK204"/>
  <c r="J173"/>
  <c r="BK163"/>
  <c r="J137"/>
  <c r="BK207"/>
  <c r="J199"/>
  <c r="BK179"/>
  <c r="BK144"/>
  <c r="J208"/>
  <c r="J195"/>
  <c r="J176"/>
  <c r="J144"/>
  <c r="BK137"/>
  <c i="5" r="J188"/>
  <c r="J171"/>
  <c r="J160"/>
  <c r="BK138"/>
  <c r="J182"/>
  <c r="BK165"/>
  <c r="J155"/>
  <c r="J145"/>
  <c r="J130"/>
  <c r="BK169"/>
  <c r="BK141"/>
  <c r="J180"/>
  <c r="BK166"/>
  <c r="J128"/>
  <c i="6" r="J338"/>
  <c r="J304"/>
  <c r="J280"/>
  <c r="BK267"/>
  <c r="BK258"/>
  <c r="J233"/>
  <c r="J214"/>
  <c r="BK194"/>
  <c r="J167"/>
  <c r="BK157"/>
  <c r="BK146"/>
  <c r="J348"/>
  <c r="BK323"/>
  <c r="J301"/>
  <c r="BK275"/>
  <c r="BK255"/>
  <c r="J242"/>
  <c r="BK227"/>
  <c r="J209"/>
  <c r="BK185"/>
  <c r="BK162"/>
  <c r="J133"/>
  <c r="BK339"/>
  <c r="BK314"/>
  <c r="BK280"/>
  <c r="J267"/>
  <c r="BK233"/>
  <c r="BK214"/>
  <c r="J194"/>
  <c r="J183"/>
  <c r="BK149"/>
  <c r="J360"/>
  <c r="BK354"/>
  <c r="J339"/>
  <c r="J327"/>
  <c r="J311"/>
  <c r="J292"/>
  <c r="J283"/>
  <c r="J276"/>
  <c r="J258"/>
  <c r="BK247"/>
  <c r="J234"/>
  <c r="J228"/>
  <c r="J217"/>
  <c r="J204"/>
  <c r="BK187"/>
  <c r="J180"/>
  <c i="2" r="BK131"/>
  <c r="BK125"/>
  <c r="BK139"/>
  <c r="BK133"/>
  <c r="J125"/>
  <c r="J129"/>
  <c i="3" r="J250"/>
  <c r="J234"/>
  <c r="J212"/>
  <c r="BK197"/>
  <c r="BK184"/>
  <c r="BK157"/>
  <c r="BK244"/>
  <c r="J226"/>
  <c r="J191"/>
  <c r="J178"/>
  <c r="BK166"/>
  <c r="BK148"/>
  <c r="J261"/>
  <c r="J241"/>
  <c r="BK222"/>
  <c r="BK200"/>
  <c i="4" r="BK206"/>
  <c r="BK189"/>
  <c r="J163"/>
  <c r="J149"/>
  <c r="BK139"/>
  <c r="J181"/>
  <c r="BK168"/>
  <c r="BK155"/>
  <c r="J129"/>
  <c r="BK192"/>
  <c r="BK152"/>
  <c r="BK134"/>
  <c r="J204"/>
  <c r="J189"/>
  <c r="BK184"/>
  <c r="J174"/>
  <c r="J168"/>
  <c r="J139"/>
  <c i="5" r="BK184"/>
  <c r="J172"/>
  <c r="BK162"/>
  <c r="BK153"/>
  <c r="BK192"/>
  <c r="BK171"/>
  <c r="BK160"/>
  <c r="BK148"/>
  <c r="BK128"/>
  <c r="BK182"/>
  <c r="J167"/>
  <c r="J151"/>
  <c r="J134"/>
  <c r="BK174"/>
  <c r="J141"/>
  <c r="J125"/>
  <c i="6" r="J332"/>
  <c r="J310"/>
  <c r="J289"/>
  <c r="BK273"/>
  <c r="BK263"/>
  <c r="J253"/>
  <c r="BK228"/>
  <c r="BK209"/>
  <c r="BK196"/>
  <c r="BK178"/>
  <c r="BK152"/>
  <c r="BK141"/>
  <c r="BK351"/>
  <c r="BK317"/>
  <c r="BK282"/>
  <c r="J268"/>
  <c r="BK244"/>
  <c r="BK234"/>
  <c r="J211"/>
  <c r="BK190"/>
  <c r="BK165"/>
  <c r="BK153"/>
  <c r="J275"/>
  <c r="J250"/>
  <c r="J229"/>
  <c r="J199"/>
  <c r="J190"/>
  <c r="BK160"/>
  <c r="BK360"/>
  <c r="J351"/>
  <c r="BK342"/>
  <c r="BK330"/>
  <c r="J320"/>
  <c r="J307"/>
  <c r="BK289"/>
  <c r="J282"/>
  <c r="BK270"/>
  <c r="BK250"/>
  <c r="J239"/>
  <c r="J227"/>
  <c r="BK211"/>
  <c r="BK202"/>
  <c r="J175"/>
  <c r="BK164"/>
  <c r="BK156"/>
  <c r="J153"/>
  <c r="J143"/>
  <c r="BK133"/>
  <c i="2" r="J135"/>
  <c i="1" r="AS97"/>
  <c i="2" r="BK143"/>
  <c i="3" r="BK254"/>
  <c r="BK241"/>
  <c r="J222"/>
  <c r="J203"/>
  <c r="BK191"/>
  <c r="BK178"/>
  <c r="J166"/>
  <c r="J148"/>
  <c r="J237"/>
  <c r="BK203"/>
  <c r="BK181"/>
  <c r="J160"/>
  <c r="J244"/>
  <c r="BK234"/>
  <c r="BK212"/>
  <c r="BK137"/>
  <c i="4" r="BK202"/>
  <c r="J170"/>
  <c r="J152"/>
  <c r="BK132"/>
  <c r="J184"/>
  <c r="BK170"/>
  <c r="J158"/>
  <c r="J134"/>
  <c r="J126"/>
  <c r="BK205"/>
  <c r="BK186"/>
  <c r="J147"/>
  <c r="BK126"/>
  <c r="J192"/>
  <c r="BK181"/>
  <c r="BK173"/>
  <c r="BK142"/>
  <c r="BK133"/>
  <c i="5" r="BK180"/>
  <c r="BK167"/>
  <c r="BK155"/>
  <c r="BK136"/>
  <c r="BK172"/>
  <c r="J162"/>
  <c r="BK151"/>
  <c r="BK143"/>
  <c r="BK125"/>
  <c r="J174"/>
  <c r="J153"/>
  <c r="J143"/>
  <c r="BK130"/>
  <c r="J169"/>
  <c r="J136"/>
  <c i="6" r="J354"/>
  <c r="J314"/>
  <c r="BK292"/>
  <c r="BK283"/>
  <c r="BK265"/>
  <c r="J255"/>
  <c r="J232"/>
  <c r="BK223"/>
  <c r="J202"/>
  <c r="BK183"/>
  <c r="J165"/>
  <c r="J156"/>
  <c r="BK143"/>
  <c r="J130"/>
  <c r="BK327"/>
  <c r="BK307"/>
  <c r="BK276"/>
  <c r="J263"/>
  <c r="BK237"/>
  <c r="J220"/>
  <c r="BK204"/>
  <c r="BK167"/>
  <c r="J146"/>
  <c r="J346"/>
  <c r="BK335"/>
  <c r="BK304"/>
  <c r="J278"/>
  <c r="J265"/>
  <c r="BK232"/>
  <c r="J223"/>
  <c r="J192"/>
  <c r="BK175"/>
  <c r="J154"/>
  <c r="J136"/>
  <c r="J357"/>
  <c r="BK346"/>
  <c r="J335"/>
  <c r="J323"/>
  <c r="BK310"/>
  <c r="J298"/>
  <c r="BK286"/>
  <c r="BK278"/>
  <c r="BK260"/>
  <c r="BK253"/>
  <c r="BK242"/>
  <c r="BK229"/>
  <c r="BK220"/>
  <c r="BK206"/>
  <c r="BK192"/>
  <c r="J185"/>
  <c i="2" l="1" r="BK124"/>
  <c r="J124"/>
  <c r="J100"/>
  <c r="R124"/>
  <c r="R123"/>
  <c r="R122"/>
  <c i="3" r="BK136"/>
  <c r="J136"/>
  <c r="J100"/>
  <c r="BK151"/>
  <c r="J151"/>
  <c r="J101"/>
  <c r="R177"/>
  <c r="R172"/>
  <c r="BK185"/>
  <c r="J185"/>
  <c r="J105"/>
  <c r="BK196"/>
  <c r="J196"/>
  <c r="J106"/>
  <c r="R218"/>
  <c r="P225"/>
  <c r="R253"/>
  <c i="4" r="T125"/>
  <c r="T124"/>
  <c r="BK198"/>
  <c r="J198"/>
  <c r="J101"/>
  <c i="5" r="P124"/>
  <c r="P123"/>
  <c r="P122"/>
  <c i="1" r="AU100"/>
  <c i="5" r="R124"/>
  <c r="R123"/>
  <c r="R122"/>
  <c i="6" r="R129"/>
  <c r="P171"/>
  <c r="P198"/>
  <c r="T269"/>
  <c i="2" r="T124"/>
  <c r="T123"/>
  <c r="T122"/>
  <c i="3" r="T136"/>
  <c r="P151"/>
  <c r="P177"/>
  <c r="P172"/>
  <c r="P185"/>
  <c r="R196"/>
  <c r="BK218"/>
  <c r="J218"/>
  <c r="J110"/>
  <c r="BK225"/>
  <c r="J225"/>
  <c r="J111"/>
  <c r="BK253"/>
  <c r="J253"/>
  <c r="J112"/>
  <c i="4" r="BK125"/>
  <c r="BK124"/>
  <c r="J124"/>
  <c r="J99"/>
  <c r="R198"/>
  <c i="5" r="BK124"/>
  <c r="J124"/>
  <c r="J100"/>
  <c r="T124"/>
  <c r="T123"/>
  <c r="T122"/>
  <c i="6" r="P129"/>
  <c r="BK198"/>
  <c r="J198"/>
  <c r="J102"/>
  <c r="BK269"/>
  <c r="J269"/>
  <c r="J103"/>
  <c r="P326"/>
  <c i="3" r="R136"/>
  <c r="T151"/>
  <c r="T177"/>
  <c r="T172"/>
  <c r="T185"/>
  <c r="P196"/>
  <c r="T218"/>
  <c r="T215"/>
  <c r="R225"/>
  <c r="P253"/>
  <c i="4" r="P125"/>
  <c r="P124"/>
  <c r="P123"/>
  <c i="1" r="AU99"/>
  <c i="4" r="P198"/>
  <c i="6" r="BK129"/>
  <c r="BK171"/>
  <c r="J171"/>
  <c r="J101"/>
  <c r="T171"/>
  <c r="R198"/>
  <c r="P269"/>
  <c r="BK326"/>
  <c r="J326"/>
  <c r="J104"/>
  <c r="R326"/>
  <c r="BK345"/>
  <c r="J345"/>
  <c r="J105"/>
  <c r="R345"/>
  <c i="2" r="P124"/>
  <c r="P123"/>
  <c r="P122"/>
  <c i="1" r="AU96"/>
  <c i="3" r="P136"/>
  <c r="R151"/>
  <c r="BK177"/>
  <c r="J177"/>
  <c r="J104"/>
  <c r="R185"/>
  <c r="T196"/>
  <c r="P218"/>
  <c r="P215"/>
  <c r="T225"/>
  <c r="T253"/>
  <c i="4" r="R125"/>
  <c r="R124"/>
  <c r="R123"/>
  <c r="T198"/>
  <c i="6" r="T129"/>
  <c r="R171"/>
  <c r="T198"/>
  <c r="R269"/>
  <c r="T326"/>
  <c r="P345"/>
  <c r="T345"/>
  <c i="3" r="BK211"/>
  <c r="J211"/>
  <c r="J107"/>
  <c r="BK216"/>
  <c r="J216"/>
  <c r="J109"/>
  <c r="BK173"/>
  <c r="J173"/>
  <c r="J103"/>
  <c i="6" r="J91"/>
  <c r="F94"/>
  <c r="BF130"/>
  <c r="BF157"/>
  <c r="BF175"/>
  <c r="BF178"/>
  <c r="BF183"/>
  <c r="BF206"/>
  <c r="BF211"/>
  <c r="BF225"/>
  <c r="BF227"/>
  <c r="BF233"/>
  <c r="BF239"/>
  <c r="BF255"/>
  <c r="BF260"/>
  <c r="BF265"/>
  <c r="BF275"/>
  <c r="BF298"/>
  <c r="BF304"/>
  <c r="BF310"/>
  <c r="BF330"/>
  <c r="BF338"/>
  <c r="BF342"/>
  <c r="BF357"/>
  <c r="BF360"/>
  <c r="J94"/>
  <c r="BF133"/>
  <c r="BF136"/>
  <c r="BF153"/>
  <c r="BF154"/>
  <c r="BF156"/>
  <c r="BF165"/>
  <c r="BF172"/>
  <c r="BF185"/>
  <c r="BF190"/>
  <c r="BF192"/>
  <c r="BF194"/>
  <c r="BF196"/>
  <c r="BF199"/>
  <c r="BF209"/>
  <c r="BF220"/>
  <c r="BF223"/>
  <c r="BF228"/>
  <c r="BF234"/>
  <c r="BF244"/>
  <c r="BF253"/>
  <c r="BF267"/>
  <c r="BF273"/>
  <c r="BF276"/>
  <c r="BF289"/>
  <c r="BF317"/>
  <c r="BF335"/>
  <c r="BF348"/>
  <c r="E85"/>
  <c r="BF139"/>
  <c r="BF141"/>
  <c r="BF146"/>
  <c r="BF162"/>
  <c r="BF164"/>
  <c r="BF187"/>
  <c r="BF214"/>
  <c r="BF217"/>
  <c r="BF232"/>
  <c r="BF237"/>
  <c r="BF247"/>
  <c r="BF270"/>
  <c r="BF280"/>
  <c r="BF282"/>
  <c r="BF292"/>
  <c r="BF295"/>
  <c r="BF314"/>
  <c r="BF327"/>
  <c r="BF339"/>
  <c r="BF346"/>
  <c r="BF143"/>
  <c r="BF149"/>
  <c r="BF152"/>
  <c r="BF160"/>
  <c r="BF167"/>
  <c r="BF180"/>
  <c r="BF202"/>
  <c r="BF204"/>
  <c r="BF229"/>
  <c r="BF242"/>
  <c r="BF250"/>
  <c r="BF258"/>
  <c r="BF263"/>
  <c r="BF268"/>
  <c r="BF278"/>
  <c r="BF283"/>
  <c r="BF286"/>
  <c r="BF301"/>
  <c r="BF307"/>
  <c r="BF311"/>
  <c r="BF320"/>
  <c r="BF323"/>
  <c r="BF332"/>
  <c r="BF351"/>
  <c r="BF354"/>
  <c i="4" r="BK123"/>
  <c r="J123"/>
  <c r="J98"/>
  <c r="J125"/>
  <c r="J100"/>
  <c i="5" r="E85"/>
  <c r="J91"/>
  <c r="J94"/>
  <c r="BF134"/>
  <c r="BF145"/>
  <c r="BF167"/>
  <c r="BF130"/>
  <c r="BF148"/>
  <c r="BF151"/>
  <c r="BF160"/>
  <c r="BF174"/>
  <c r="BF188"/>
  <c r="BF125"/>
  <c r="BF128"/>
  <c r="BF138"/>
  <c r="BF141"/>
  <c r="BF162"/>
  <c r="BF165"/>
  <c r="BF166"/>
  <c r="BF172"/>
  <c r="BF177"/>
  <c r="BF180"/>
  <c r="BF182"/>
  <c r="F94"/>
  <c r="BF136"/>
  <c r="BF143"/>
  <c r="BF153"/>
  <c r="BF155"/>
  <c r="BF157"/>
  <c r="BF169"/>
  <c r="BF171"/>
  <c r="BF184"/>
  <c r="BF192"/>
  <c i="4" r="E85"/>
  <c r="F94"/>
  <c r="J120"/>
  <c r="BF137"/>
  <c r="BF142"/>
  <c r="BF173"/>
  <c r="BF186"/>
  <c r="BF189"/>
  <c r="BF199"/>
  <c r="BF202"/>
  <c r="BF206"/>
  <c r="BF207"/>
  <c r="BF208"/>
  <c r="J117"/>
  <c r="BF139"/>
  <c r="BF144"/>
  <c r="BF158"/>
  <c r="BF174"/>
  <c r="BF176"/>
  <c r="BF181"/>
  <c r="BF195"/>
  <c r="BF126"/>
  <c r="BF129"/>
  <c r="BF133"/>
  <c r="BF134"/>
  <c r="BF166"/>
  <c r="BF170"/>
  <c r="BF179"/>
  <c r="BF184"/>
  <c r="BF204"/>
  <c r="BF205"/>
  <c r="BF132"/>
  <c r="BF147"/>
  <c r="BF149"/>
  <c r="BF152"/>
  <c r="BF155"/>
  <c r="BF163"/>
  <c r="BF168"/>
  <c r="BF192"/>
  <c i="3" r="J91"/>
  <c r="E122"/>
  <c r="BF200"/>
  <c r="BF222"/>
  <c r="BF226"/>
  <c r="BF254"/>
  <c r="BF261"/>
  <c r="F94"/>
  <c r="J131"/>
  <c r="BF142"/>
  <c r="BF152"/>
  <c r="BF157"/>
  <c r="BF160"/>
  <c r="BF169"/>
  <c r="BF174"/>
  <c r="BF178"/>
  <c r="BF181"/>
  <c r="BF186"/>
  <c r="BF197"/>
  <c r="BF203"/>
  <c r="BF208"/>
  <c r="BF212"/>
  <c r="BF217"/>
  <c r="BF219"/>
  <c r="BF237"/>
  <c r="BF238"/>
  <c r="BF244"/>
  <c r="BF247"/>
  <c r="BF250"/>
  <c i="2" r="BK123"/>
  <c r="J123"/>
  <c r="J99"/>
  <c i="3" r="BF137"/>
  <c r="BF148"/>
  <c r="BF166"/>
  <c r="BF184"/>
  <c r="BF191"/>
  <c r="BF231"/>
  <c r="BF234"/>
  <c r="BF241"/>
  <c i="2" r="F94"/>
  <c r="J94"/>
  <c r="J116"/>
  <c r="BF125"/>
  <c r="BF135"/>
  <c r="BF127"/>
  <c r="BF137"/>
  <c r="BF139"/>
  <c r="BF141"/>
  <c r="E85"/>
  <c r="BF129"/>
  <c r="BF133"/>
  <c r="BF143"/>
  <c r="BF131"/>
  <c r="F38"/>
  <c i="1" r="BC96"/>
  <c r="BC95"/>
  <c r="AY95"/>
  <c i="2" r="F37"/>
  <c i="1" r="BB96"/>
  <c r="BB95"/>
  <c i="3" r="F38"/>
  <c i="1" r="BC98"/>
  <c i="3" r="J35"/>
  <c i="1" r="AV98"/>
  <c i="4" r="J35"/>
  <c i="1" r="AV99"/>
  <c i="4" r="F39"/>
  <c i="1" r="BD99"/>
  <c i="5" r="F39"/>
  <c i="1" r="BD100"/>
  <c i="6" r="F38"/>
  <c i="1" r="BC101"/>
  <c i="6" r="J35"/>
  <c i="1" r="AV101"/>
  <c i="2" r="F39"/>
  <c i="1" r="BD96"/>
  <c r="BD95"/>
  <c i="3" r="F37"/>
  <c i="1" r="BB98"/>
  <c i="4" r="F37"/>
  <c i="1" r="BB99"/>
  <c i="5" r="F37"/>
  <c i="1" r="BB100"/>
  <c i="5" r="F35"/>
  <c i="1" r="AZ100"/>
  <c i="5" r="J35"/>
  <c i="1" r="AV100"/>
  <c i="5" r="F38"/>
  <c i="1" r="BC100"/>
  <c i="6" r="F35"/>
  <c i="1" r="AZ101"/>
  <c i="6" r="F39"/>
  <c i="1" r="BD101"/>
  <c i="2" r="J35"/>
  <c i="1" r="AV96"/>
  <c i="3" r="F39"/>
  <c i="1" r="BD98"/>
  <c i="4" r="F38"/>
  <c i="1" r="BC99"/>
  <c r="AU95"/>
  <c r="AS94"/>
  <c i="2" r="F35"/>
  <c i="1" r="AZ96"/>
  <c r="AZ95"/>
  <c r="AV95"/>
  <c i="3" r="F35"/>
  <c i="1" r="AZ98"/>
  <c i="4" r="F35"/>
  <c i="1" r="AZ99"/>
  <c i="6" r="F37"/>
  <c i="1" r="BB101"/>
  <c i="3" l="1" r="T135"/>
  <c r="T134"/>
  <c i="4" r="T123"/>
  <c i="3" r="R135"/>
  <c i="6" r="T128"/>
  <c r="T127"/>
  <c i="3" r="P135"/>
  <c r="P134"/>
  <c i="1" r="AU98"/>
  <c i="6" r="BK128"/>
  <c r="BK127"/>
  <c r="J127"/>
  <c r="J98"/>
  <c r="P128"/>
  <c r="P127"/>
  <c i="1" r="AU101"/>
  <c i="6" r="R128"/>
  <c r="R127"/>
  <c i="3" r="R215"/>
  <c r="R134"/>
  <c r="BK215"/>
  <c r="J215"/>
  <c r="J108"/>
  <c r="BK172"/>
  <c r="J172"/>
  <c r="J102"/>
  <c i="6" r="J129"/>
  <c r="J100"/>
  <c i="5" r="BK123"/>
  <c r="J123"/>
  <c r="J99"/>
  <c i="2" r="BK122"/>
  <c r="J122"/>
  <c i="1" r="AX95"/>
  <c i="2" r="J32"/>
  <c i="1" r="AG96"/>
  <c r="AG95"/>
  <c i="3" r="F36"/>
  <c i="1" r="BA98"/>
  <c i="5" r="J36"/>
  <c i="1" r="AW100"/>
  <c r="AT100"/>
  <c r="AZ97"/>
  <c r="AV97"/>
  <c r="BB97"/>
  <c r="AX97"/>
  <c r="BD97"/>
  <c i="2" r="J36"/>
  <c i="1" r="AW96"/>
  <c r="AT96"/>
  <c i="4" r="J36"/>
  <c i="1" r="AW99"/>
  <c r="AT99"/>
  <c i="4" r="J32"/>
  <c i="1" r="AG99"/>
  <c i="5" r="F36"/>
  <c i="1" r="BA100"/>
  <c r="BC97"/>
  <c r="AY97"/>
  <c i="2" r="F36"/>
  <c i="1" r="BA96"/>
  <c r="BA95"/>
  <c r="AW95"/>
  <c r="AT95"/>
  <c i="3" r="J36"/>
  <c i="1" r="AW98"/>
  <c r="AT98"/>
  <c i="6" r="F36"/>
  <c i="1" r="BA101"/>
  <c i="4" r="F36"/>
  <c i="1" r="BA99"/>
  <c i="6" r="J36"/>
  <c i="1" r="AW101"/>
  <c r="AT101"/>
  <c i="3" l="1" r="BK135"/>
  <c r="J135"/>
  <c r="J99"/>
  <c i="6" r="J128"/>
  <c r="J99"/>
  <c i="5" r="BK122"/>
  <c r="J122"/>
  <c r="J98"/>
  <c i="1" r="AN99"/>
  <c i="4" r="J41"/>
  <c i="1" r="AN96"/>
  <c i="2" r="J98"/>
  <c r="J41"/>
  <c i="1" r="AN95"/>
  <c r="AU97"/>
  <c r="AU94"/>
  <c r="BA97"/>
  <c r="AW97"/>
  <c r="AT97"/>
  <c i="6" r="J32"/>
  <c i="1" r="AG101"/>
  <c r="BB94"/>
  <c r="W31"/>
  <c r="BD94"/>
  <c r="W33"/>
  <c r="AZ94"/>
  <c r="W29"/>
  <c r="BC94"/>
  <c r="W32"/>
  <c i="6" l="1" r="J41"/>
  <c i="3" r="BK134"/>
  <c r="J134"/>
  <c r="J98"/>
  <c i="1" r="AN101"/>
  <c i="5" r="J32"/>
  <c i="1" r="AG100"/>
  <c r="AY94"/>
  <c r="AX94"/>
  <c r="BA94"/>
  <c r="W30"/>
  <c r="AV94"/>
  <c r="AK29"/>
  <c i="5" l="1" r="J41"/>
  <c i="1" r="AN100"/>
  <c r="AW94"/>
  <c r="AK30"/>
  <c i="3" r="J32"/>
  <c i="1" r="AG98"/>
  <c r="AG97"/>
  <c r="AG94"/>
  <c r="AK26"/>
  <c i="3" l="1" r="J41"/>
  <c i="1" r="AN98"/>
  <c r="AN97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<sst xmlns="http://schemas.openxmlformats.org/spreadsheetml/2006/main">
  <si>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</si>
  <si>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</si>
  <si>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</si>
  <si>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</si>
  <si>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</si>
  <si>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{1ec06cdc-5b44-4598-bcb1-d1a08db28e84}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</si>
  <si>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</si>
  <si>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</si>
  <si>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</si>
  <si>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</si>
  <si>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</si>
  <si>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</si>
  <si>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</si>
  <si>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</si>
  <si>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23-034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</si>
  <si>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</si>
  <si>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</si>
  <si>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Domov Černovice – Lidmaň – FVE objekty 7. a 8. oddělení - Lidmaň</t>
  </si>
  <si>
    <t>KSO:</t>
  </si>
  <si>
    <t>CC-CZ:</t>
  </si>
  <si>
    <t>Místo:</t>
  </si>
  <si>
    <t>Lidmaň 91</t>
  </si>
  <si>
    <t>Datum:</t>
  </si>
  <si>
    <t>30. 11. 2023</t>
  </si>
  <si>
    <t>Zadavatel:</t>
  </si>
  <si>
    <t>IČ:</t>
  </si>
  <si>
    <t>70890749</t>
  </si>
  <si>
    <t>Kraj Vysočina</t>
  </si>
  <si>
    <t>DIČ:</t>
  </si>
  <si>
    <t>CZ70890749</t>
  </si>
  <si>
    <t>Uchazeč:</t>
  </si>
  <si>
    <t>Vyplň údaj</t>
  </si>
  <si>
    <t>Projektant:</t>
  </si>
  <si>
    <t>28094026</t>
  </si>
  <si>
    <t>PROJEKT CENTRUM NOVA s.r.o.</t>
  </si>
  <si>
    <t>CZ28094026</t>
  </si>
  <si>
    <t>True</t>
  </si>
  <si>
    <t>Zpracovatel:</t>
  </si>
  <si>
    <t xml:space="preserve"> </t>
  </si>
  <si>
    <t>Poznámka: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</si>
  <si>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apod._x000d_
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</si>
  <si>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</si>
  <si>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</si>
  <si>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</si>
  <si>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</si>
  <si>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</si>
  <si>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</si>
  <si>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</si>
  <si>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</si>
  <si>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</si>
  <si>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</si>
  <si>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</si>
  <si>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</si>
  <si>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</si>
  <si>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</si>
  <si>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</si>
  <si>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</si>
  <si>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</si>
  <si>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</si>
  <si>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</si>
  <si>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</si>
  <si>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</si>
  <si>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</si>
  <si>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</si>
  <si>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</si>
  <si>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</si>
  <si>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</si>
  <si>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</si>
  <si>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</si>
  <si>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</si>
  <si>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</si>
  <si>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</si>
  <si>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</si>
  <si>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</si>
  <si>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</si>
  <si>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</si>
  <si>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</si>
  <si>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</si>
  <si>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</si>
  <si>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</si>
  <si>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</si>
  <si>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</si>
  <si>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</si>
  <si>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</si>
  <si>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</si>
  <si>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VRN</t>
  </si>
  <si>
    <t>Vedlejší a ostatní rozpočtové náklady</t>
  </si>
  <si>
    <t>STA</t>
  </si>
  <si>
    <t>1</t>
  </si>
  <si>
    <t>{74da5429-1634-43eb-a2f6-634c9ee1bc52}</t>
  </si>
  <si>
    <t>/</t>
  </si>
  <si>
    <t>Soupis</t>
  </si>
  <si>
    <t>2</t>
  </si>
  <si>
    <t>{42721cef-b64b-4d8c-a096-dc2ddccad6e8}</t>
  </si>
  <si>
    <t>8019299</t>
  </si>
  <si>
    <t>SO-01</t>
  </si>
  <si>
    <t>{ba7f727b-afe4-4341-a6f1-ad5ae2deb27d}</t>
  </si>
  <si>
    <t>01</t>
  </si>
  <si>
    <t>Stavební výpomoce</t>
  </si>
  <si>
    <t>{70b31220-f753-461d-a0e6-6944772b745a}</t>
  </si>
  <si>
    <t>14d_1</t>
  </si>
  <si>
    <t>Zařízení silnoproudé elektrotechniky</t>
  </si>
  <si>
    <t>{9b61e3ee-e26d-40ea-91f8-5352dcbc0041}</t>
  </si>
  <si>
    <t>14d_2</t>
  </si>
  <si>
    <t>Bleskosvod</t>
  </si>
  <si>
    <t>{6b2493fc-ff17-44af-8d65-1598447427c0}</t>
  </si>
  <si>
    <t>14f</t>
  </si>
  <si>
    <t>Fotovoltaická elektrárna</t>
  </si>
  <si>
    <t>{02d2c77e-71ec-4e78-9602-c7488f64b90e}</t>
  </si>
  <si>
    <t>801 92 99</t>
  </si>
  <si>
    <t>KRYCÍ LIST SOUPISU PRACÍ</t>
  </si>
  <si>
    <t>Objekt:</t>
  </si>
  <si>
    <t>VRN - Vedlejší a ostatní rozpočtové náklady</t>
  </si>
  <si>
    <t>Soupis:</t>
  </si>
  <si>
    <t xml:space="preserve">- U veškerých dodávek a výrobků bude do ceny zahrnuta jejich montáž vč. dodávky potřebného kotvení, doplňkového materiálu, staveništní a mimo staveništní dopravy v případě že tyto činnosti nejsou oceněny v samostatných položkách jednotlivých částí soupisu prací. U vybraných výrobků je nutné do ceny díla zahrnout zpracování dodavatelské případně výrobní dokumentace, dále výrobu prototypů, provádění barevného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soupisu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stavební, provozní a inženýrské objekty v zakázce, rovněž i pro všechny etapy výstavby. 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</si>
  <si>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</si>
  <si>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</si>
  <si>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</si>
  <si>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</si>
  <si>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</si>
  <si>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</si>
  <si>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 xml:space="preserve">    O02 -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</si>
  <si>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</si>
  <si>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</si>
  <si>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</si>
  <si>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</si>
  <si>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</si>
  <si>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</si>
  <si>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</si>
  <si>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</si>
  <si>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</si>
  <si>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</si>
  <si>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</si>
  <si>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</si>
  <si>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</si>
  <si>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</si>
  <si>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</si>
  <si>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</si>
  <si>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</si>
  <si>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O02</t>
  </si>
  <si>
    <t>Vedlejší a ostatní náklady</t>
  </si>
  <si>
    <t>K</t>
  </si>
  <si>
    <t>0100</t>
  </si>
  <si>
    <t>Zařízení staveniště</t>
  </si>
  <si>
    <t>kpl</t>
  </si>
  <si>
    <t>1240126341</t>
  </si>
  <si>
    <t>PP</t>
  </si>
  <si>
    <t xml:space="preserve">Veškeré náklady a činnosti související s vybudováním, provozem a likvidací staveniště v rozsahu vyžadujícím řádné provedení  díla.
Stavební zařízení pro sklad, hygienické zázemí a administrativní činnost stavby (stavební buňky dle potřeby stavby).
Zajištění připojení staveniště na elektrickou energii, vodu, odpad a odvodnění staveniště. 
Provádění každodenního hrubého úklidu staveniště a průběžné likvidace vznikajících odpadů oprávněnou osobou. 
Pravidelné čištění a úklid příjezdových a přístupových komunikací.
Oplocení staveniště (trvalé a dočasné). Ostraha staveniště. 
Uvedení ploch dotčených stavbou do původního stavu před realizací záměru.
</t>
  </si>
  <si>
    <t>0101</t>
  </si>
  <si>
    <t>Bezpečnost a ochrana zdraví při práci (BOZP)</t>
  </si>
  <si>
    <t>1394522077</t>
  </si>
  <si>
    <t>Veškeré prvky zajišťující bezpečnost a ochranu zdraví při práci - dodávka, montáž, údržba, obnova a demontáž.
(trvalé oplocení, mobilní oplocení, výstražné značení, přechody výkopů, atd. ) 
Povinnosti vyplývající z plánu BOZP vč. připomínek příslušných úřadů.
Opatření k zajištění bezpečného provozu areálu školy (pohyb zaměstnanců a žáků).</t>
  </si>
  <si>
    <t>3</t>
  </si>
  <si>
    <t>0103</t>
  </si>
  <si>
    <t>Publicita akce a propagace zadavatele dle podmínek dotačního titulu</t>
  </si>
  <si>
    <t>-70146003</t>
  </si>
  <si>
    <t>Náklady na zhotovení a osazení informačního panelu s údaji :
1) Logo Kraje Vysočina
2) Prohlášení: „STAVÍME PRO VÁS“
3) Název akce
4) Investor: „Kraj Vysočina, Žižkova 57/1882, 587 33 Jihlava“
5) Generální dodavatel
6) Projektant
7) Stavbyvedoucí
8) Technický dozor
10) Koordinátor BOZP
11) Termín realizace stavby
o rozměrech 5,1 x 2,40 m včetně nákladů na jeho údržbu po dobu trvání stavby.
Informační panel (grafický potisk na plachtu s oky) bude osazen na dočasnou ocelovou kci, kotvenou do země sloupky.</t>
  </si>
  <si>
    <t>0104</t>
  </si>
  <si>
    <t>Poskytnutí zařízení staveniště (jeho části) pro umožnění činnosti TDS, AD, SÚ, atd. po dobu výstavby.</t>
  </si>
  <si>
    <t>1596164259</t>
  </si>
  <si>
    <t>Poskytnutí krytého, čistého prostoru včetně vybavení pracovním stolem a 6 židlemi s volným připojením na EI a internet (např. stavební buňka - kancelář stavby, místnost v objektu, ...)</t>
  </si>
  <si>
    <t>5</t>
  </si>
  <si>
    <t>0105</t>
  </si>
  <si>
    <t xml:space="preserve">Náklady vyplývající z požadavků DOSS </t>
  </si>
  <si>
    <t>-1334955976</t>
  </si>
  <si>
    <t>Veškeré náklady vyplývající se zajištění plnění požadavků DOSS (komunikace s DOSS dle jejich vyjádření a rozhodnutí - viz. dokladová část, .....) vč. příslušných administratovních úkonů. 
O veškerých úkonech zhotovitele směrem k DOSS a správců inženýrských sítí, bude zhotovitelem informován TDI, TDS a investor.</t>
  </si>
  <si>
    <t>6</t>
  </si>
  <si>
    <t>0401</t>
  </si>
  <si>
    <t xml:space="preserve">Projektová dokumentace skutečného provedení po dokončení </t>
  </si>
  <si>
    <t>-1773495778</t>
  </si>
  <si>
    <t>Projektová dokumentace skutečného provedení 3x tištěně a 1x elektronicky na CD</t>
  </si>
  <si>
    <t>7</t>
  </si>
  <si>
    <t>0505</t>
  </si>
  <si>
    <t>Kompletace dokladové části stavby k předání a převzetí díla</t>
  </si>
  <si>
    <t>1047780156</t>
  </si>
  <si>
    <t xml:space="preserve"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</si>
  <si>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8</t>
  </si>
  <si>
    <t>0601</t>
  </si>
  <si>
    <t>Zpracování a předložení harmonogramů před podpisem smlouvy.</t>
  </si>
  <si>
    <t>1477048399</t>
  </si>
  <si>
    <t xml:space="preserve">Náklady na vyhotovení a předložení finančního a časového harmonogramu prací a plnění před podpisem smlouvy vč. průběžné aktualizace harmonogramu během výstavby. </t>
  </si>
  <si>
    <t>9</t>
  </si>
  <si>
    <t>0603</t>
  </si>
  <si>
    <t>Náklady spojené prováděním stavby uvnitř stávajícího objektu za provozu</t>
  </si>
  <si>
    <t>54976830</t>
  </si>
  <si>
    <t xml:space="preserve">Náklady spojené s prováděním stavby uvnitř stávajícího objektu za stávajícícho provozu objektu vč. technologií. 
Omezení vlivu stavby - zakrytí konstrukcí a technologií (prach, hluk, vibrace), zajištění konstrukcí a technologií proti poškození. 
Náklady na pravidelný úklid objektu, omezení manipulačních a stavebních ploch, hygienické požadavky a další související omezující vlivy.
Koordinace postupu výstavby s nepřetržitým celodenním provozem objektu.                                                                                                                                                        </t>
  </si>
  <si>
    <t>10</t>
  </si>
  <si>
    <t>0608</t>
  </si>
  <si>
    <t>Zkoušky toxicity jednotlivých druhů odpadů vzniklých na stavbě - výluhem</t>
  </si>
  <si>
    <t>soubor</t>
  </si>
  <si>
    <t>1564197909</t>
  </si>
  <si>
    <t>Zkoušky akutní toxicity s naředěním vodním výluhem odpadu dle přílohy č.10 vyhl. 294/2005 Sb. dle tabulky 10.1. a 10.2..</t>
  </si>
  <si>
    <t>SO-01 - Domov Černovice – Lidmaň – FVE objekty 7. a 8. oddělení - Lidmaň</t>
  </si>
  <si>
    <t>01 - Stavební výpomoce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</si>
  <si>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</si>
  <si>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</si>
  <si>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</si>
  <si>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</si>
  <si>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</si>
  <si>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</si>
  <si>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</si>
  <si>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</si>
  <si>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</si>
  <si>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</si>
  <si>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</si>
  <si>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</si>
  <si>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763 - Konstrukce suché výstavby</t>
  </si>
  <si>
    <t xml:space="preserve">    765 - Krytina skládaná</t>
  </si>
  <si>
    <t xml:space="preserve">    784 - Dokončovací práce - malby a tapety</t>
  </si>
  <si>
    <t>HSV</t>
  </si>
  <si>
    <t>Práce a dodávky HSV</t>
  </si>
  <si>
    <t>Svislé a kompletní konstrukce</t>
  </si>
  <si>
    <t>317234410</t>
  </si>
  <si>
    <t>Vyzdívka mezi nosníky z cihel pálených na MC</t>
  </si>
  <si>
    <t>m3</t>
  </si>
  <si>
    <t>CS ÚRS 2023 02</t>
  </si>
  <si>
    <t>410633810</t>
  </si>
  <si>
    <t>Vyzdívka mezi nosníky cihlami pálenými na maltu cementovou</t>
  </si>
  <si>
    <t>Online PSC</t>
  </si>
  <si>
    <t>https://podminky.urs.cz/item/CS_URS_2023_02/317234410</t>
  </si>
  <si>
    <t>VV</t>
  </si>
  <si>
    <t>1,2*0,1*0,2*3</t>
  </si>
  <si>
    <t>Součet</t>
  </si>
  <si>
    <t>317944321</t>
  </si>
  <si>
    <t>Válcované nosníky do č.12 dodatečně osazované do připravených otvorů</t>
  </si>
  <si>
    <t>t</t>
  </si>
  <si>
    <t>-707236784</t>
  </si>
  <si>
    <t>Válcované nosníky dodatečně osazované do připravených otvorů bez zazdění hlav do č. 12</t>
  </si>
  <si>
    <t>https://podminky.urs.cz/item/CS_URS_2023_02/317944321</t>
  </si>
  <si>
    <t>tyč 2xL 50x50x5 dl.1,2m = 3x</t>
  </si>
  <si>
    <t>1,2*0,0038*2*3*1,05</t>
  </si>
  <si>
    <t>346481111</t>
  </si>
  <si>
    <t>Zaplentování rýh, potrubí, výklenků, nosníků nebo nik ve stěnách rabicovým pletivem</t>
  </si>
  <si>
    <t>m2</t>
  </si>
  <si>
    <t>-30359003</t>
  </si>
  <si>
    <t>Zaplentování rýh, potrubí, válcovaných nosníků, výklenků nebo nik jakéhokoliv tvaru, na maltu ve stěnách nebo před stěnami rabicovým pletivem</t>
  </si>
  <si>
    <t>https://podminky.urs.cz/item/CS_URS_2023_02/346481111</t>
  </si>
  <si>
    <t>Úpravy povrchů, podlahy a osazování výplní</t>
  </si>
  <si>
    <t>612131121</t>
  </si>
  <si>
    <t>Penetrační disperzní nátěr vnitřních stěn nanášený ručně</t>
  </si>
  <si>
    <t>-1931730755</t>
  </si>
  <si>
    <t>Podkladní a spojovací vrstva vnitřních omítaných ploch penetrace disperzní nanášená ručně stěn</t>
  </si>
  <si>
    <t>https://podminky.urs.cz/item/CS_URS_2023_02/612131121</t>
  </si>
  <si>
    <t>5*2,7*3</t>
  </si>
  <si>
    <t>612321131</t>
  </si>
  <si>
    <t>Potažení vnitřních stěn vápenocementovým štukem tloušťky do 3 mm</t>
  </si>
  <si>
    <t>285005573</t>
  </si>
  <si>
    <t>Potažení vnitřních ploch vápenocementovým štukem tloušťky do 3 mm svislých konstrukcí stěn</t>
  </si>
  <si>
    <t>https://podminky.urs.cz/item/CS_URS_2023_02/612321131</t>
  </si>
  <si>
    <t>612325223</t>
  </si>
  <si>
    <t>Vápenocementová štuková omítka malých ploch přes 0,25 do 1 m2 na stěnách</t>
  </si>
  <si>
    <t>kus</t>
  </si>
  <si>
    <t>-39735770</t>
  </si>
  <si>
    <t>Vápenocementová omítka jednotlivých malých ploch štuková na stěnách, plochy jednotlivě přes 0,25 do 1 m2</t>
  </si>
  <si>
    <t>https://podminky.urs.cz/item/CS_URS_2023_02/612325223</t>
  </si>
  <si>
    <t>překlady</t>
  </si>
  <si>
    <t>1*3</t>
  </si>
  <si>
    <t>619991001</t>
  </si>
  <si>
    <t>Zakrytí podlah fólií přilepenou lepící páskou</t>
  </si>
  <si>
    <t>-1402626550</t>
  </si>
  <si>
    <t>Zakrytí vnitřních ploch před znečištěním včetně pozdějšího odkrytí podlah fólií přilepenou lepící páskou</t>
  </si>
  <si>
    <t>https://podminky.urs.cz/item/CS_URS_2023_02/619991001</t>
  </si>
  <si>
    <t>619991011</t>
  </si>
  <si>
    <t>Obalení konstrukcí a prvků fólií přilepenou lepící páskou</t>
  </si>
  <si>
    <t>-68709264</t>
  </si>
  <si>
    <t>Zakrytí vnitřních ploch před znečištěním včetně pozdějšího odkrytí konstrukcí a prvků obalením fólií a přelepením páskou</t>
  </si>
  <si>
    <t>https://podminky.urs.cz/item/CS_URS_2023_02/619991011</t>
  </si>
  <si>
    <t>Ostatní konstrukce a práce, bourání</t>
  </si>
  <si>
    <t>94</t>
  </si>
  <si>
    <t>Lešení a stavební výtahy</t>
  </si>
  <si>
    <t>949101111</t>
  </si>
  <si>
    <t>Lešení pomocné pro objekty pozemních staveb s lešeňovou podlahou v do 1,9 m zatížení do 150 kg/m2</t>
  </si>
  <si>
    <t>1479030432</t>
  </si>
  <si>
    <t>Lešení pomocné pracovní pro objekty pozemních staveb pro zatížení do 150 kg/m2, o výšce lešeňové podlahy do 1,9 m</t>
  </si>
  <si>
    <t>https://podminky.urs.cz/item/CS_URS_2023_02/949101111</t>
  </si>
  <si>
    <t>95</t>
  </si>
  <si>
    <t>Různé dokončovací konstrukce a práce pozemních staveb</t>
  </si>
  <si>
    <t>952901111</t>
  </si>
  <si>
    <t>Vyčištění budov bytové a občanské výstavby při výšce podlaží do 4 m</t>
  </si>
  <si>
    <t>681074551</t>
  </si>
  <si>
    <t>Vyčištění budov nebo objektů před předáním do užívání budov bytové nebo občanské výstavby, světlé výšky podlaží do 4 m</t>
  </si>
  <si>
    <t>https://podminky.urs.cz/item/CS_URS_2023_02/952901111</t>
  </si>
  <si>
    <t>11</t>
  </si>
  <si>
    <t>953943211</t>
  </si>
  <si>
    <t>Osazování hasicího přístroje</t>
  </si>
  <si>
    <t>434066592</t>
  </si>
  <si>
    <t>Osazování drobných kovových předmětů kotvených do stěny hasicího přístroje</t>
  </si>
  <si>
    <t>https://podminky.urs.cz/item/CS_URS_2023_02/953943211</t>
  </si>
  <si>
    <t>12</t>
  </si>
  <si>
    <t>M</t>
  </si>
  <si>
    <t>44932114</t>
  </si>
  <si>
    <t>přístroj hasicí ruční práškový 21A/113B</t>
  </si>
  <si>
    <t>1824326222</t>
  </si>
  <si>
    <t>97</t>
  </si>
  <si>
    <t>Prorážení otvorů a ostatní bourací práce</t>
  </si>
  <si>
    <t>13</t>
  </si>
  <si>
    <t>974031165</t>
  </si>
  <si>
    <t>Vysekání rýh ve zdivu cihelném hl do 150 mm š do 200 mm</t>
  </si>
  <si>
    <t>m</t>
  </si>
  <si>
    <t>1882141148</t>
  </si>
  <si>
    <t>Vysekání rýh ve zdivu cihelném na maltu vápennou nebo vápenocementovou do hl. 150 mm a šířky do 200 mm</t>
  </si>
  <si>
    <t>https://podminky.urs.cz/item/CS_URS_2023_02/974031165</t>
  </si>
  <si>
    <t>1,2*3</t>
  </si>
  <si>
    <t>14</t>
  </si>
  <si>
    <t>978035117</t>
  </si>
  <si>
    <t>Odstranění tenkovrstvé omítky nebo štuku tl do 2 mm obroušením v rozsahu přes 50 do 100 %</t>
  </si>
  <si>
    <t>-1648984862</t>
  </si>
  <si>
    <t>Odstranění tenkovrstvých omítek nebo štuku tloušťky do 2 mm obroušením, rozsahu přes 50 do 100%</t>
  </si>
  <si>
    <t>https://podminky.urs.cz/item/CS_URS_2023_02/978035117</t>
  </si>
  <si>
    <t>997</t>
  </si>
  <si>
    <t>Přesun sutě</t>
  </si>
  <si>
    <t>997013213</t>
  </si>
  <si>
    <t>Vnitrostaveništní doprava suti a vybouraných hmot pro budovy v přes 9 do 12 m ručně</t>
  </si>
  <si>
    <t>-1597214322</t>
  </si>
  <si>
    <t>Vnitrostaveništní doprava suti a vybouraných hmot vodorovně do 50 m svisle ručně pro budovy a haly výšky přes 9 do 12 m</t>
  </si>
  <si>
    <t>https://podminky.urs.cz/item/CS_URS_2023_02/997013213</t>
  </si>
  <si>
    <t>16</t>
  </si>
  <si>
    <t>997013501</t>
  </si>
  <si>
    <t>Odvoz suti a vybouraných hmot na skládku nebo meziskládku do 1 km se složením</t>
  </si>
  <si>
    <t>1959674576</t>
  </si>
  <si>
    <t>Odvoz suti a vybouraných hmot na skládku nebo meziskládku se složením, na vzdálenost do 1 km</t>
  </si>
  <si>
    <t>https://podminky.urs.cz/item/CS_URS_2023_02/997013501</t>
  </si>
  <si>
    <t>17</t>
  </si>
  <si>
    <t>997013509</t>
  </si>
  <si>
    <t>Příplatek k odvozu suti a vybouraných hmot na skládku ZKD 1 km přes 1 km</t>
  </si>
  <si>
    <t>734104168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</si>
  <si>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</si>
  <si>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</si>
  <si>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0,449*19</t>
  </si>
  <si>
    <t>18</t>
  </si>
  <si>
    <t>997013609</t>
  </si>
  <si>
    <t>Poplatek za uložení na skládce (skládkovné) stavebního odpadu ze směsí nebo oddělených frakcí betonu, cihel a keramických výrobků kód odpadu 17 01 07</t>
  </si>
  <si>
    <t>-578693506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</si>
  <si>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</si>
  <si>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https://podminky.urs.cz/item/CS_URS_2023_02/997013609</t>
  </si>
  <si>
    <t>998</t>
  </si>
  <si>
    <t>Přesun hmot</t>
  </si>
  <si>
    <t>19</t>
  </si>
  <si>
    <t>998018002</t>
  </si>
  <si>
    <t>Přesun hmot ruční pro budovy v přes 6 do 12 m</t>
  </si>
  <si>
    <t>1014202490</t>
  </si>
  <si>
    <t>Přesun hmot pro budovy občanské výstavby, bydlení, výrobu a služby ruční - bez užití mechanizace vodorovná dopravní vzdálenost do 100 m pro budovy s jakoukoliv nosnou konstrukcí výšky přes 6 do 12 m</t>
  </si>
  <si>
    <t>https://podminky.urs.cz/item/CS_URS_2023_02/998018002</t>
  </si>
  <si>
    <t>PSV</t>
  </si>
  <si>
    <t>Práce a dodávky PSV</t>
  </si>
  <si>
    <t>762</t>
  </si>
  <si>
    <t>Konstrukce tesařské</t>
  </si>
  <si>
    <t>20</t>
  </si>
  <si>
    <t>76233001A</t>
  </si>
  <si>
    <t>Úprava střešního laťování vč.latí a SOP</t>
  </si>
  <si>
    <t>1867686441</t>
  </si>
  <si>
    <t>763</t>
  </si>
  <si>
    <t>Konstrukce suché výstavby</t>
  </si>
  <si>
    <t>763131911</t>
  </si>
  <si>
    <t>Zhotovení otvoru vel. do 0,1 m2 v SDK podhledu a podkroví s vyztužením profily</t>
  </si>
  <si>
    <t>1995311542</t>
  </si>
  <si>
    <t>Zhotovení otvorů v podhledech a podkrovích ze sádrokartonových desek pro prostupy (voda, elektro, topení, VZT), osvětlení, sprinklery, revizní klapky a dvířka včetně vyztužení profily, velikost do 0,10 m2</t>
  </si>
  <si>
    <t>https://podminky.urs.cz/item/CS_URS_2023_02/763131911</t>
  </si>
  <si>
    <t>22</t>
  </si>
  <si>
    <t>998763302</t>
  </si>
  <si>
    <t>Přesun hmot tonážní pro sádrokartonové konstrukce v objektech v přes 6 do 12 m</t>
  </si>
  <si>
    <t>1258695198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</si>
  <si>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</si>
  <si>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https://podminky.urs.cz/item/CS_URS_2023_02/998763302</t>
  </si>
  <si>
    <t>765</t>
  </si>
  <si>
    <t>Krytina skládaná</t>
  </si>
  <si>
    <t>23</t>
  </si>
  <si>
    <t>765121802</t>
  </si>
  <si>
    <t>Demontáž krytiny betonové sklonu do 30° na sucho k dalšímu použití</t>
  </si>
  <si>
    <t>-166786313</t>
  </si>
  <si>
    <t>Demontáž krytiny betonové na sucho, sklonu do 30° k dalšímu použití</t>
  </si>
  <si>
    <t>https://podminky.urs.cz/item/CS_URS_2023_02/765121802</t>
  </si>
  <si>
    <t>24</t>
  </si>
  <si>
    <t>765121822</t>
  </si>
  <si>
    <t>Příplatek k demontáži krytiny betonové k dalšímu použití za sklon přes 30°</t>
  </si>
  <si>
    <t>1005562110</t>
  </si>
  <si>
    <t>Demontáž krytiny betonové Příplatek k cenám za sklon přes 30° k dalšímu použití</t>
  </si>
  <si>
    <t>https://podminky.urs.cz/item/CS_URS_2023_02/765121822</t>
  </si>
  <si>
    <t>25</t>
  </si>
  <si>
    <t>765191911</t>
  </si>
  <si>
    <t>Demontáž pojistné hydroizolační fólie kladené ve sklonu přes 30°</t>
  </si>
  <si>
    <t>439468783</t>
  </si>
  <si>
    <t>https://podminky.urs.cz/item/CS_URS_2023_02/765191911</t>
  </si>
  <si>
    <t>26</t>
  </si>
  <si>
    <t>765191001A</t>
  </si>
  <si>
    <t>Vyspravení podstřešní folie vč.opracování prostupů</t>
  </si>
  <si>
    <t>1907009166</t>
  </si>
  <si>
    <t>27</t>
  </si>
  <si>
    <t>765121014</t>
  </si>
  <si>
    <t>Montáž krytiny betonové sklonu do 30° na sucho přes 8 do 10 ks/m2 (krytina použita stávající)</t>
  </si>
  <si>
    <t>1946619351</t>
  </si>
  <si>
    <t>Montáž krytiny betonové sklonu do 30° drážkové na sucho, počet kusů přes 8 do 10 ks/m2</t>
  </si>
  <si>
    <t>https://podminky.urs.cz/item/CS_URS_2023_02/765121014</t>
  </si>
  <si>
    <t>28</t>
  </si>
  <si>
    <t>765121503</t>
  </si>
  <si>
    <t>Příplatek k montáži krytiny betonové za připevňovací prostředky za sklon přes 30° do 40°</t>
  </si>
  <si>
    <t>790355053</t>
  </si>
  <si>
    <t>Montáž krytiny betonové Příplatek k cenám včetně připevňovacích prostředků za sklon přes 30 do 40°</t>
  </si>
  <si>
    <t>https://podminky.urs.cz/item/CS_URS_2023_02/765121503</t>
  </si>
  <si>
    <t>29</t>
  </si>
  <si>
    <t>765125011</t>
  </si>
  <si>
    <t>Montáž betonové speciální tašky (větrací, protisněhové, prostupové) drážkové na sucho</t>
  </si>
  <si>
    <t>783176982</t>
  </si>
  <si>
    <t>Montáž střešních doplňků krytiny betonové speciálních tašek na sucho větracích, protisněhových, prosvětlovacích, hromosvodových, prostupových, nosných pro stoupací plošinu drážkových</t>
  </si>
  <si>
    <t>https://podminky.urs.cz/item/CS_URS_2023_02/765125011</t>
  </si>
  <si>
    <t>30</t>
  </si>
  <si>
    <t>59244220A</t>
  </si>
  <si>
    <t>Betonová střešní taška hadicový prostup</t>
  </si>
  <si>
    <t>32</t>
  </si>
  <si>
    <t>456453066</t>
  </si>
  <si>
    <t>3*1,03</t>
  </si>
  <si>
    <t>31</t>
  </si>
  <si>
    <t>998765102</t>
  </si>
  <si>
    <t>Přesun hmot tonážní pro krytiny skládané v objektech v přes 6 do 12 m</t>
  </si>
  <si>
    <t>-1010509479</t>
  </si>
  <si>
    <t>Přesun hmot pro krytiny skládané stanovený z hmotnosti přesunovaného materiálu vodorovná dopravní vzdálenost do 50 m na objektech výšky přes 6 do 12 m</t>
  </si>
  <si>
    <t>https://podminky.urs.cz/item/CS_URS_2023_02/998765102</t>
  </si>
  <si>
    <t>784</t>
  </si>
  <si>
    <t>Dokončovací práce - malby a tapety</t>
  </si>
  <si>
    <t>784181101</t>
  </si>
  <si>
    <t>Základní akrylátová jednonásobná bezbarvá penetrace podkladu v místnostech v do 3,80 m</t>
  </si>
  <si>
    <t>-956945831</t>
  </si>
  <si>
    <t>Penetrace podkladu jednonásobná základní akrylátová bezbarvá v místnostech výšky do 3,80 m</t>
  </si>
  <si>
    <t>https://podminky.urs.cz/item/CS_URS_2023_02/784181101</t>
  </si>
  <si>
    <t>č101+201+301</t>
  </si>
  <si>
    <t>39,44*3</t>
  </si>
  <si>
    <t>33</t>
  </si>
  <si>
    <t>784211021</t>
  </si>
  <si>
    <t>Jednonásobné bílé malby ze směsí za mokra středně oděruvzdorných v místnostech v do 3,80 m</t>
  </si>
  <si>
    <t>-1020037634</t>
  </si>
  <si>
    <t>Malby z malířských směsí oděruvzdorných za mokra jednonásobné, bílé za mokra oděruvzdorné středně v místnostech výšky do 3,80 m</t>
  </si>
  <si>
    <t>https://podminky.urs.cz/item/CS_URS_2023_02/784211021</t>
  </si>
  <si>
    <t>14d_1 - Zařízení silnoproudé elektrotechniky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</si>
  <si>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1.4D.01 TECHNICKÁ ZPRÁVA – EI Příloha č. 1 Výpočet rizik ČSN EN 62305-2 ed.2 1.4D.02 PŮDORYS STŘECHY – BLESKOSVOD 1.4D.03 SCHÉMA ROZVADĚČE R7/1, R7/2, R8/1</t>
  </si>
  <si>
    <t xml:space="preserve">    741 - Elektroinstalace - silnoproud</t>
  </si>
  <si>
    <t>M - Práce a dodávky M</t>
  </si>
  <si>
    <t>741</t>
  </si>
  <si>
    <t>Elektroinstalace - silnoproud</t>
  </si>
  <si>
    <t>741211813</t>
  </si>
  <si>
    <t>Demontáž rozvodnic kovových pod omítkou s krytím do IPx4 plochou do 0,8 m2</t>
  </si>
  <si>
    <t>-2000383359</t>
  </si>
  <si>
    <t>Demontáž rozvodnic kovových, uložených pod omítkou, krytí do IPx 4, plochy přes 0,2 do 0,8 m2</t>
  </si>
  <si>
    <t>https://podminky.urs.cz/item/CS_URS_2023_02/741211813</t>
  </si>
  <si>
    <t>741210003</t>
  </si>
  <si>
    <t>Montáž rozvodnice oceloplechová nebo plastová běžná do 100 kg</t>
  </si>
  <si>
    <t>1756830471</t>
  </si>
  <si>
    <t>Montáž rozvodnic oceloplechových nebo plastových bez zapojení vodičů běžných, hmotnosti do 100 kg</t>
  </si>
  <si>
    <t>https://podminky.urs.cz/item/CS_URS_2023_02/741210003</t>
  </si>
  <si>
    <t>RMAT0001</t>
  </si>
  <si>
    <t>ocelovoplechová vestavná rozvodnice 6x24 modulů, včetně přislušenství</t>
  </si>
  <si>
    <t>-1921287342</t>
  </si>
  <si>
    <t>RMAT0001.1</t>
  </si>
  <si>
    <t>zámek do dvířek rozvaděče včetně klíče</t>
  </si>
  <si>
    <t>-1327477324</t>
  </si>
  <si>
    <t>741231001</t>
  </si>
  <si>
    <t>Montáž svorkovnice do rozvaděčů - řadová vodič do 2,5 mm2 se zapojením vodičů</t>
  </si>
  <si>
    <t>-349845012</t>
  </si>
  <si>
    <t>Montáž svorkovnic do rozváděčů s popisnými štítky se zapojením vodičů na jedné straně řadových, průřezové plochy vodičů do 2,5 mm2</t>
  </si>
  <si>
    <t>https://podminky.urs.cz/item/CS_URS_2023_02/741231001</t>
  </si>
  <si>
    <t>1004272</t>
  </si>
  <si>
    <t>SVORKOVNICE 2,5 A</t>
  </si>
  <si>
    <t>-348934036</t>
  </si>
  <si>
    <t>3*44</t>
  </si>
  <si>
    <t>741231002</t>
  </si>
  <si>
    <t>Montáž svorkovnice do rozvaděčů - řadová vodič do 6 mm2 se zapojením vodičů</t>
  </si>
  <si>
    <t>-973161661</t>
  </si>
  <si>
    <t>Montáž svorkovnic do rozváděčů s popisnými štítky se zapojením vodičů na jedné straně řadových, průřezové plochy vodičů do 6 mm2</t>
  </si>
  <si>
    <t>https://podminky.urs.cz/item/CS_URS_2023_02/741231002</t>
  </si>
  <si>
    <t>1002177</t>
  </si>
  <si>
    <t>SVORKOVNICE 6 A</t>
  </si>
  <si>
    <t>-978131104</t>
  </si>
  <si>
    <t>3*3</t>
  </si>
  <si>
    <t>741231004</t>
  </si>
  <si>
    <t>Montáž svorkovnice do rozvaděčů - řadová vodič do 16 mm2 se zapojením vodičů</t>
  </si>
  <si>
    <t>387580761</t>
  </si>
  <si>
    <t>Montáž svorkovnic do rozváděčů s popisnými štítky se zapojením vodičů na jedné straně řadových, průřezové plochy vodičů do 16 mm2</t>
  </si>
  <si>
    <t>https://podminky.urs.cz/item/CS_URS_2023_02/741231004</t>
  </si>
  <si>
    <t>1177254</t>
  </si>
  <si>
    <t>SVORKOVNICE16 A</t>
  </si>
  <si>
    <t>1696844128</t>
  </si>
  <si>
    <t>3*4</t>
  </si>
  <si>
    <t>741320105</t>
  </si>
  <si>
    <t>Montáž jističů jednopólových nn do 25 A ve skříni se zapojením vodičů</t>
  </si>
  <si>
    <t>-1665970404</t>
  </si>
  <si>
    <t>Montáž jističů se zapojením vodičů jednopólových nn do 25 A ve skříni</t>
  </si>
  <si>
    <t>https://podminky.urs.cz/item/CS_URS_2023_02/741320105</t>
  </si>
  <si>
    <t>35822107</t>
  </si>
  <si>
    <t>jistič 1-pólový 6 A vypínací charakteristika B vypínací schopnost 10 kA</t>
  </si>
  <si>
    <t>-346588037</t>
  </si>
  <si>
    <t>4*3</t>
  </si>
  <si>
    <t>35822117</t>
  </si>
  <si>
    <t>jistič 1-pólový 10 A vypínací charakteristika B vypínací schopnost 10 kA</t>
  </si>
  <si>
    <t>1272804727</t>
  </si>
  <si>
    <t>35822111</t>
  </si>
  <si>
    <t>jistič 1-pólový 16 A vypínací charakteristika B vypínací schopnost 10 kA</t>
  </si>
  <si>
    <t>-1456792206</t>
  </si>
  <si>
    <t>3*16</t>
  </si>
  <si>
    <t>741320165</t>
  </si>
  <si>
    <t>Montáž jističů třípólových nn do 25 A ve skříni se zapojením vodičů</t>
  </si>
  <si>
    <t>-1365991820</t>
  </si>
  <si>
    <t>Montáž jističů se zapojením vodičů třípólových nn do 25 A ve skříni</t>
  </si>
  <si>
    <t>https://podminky.urs.cz/item/CS_URS_2023_02/741320165</t>
  </si>
  <si>
    <t>35822401</t>
  </si>
  <si>
    <t>jistič 3-pólový 16 A vypínací charakteristika B vypínací schopnost 10 kA</t>
  </si>
  <si>
    <t>1061095280</t>
  </si>
  <si>
    <t>35822403</t>
  </si>
  <si>
    <t>jistič 3-pólový 25 A vypínací charakteristika B vypínací schopnost 10 kA</t>
  </si>
  <si>
    <t>-1459735990</t>
  </si>
  <si>
    <t>741320175</t>
  </si>
  <si>
    <t>Montáž jističů třípólových nn do 63 A ve skříni se zapojením vodičů</t>
  </si>
  <si>
    <t>-2009321042</t>
  </si>
  <si>
    <t>Montáž jističů se zapojením vodičů třípólových nn do 63 A ve skříni</t>
  </si>
  <si>
    <t>https://podminky.urs.cz/item/CS_URS_2023_02/741320175</t>
  </si>
  <si>
    <t>RMAT0002</t>
  </si>
  <si>
    <t>vypínač třípólový 3/63A</t>
  </si>
  <si>
    <t>-359774517</t>
  </si>
  <si>
    <t>35822404</t>
  </si>
  <si>
    <t>jistič 3-pólový 32 A vypínací charakteristika B vypínací schopnost 10 kA</t>
  </si>
  <si>
    <t>-1225892592</t>
  </si>
  <si>
    <t>741321003</t>
  </si>
  <si>
    <t>Montáž proudových chráničů dvoupólových nn do 25 A ve skříni se zapojením vodičů</t>
  </si>
  <si>
    <t>-643122223</t>
  </si>
  <si>
    <t>Montáž proudových chráničů se zapojením vodičů dvoupólových nn do 25 A ve skříni</t>
  </si>
  <si>
    <t>https://podminky.urs.cz/item/CS_URS_2023_02/741321003</t>
  </si>
  <si>
    <t>X1000123169</t>
  </si>
  <si>
    <t>chránič s nadproudovou ochranou 10/1N/B/003, A, 1+N, 10kA, char.B</t>
  </si>
  <si>
    <t>-259152509</t>
  </si>
  <si>
    <t>3*7</t>
  </si>
  <si>
    <t>741321043</t>
  </si>
  <si>
    <t>Montáž proudových chráničů čtyřpólových nn do 63 A ve skříni se zapojením vodičů</t>
  </si>
  <si>
    <t>-904910604</t>
  </si>
  <si>
    <t>Montáž proudových chráničů se zapojením vodičů čtyřpólových nn do 63 A ve skříni</t>
  </si>
  <si>
    <t>https://podminky.urs.cz/item/CS_URS_2023_02/741321043</t>
  </si>
  <si>
    <t>RMAT0003</t>
  </si>
  <si>
    <t>proudový chránič čtyřpólový 40/4/003 typ A</t>
  </si>
  <si>
    <t>-607738118</t>
  </si>
  <si>
    <t>2*3</t>
  </si>
  <si>
    <t>741322122</t>
  </si>
  <si>
    <t>Montáž svodiče přepětí nn typ 2 čtyřpólových dvoudílných s vložením modulu se zapojením vodičů</t>
  </si>
  <si>
    <t>-1227737431</t>
  </si>
  <si>
    <t>Montáž přepěťových ochran nn se zapojením vodičů svodiče přepětí – typ 2 čtyřpólových dvoudílných s vložením modulu</t>
  </si>
  <si>
    <t>https://podminky.urs.cz/item/CS_URS_2023_02/741322122</t>
  </si>
  <si>
    <t>1205461</t>
  </si>
  <si>
    <t>SVODIC PREPETI 12,5 V/4</t>
  </si>
  <si>
    <t>1434654794</t>
  </si>
  <si>
    <t>REFERENČNÍ VÝROBEK
SVODIC PREPETI FLP-12,5 V/4</t>
  </si>
  <si>
    <t>741330032</t>
  </si>
  <si>
    <t>Montáž stykačů střídavých vestavných jednopólových do 25 A se zapojením vodičů</t>
  </si>
  <si>
    <t>1496579478</t>
  </si>
  <si>
    <t>Montáž stykačů nn se zapojením vodičů střídavých vestavných jednopólových do 25 A</t>
  </si>
  <si>
    <t>https://podminky.urs.cz/item/CS_URS_2023_02/741330032</t>
  </si>
  <si>
    <t>RMAT0004</t>
  </si>
  <si>
    <t>stykač 230V/SS, 2NO</t>
  </si>
  <si>
    <t>-661217779</t>
  </si>
  <si>
    <t>stykač střídavý</t>
  </si>
  <si>
    <t>Práce a dodávky M</t>
  </si>
  <si>
    <t>741810003</t>
  </si>
  <si>
    <t>Celková prohlídka elektrického rozvodu a zařízení přes 0,5 do 1 milionu Kč</t>
  </si>
  <si>
    <t>733687548</t>
  </si>
  <si>
    <t>Zkoušky a prohlídky elektrických rozvodů a zařízení celková prohlídka a vyhotovení revizní zprávy pro objem montážních prací přes 500 do 1000 tis. Kč</t>
  </si>
  <si>
    <t>https://podminky.urs.cz/item/CS_URS_2023_02/741810003</t>
  </si>
  <si>
    <t>X.1016</t>
  </si>
  <si>
    <t>Zednické práce, frézování drážek, prostupy, zapravení, začistění drážek a prostupů apod.</t>
  </si>
  <si>
    <t>hod</t>
  </si>
  <si>
    <t>60025544</t>
  </si>
  <si>
    <t>3*12</t>
  </si>
  <si>
    <t>X.1017</t>
  </si>
  <si>
    <t>Demontáž stávajících rozvaděčeů</t>
  </si>
  <si>
    <t>-1429224018</t>
  </si>
  <si>
    <t>34</t>
  </si>
  <si>
    <t>X.1018</t>
  </si>
  <si>
    <t>Přepojení stávajícch vývodů do nového rozvaděče (svorkovnice)</t>
  </si>
  <si>
    <t>1743338244</t>
  </si>
  <si>
    <t>35</t>
  </si>
  <si>
    <t>X.1019</t>
  </si>
  <si>
    <t>Vybourání novéhé niky pro rozvaděč rozměr nyky 950x550x110</t>
  </si>
  <si>
    <t>110099134</t>
  </si>
  <si>
    <t>X018.123</t>
  </si>
  <si>
    <t>Drobný materiál k zapravení, začistění drážek, prostupů apod.</t>
  </si>
  <si>
    <t>-1477672566</t>
  </si>
  <si>
    <t>PR3</t>
  </si>
  <si>
    <t>Ostatní drobný el. montážní materiál</t>
  </si>
  <si>
    <t>1521701753</t>
  </si>
  <si>
    <t>wago svorky, vázací pásky, upevonovací materál, izolační pásky, atd.</t>
  </si>
  <si>
    <t>14d_2 - Bleskosvod</t>
  </si>
  <si>
    <t>741110001</t>
  </si>
  <si>
    <t>Montáž trubka plastová tuhá D přes 16 do 23 mm uložená pevně</t>
  </si>
  <si>
    <t>-93366373</t>
  </si>
  <si>
    <t>Montáž trubek elektroinstalačních s nasunutím nebo našroubováním do krabic plastových tuhých, uložených pevně, vnější Ø přes 16 do 23 mm</t>
  </si>
  <si>
    <t>https://podminky.urs.cz/item/CS_URS_2023_02/741110001</t>
  </si>
  <si>
    <t>34571092</t>
  </si>
  <si>
    <t>trubka elektroinstalační tuhá z PVC D 17,4/20 mm, délka 3m</t>
  </si>
  <si>
    <t>-1911244445</t>
  </si>
  <si>
    <t>741120001</t>
  </si>
  <si>
    <t>Montáž vodič Cu izolovaný plný a laněný žíla 0,35-6 mm2 pod omítku (např. CY)</t>
  </si>
  <si>
    <t>-393943984</t>
  </si>
  <si>
    <t>Montáž vodičů izolovaných měděných bez ukončení uložených pod omítku plných a laněných (např. CY), průřezu žíly 0,35 až 6 mm2</t>
  </si>
  <si>
    <t>https://podminky.urs.cz/item/CS_URS_2023_02/741120001</t>
  </si>
  <si>
    <t>100</t>
  </si>
  <si>
    <t>34141027</t>
  </si>
  <si>
    <t>vodič propojovací flexibilní jádro Cu lanované izolace PVC 450/750V (H07V-K) 1x6mm2</t>
  </si>
  <si>
    <t>-834249369</t>
  </si>
  <si>
    <t>35432540</t>
  </si>
  <si>
    <t>příchytka kabelová 11-18mm</t>
  </si>
  <si>
    <t>-352126981</t>
  </si>
  <si>
    <t>741420002</t>
  </si>
  <si>
    <t>Montáž drát nebo lano hromosvodné svodové D přes 10 mm s podpěrou</t>
  </si>
  <si>
    <t>1330842217</t>
  </si>
  <si>
    <t>Montáž hromosvodného vedení svodových drátů nebo lan s podpěrami, Ø přes 10 mm</t>
  </si>
  <si>
    <t>https://podminky.urs.cz/item/CS_URS_2023_02/741420002</t>
  </si>
  <si>
    <t>X1000300386</t>
  </si>
  <si>
    <t xml:space="preserve">vodič s vysokonapětovou izolaci, dostatečná vzdálenost pro vzduch min.  s = 75cm</t>
  </si>
  <si>
    <t>-1883363221</t>
  </si>
  <si>
    <t>65</t>
  </si>
  <si>
    <t>X1000300405</t>
  </si>
  <si>
    <t xml:space="preserve">Podpěra vedení pro vysokonapětové vodiče s plastovou základnou   nerez</t>
  </si>
  <si>
    <t>-719141614</t>
  </si>
  <si>
    <t>4*4</t>
  </si>
  <si>
    <t>1387543</t>
  </si>
  <si>
    <t xml:space="preserve">STŘEŠNÍ PODPERA VEDENI PRO VYSOKONAPĚTOVÝ VODIC </t>
  </si>
  <si>
    <t>-535567948</t>
  </si>
  <si>
    <t>PODPERA VEDENI PRO VODIC HVI 202829</t>
  </si>
  <si>
    <t>7*4</t>
  </si>
  <si>
    <t>741420021</t>
  </si>
  <si>
    <t>Montáž svorka hromosvodná se 2 šrouby</t>
  </si>
  <si>
    <t>934888388</t>
  </si>
  <si>
    <t>Montáž hromosvodného vedení svorek se 2 šrouby</t>
  </si>
  <si>
    <t>https://podminky.urs.cz/item/CS_URS_2023_02/741420021</t>
  </si>
  <si>
    <t>35442034</t>
  </si>
  <si>
    <t>svorka uzemnění nerez zkušební, 81mm</t>
  </si>
  <si>
    <t>-1369363427</t>
  </si>
  <si>
    <t>35442036</t>
  </si>
  <si>
    <t>svorka uzemnění nerez připojovací</t>
  </si>
  <si>
    <t>-1466654870</t>
  </si>
  <si>
    <t>X1000300404</t>
  </si>
  <si>
    <t xml:space="preserve">Uzemňovací svorka pro oblast koncovky </t>
  </si>
  <si>
    <t>-1769446054</t>
  </si>
  <si>
    <t xml:space="preserve">DEHN Podpěra vedení pro vodiče HVI/CUI D 20-23mm se závitem M8   nerez</t>
  </si>
  <si>
    <t>741420083</t>
  </si>
  <si>
    <t>Montáž vedení hromosvodné-štítek k označení svodu</t>
  </si>
  <si>
    <t>973977635</t>
  </si>
  <si>
    <t>Montáž hromosvodného vedení doplňků štítků k označení svodů</t>
  </si>
  <si>
    <t>https://podminky.urs.cz/item/CS_URS_2023_02/741420083</t>
  </si>
  <si>
    <t>35442110</t>
  </si>
  <si>
    <t>štítek plastový - čísla svodů</t>
  </si>
  <si>
    <t>659616170</t>
  </si>
  <si>
    <t>741430011</t>
  </si>
  <si>
    <t>Montáž tyč jímací délky přes 3 m na střešní hřeben</t>
  </si>
  <si>
    <t>652530804</t>
  </si>
  <si>
    <t>Montáž jímacích tyčí délky přes 3 m, na střešní hřeben</t>
  </si>
  <si>
    <t>https://podminky.urs.cz/item/CS_URS_2023_02/741430011</t>
  </si>
  <si>
    <t>X1030039911</t>
  </si>
  <si>
    <t xml:space="preserve">Podpůrná trubka  d 50mm, délka 3200mm a jímací tyčí délky 1000m  pro vodič s vysokonapětovou izolaci,  celková delka 4200mm</t>
  </si>
  <si>
    <t>-657151027</t>
  </si>
  <si>
    <t>X1030039911.2</t>
  </si>
  <si>
    <t xml:space="preserve">Podpůrná trubka  d 50mm, délka 2500mm a jímací tyčí délky 2500m  pro vodič s vysokonapětovou izolaci,  celková delka 5700mm</t>
  </si>
  <si>
    <t>-2115177843</t>
  </si>
  <si>
    <t>X741430011.1</t>
  </si>
  <si>
    <t xml:space="preserve">Montáž  držáku podpůrné trubky</t>
  </si>
  <si>
    <t>-1154282540</t>
  </si>
  <si>
    <t>1136688</t>
  </si>
  <si>
    <t>PODPERA MEZI KROVY 550-900MM 105240</t>
  </si>
  <si>
    <t>-872361348</t>
  </si>
  <si>
    <t>X741420002</t>
  </si>
  <si>
    <t>Montáž propojovacího prvku na kabel s vysokonapětovou izolaci</t>
  </si>
  <si>
    <t>-963412004</t>
  </si>
  <si>
    <t>X1000300389</t>
  </si>
  <si>
    <t>Připojovací členy + montážní materiál pro vodič vysokonapětovou izolaci</t>
  </si>
  <si>
    <t>948598793</t>
  </si>
  <si>
    <t>DEHN Připojovací členy + montážní materiál pro vodič HVI-light</t>
  </si>
  <si>
    <t>741810002</t>
  </si>
  <si>
    <t>Celková prohlídka elektrického rozvodu a zařízení přes 100 000 do 500 000,- Kč</t>
  </si>
  <si>
    <t>143922915</t>
  </si>
  <si>
    <t>Zkoušky a prohlídky elektrických rozvodů a zařízení celková prohlídka a vyhotovení revizní zprávy pro objem montážních prací přes 100 do 500 tis. Kč</t>
  </si>
  <si>
    <t>https://podminky.urs.cz/item/CS_URS_2023_02/741810002</t>
  </si>
  <si>
    <t>741820001</t>
  </si>
  <si>
    <t>Měření zemních odporů zemniče</t>
  </si>
  <si>
    <t>1788102781</t>
  </si>
  <si>
    <t>https://podminky.urs.cz/item/CS_URS_2023_02/741820001</t>
  </si>
  <si>
    <t>X74362930</t>
  </si>
  <si>
    <t>Montáž ekvipotencionální svorkovnice</t>
  </si>
  <si>
    <t>-1756415763</t>
  </si>
  <si>
    <t>X35442110</t>
  </si>
  <si>
    <t>uzemňovací ekvipotencionální svorkovnice</t>
  </si>
  <si>
    <t>1207974144</t>
  </si>
  <si>
    <t>741421851</t>
  </si>
  <si>
    <t>Demontáž vedení hromosvodné-podpěra střešní pod hřeben</t>
  </si>
  <si>
    <t>-2130679039</t>
  </si>
  <si>
    <t>Demontáž hromosvodného vedení podpěr střešního vedení pod hřeben</t>
  </si>
  <si>
    <t>https://podminky.urs.cz/item/CS_URS_2023_02/741421851</t>
  </si>
  <si>
    <t>20+20+20</t>
  </si>
  <si>
    <t>741421853</t>
  </si>
  <si>
    <t>Demontáž vedení hromosvodné-podpěra střešní pod tašky</t>
  </si>
  <si>
    <t>1669140674</t>
  </si>
  <si>
    <t>Demontáž hromosvodného vedení podpěr střešního vedení pod tašky</t>
  </si>
  <si>
    <t>https://podminky.urs.cz/item/CS_URS_2023_02/741421853</t>
  </si>
  <si>
    <t>8+8+8+8+8</t>
  </si>
  <si>
    <t>741421863</t>
  </si>
  <si>
    <t>Demontáž vedení hromosvodné-podpěra svislého vedení zazděného</t>
  </si>
  <si>
    <t>81996344</t>
  </si>
  <si>
    <t>Demontáž hromosvodného vedení podpěr svislého vedení zazděného</t>
  </si>
  <si>
    <t>https://podminky.urs.cz/item/CS_URS_2023_02/741421863</t>
  </si>
  <si>
    <t>5+5+5+5+5</t>
  </si>
  <si>
    <t>14f - Fotovoltaická elektrárna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</si>
  <si>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Tato část soupisu prací vychází dle vyhlášky 169/2016 Sb. z následujících grafických a textových částí projektové dokumentace: 1.4E.01 TECHNICKÁ ZPRÁVA – FVE 1.4E.02 PŮDORYS 1.NP – FVE 1.4E.03 PŮDORYS STŘECHY – FVE 1.4E.04 BLOKOVÉ SCHÉMA FVE 1.4E.05 SCHÉMA ZAPOJENÍ FVE</t>
  </si>
  <si>
    <t xml:space="preserve">    741 - Elektroinstalace - silnoproud FVE</t>
  </si>
  <si>
    <t xml:space="preserve">    741-1 - Elektroinstalace trafostanice</t>
  </si>
  <si>
    <t xml:space="preserve">    741-3 - Elektroinstalce - silnoproud rozvaděč - RFVE</t>
  </si>
  <si>
    <t xml:space="preserve">    741-4 - Elektroinstalce - kabeláž</t>
  </si>
  <si>
    <t xml:space="preserve">    742 - Elektroinstalace - slaboproud FVE</t>
  </si>
  <si>
    <t xml:space="preserve">    741-5 - Elektroinstalce - ostatní</t>
  </si>
  <si>
    <t>Elektroinstalace - silnoproud FVE</t>
  </si>
  <si>
    <t>741711001</t>
  </si>
  <si>
    <t>Montáž nosné konstrukce fotovoltaických panelů na šikmé střeše přes krytinu do nosné konstrukce</t>
  </si>
  <si>
    <t>1228232709</t>
  </si>
  <si>
    <t>Montáž nosné konstrukce fotovoltaických panelů umístěné na šikmé střeše kotvené přes střešní krytinu do nosné konstrukce</t>
  </si>
  <si>
    <t>https://podminky.urs.cz/item/CS_URS_2023_02/741711001</t>
  </si>
  <si>
    <t>42412401</t>
  </si>
  <si>
    <t>konstrukce nosná háková pro fotovoltaický panel na šikmé střechy s taškovou střešní krytinou pro vertikálně orientovaný panel, set pro 1 panel</t>
  </si>
  <si>
    <t>-1127643848</t>
  </si>
  <si>
    <t>26+25+27</t>
  </si>
  <si>
    <t>741721211</t>
  </si>
  <si>
    <t>Montáž fotovoltaických panelů krystalických na plochou střechu výkonu přes 300 Wp</t>
  </si>
  <si>
    <t>1958944239</t>
  </si>
  <si>
    <t>Montáž fotovoltaických panelů výkonu přes 300 Wp, umístěných na ploché střeše krystalických</t>
  </si>
  <si>
    <t>https://podminky.urs.cz/item/CS_URS_2023_02/741721211</t>
  </si>
  <si>
    <t>X35001006</t>
  </si>
  <si>
    <t>panel fotovoltaický monokrystalický, výkon 455Wp, rozměr 2108x1048x35mm</t>
  </si>
  <si>
    <t>-1366447164</t>
  </si>
  <si>
    <t>34111803</t>
  </si>
  <si>
    <t>konektory MC4 pro napojení prodlužovacích kabelů k fotovoltaickému panelu</t>
  </si>
  <si>
    <t>-545362178</t>
  </si>
  <si>
    <t>741120324</t>
  </si>
  <si>
    <t>Montáž fotovoltaických kabelů uložených pevně průměru přes 4 do 6 mm</t>
  </si>
  <si>
    <t>1196878154</t>
  </si>
  <si>
    <t>Montáž fotovoltaických kabelů bez ukončení, uložených pevně, průměru přes 4 do 6 mm</t>
  </si>
  <si>
    <t>https://podminky.urs.cz/item/CS_URS_2023_02/741120324</t>
  </si>
  <si>
    <t>34111851</t>
  </si>
  <si>
    <t>kabel fotovoltaický černý nebo červený průměr 6mm</t>
  </si>
  <si>
    <t>282134251</t>
  </si>
  <si>
    <t>80+80+80</t>
  </si>
  <si>
    <t>741730036</t>
  </si>
  <si>
    <t>Montáž střídače napětí DC/AC hybridního třífázového pro fotovoltaické systémy, max. výstupní výkon přes 10000 W</t>
  </si>
  <si>
    <t>1472197183</t>
  </si>
  <si>
    <t>Montáž střídače napětí DC/AC fotovoltaických systémů včetně osazení a připojení hybridního DC/AC třífázového, maximální výstupní výkon přes 10 000 W</t>
  </si>
  <si>
    <t>https://podminky.urs.cz/item/CS_URS_2023_02/741730036</t>
  </si>
  <si>
    <t>Pol25</t>
  </si>
  <si>
    <t>Třífázový střídač nástěnný 15 kVA, beztransformátorový IP65, LAN</t>
  </si>
  <si>
    <t>1400887769</t>
  </si>
  <si>
    <t>X741730076</t>
  </si>
  <si>
    <t>Montáž měřícího modulu</t>
  </si>
  <si>
    <t>-490794891</t>
  </si>
  <si>
    <t>Pol26</t>
  </si>
  <si>
    <t>Třífázový měřící modul, RS 485, FTP CAT6, včetně příslušenství</t>
  </si>
  <si>
    <t>-1409694622</t>
  </si>
  <si>
    <t>Třífázový měřící modul, RS 485, FTP CAT6</t>
  </si>
  <si>
    <t>X741730076.1</t>
  </si>
  <si>
    <t>Montáž, nastevaní, zprovozněí technologie</t>
  </si>
  <si>
    <t>1933787876</t>
  </si>
  <si>
    <t>741732062</t>
  </si>
  <si>
    <t>Montáž výkonového optimizéru na panel max. výkon přes 500 do 650 W</t>
  </si>
  <si>
    <t>750203085</t>
  </si>
  <si>
    <t>Montáž stejnosměrného měniče napětí DC/DC fotovoltaických systémů výkonového optimizéru, výstupní výkon přes 500 do 650 W</t>
  </si>
  <si>
    <t>https://podminky.urs.cz/item/CS_URS_2023_02/741732062</t>
  </si>
  <si>
    <t>35671255</t>
  </si>
  <si>
    <t>optimizér přídavný na panel jemnovitý DC výkon 650W</t>
  </si>
  <si>
    <t>-1506922849</t>
  </si>
  <si>
    <t>X741732003</t>
  </si>
  <si>
    <t>Montáž komunikačního zařízení</t>
  </si>
  <si>
    <t>-1768943238</t>
  </si>
  <si>
    <t>Montáž stejnosměrného měniče napětí DC/DC fotovoltaických systémů konvertoru, výstupní výkon přes 280 do 400 W</t>
  </si>
  <si>
    <t>X35671037</t>
  </si>
  <si>
    <t>Přístupová jednotka pro optimízéry (TAP)</t>
  </si>
  <si>
    <t>2089970215</t>
  </si>
  <si>
    <t>X40561000</t>
  </si>
  <si>
    <t>Gateway pro optimizéry, včetně napájecího zdroje</t>
  </si>
  <si>
    <t>1621836408</t>
  </si>
  <si>
    <t>možnost zapojení Total stopu</t>
  </si>
  <si>
    <t>998741102</t>
  </si>
  <si>
    <t>Přesun hmot tonážní pro silnoproud v objektech v přes 6 do 12 m</t>
  </si>
  <si>
    <t>-1587173016</t>
  </si>
  <si>
    <t>Přesun hmot pro silnoproud stanovený z hmotnosti přesunovaného materiálu vodorovná dopravní vzdálenost do 50 m v objektech výšky přes 6 do 12 m</t>
  </si>
  <si>
    <t>https://podminky.urs.cz/item/CS_URS_2023_02/998741102</t>
  </si>
  <si>
    <t>2,424</t>
  </si>
  <si>
    <t>741-1</t>
  </si>
  <si>
    <t>Elektroinstalace trafostanice</t>
  </si>
  <si>
    <t>741210823</t>
  </si>
  <si>
    <t>Demontáž rozvodnic plastových pod omítkou s krytím přes IPx4 plochou přes 0,2 m2</t>
  </si>
  <si>
    <t>817019037</t>
  </si>
  <si>
    <t>Demontáž rozvodnic plastových, uložených pod omítkou, krytí přes IPx 4, plochy přes 0,2 m2</t>
  </si>
  <si>
    <t>https://podminky.urs.cz/item/CS_URS_2023_02/741210823</t>
  </si>
  <si>
    <t>741210002</t>
  </si>
  <si>
    <t>Montáž rozvodnice oceloplechová nebo plastová běžná do 50 kg</t>
  </si>
  <si>
    <t>1973565760</t>
  </si>
  <si>
    <t>Montáž rozvodnic oceloplechových nebo plastových bez zapojení vodičů běžných, hmotnosti do 50 kg</t>
  </si>
  <si>
    <t>https://podminky.urs.cz/item/CS_URS_2023_02/741210002</t>
  </si>
  <si>
    <t>x35889001</t>
  </si>
  <si>
    <t>Elektroměrová skřín do trafostanice USM Elektroměr nepřímé měření +HDO, včetně vystrojení - EGD.a.s.</t>
  </si>
  <si>
    <t>513824711</t>
  </si>
  <si>
    <t>elektroměr s S0 (otevřený kolektor) pulzním výstupem cejchovaný jednofázový, pro FV elektrárny "Zelený bonus"</t>
  </si>
  <si>
    <t>1481246543</t>
  </si>
  <si>
    <t>Odpínač válcových pojistek 10x38 1P</t>
  </si>
  <si>
    <t>-1149958057</t>
  </si>
  <si>
    <t>jistič jednopólový</t>
  </si>
  <si>
    <t>pojistkvoý vložka 2A gG</t>
  </si>
  <si>
    <t>270488834</t>
  </si>
  <si>
    <t>741330001</t>
  </si>
  <si>
    <t>Montáž stykač stejnosměrný vestavný jednopólový do 40 A se zapojením vodičů</t>
  </si>
  <si>
    <t>-20330031</t>
  </si>
  <si>
    <t>Montáž stykačů nn se zapojením vodičů stejnosměrných vestavných jednopólových do 40 A</t>
  </si>
  <si>
    <t>https://podminky.urs.cz/item/CS_URS_2023_02/741330001</t>
  </si>
  <si>
    <t>1165506</t>
  </si>
  <si>
    <t>VYSILAC PRO SPINANI HDO</t>
  </si>
  <si>
    <t>1824036974</t>
  </si>
  <si>
    <t>referenční výrobek 
VYSILAC RFSG-1M PRO SPINANI HDO 8240</t>
  </si>
  <si>
    <t>1860326</t>
  </si>
  <si>
    <t>PRODLUZOVACI KABEL K ANTÉNĚ</t>
  </si>
  <si>
    <t>-1581051080</t>
  </si>
  <si>
    <t>Referenční výrobek
PRODLUZOVACI KABEL AN-E</t>
  </si>
  <si>
    <t>10.739.815</t>
  </si>
  <si>
    <t xml:space="preserve">Anténa  přídavná pro vysílač</t>
  </si>
  <si>
    <t>1270466075</t>
  </si>
  <si>
    <t>Referenční výrobek
ELKO EP Anténa AN-E přídavná pro RFSA</t>
  </si>
  <si>
    <t>drobý elektromontážní materiál</t>
  </si>
  <si>
    <t>-1497588887</t>
  </si>
  <si>
    <t>741-3</t>
  </si>
  <si>
    <t>Elektroinstalce - silnoproud rozvaděč - RFVE</t>
  </si>
  <si>
    <t>-249185691</t>
  </si>
  <si>
    <t>Pol36</t>
  </si>
  <si>
    <t>Nástěnná rozvodnice IP 66, 96 modulů, 4 řády, 650 x 50 x 140 mm</t>
  </si>
  <si>
    <t>1463368590</t>
  </si>
  <si>
    <t>Nástěnná rozvodnice IP 66, 48 modulů, 3 řády, 550 x 328 x 140 mm</t>
  </si>
  <si>
    <t>Pol37</t>
  </si>
  <si>
    <t>Spojovací materiál</t>
  </si>
  <si>
    <t>871005223</t>
  </si>
  <si>
    <t>1250740140</t>
  </si>
  <si>
    <t>35822105</t>
  </si>
  <si>
    <t>jistič 1-pólový 2 A vypínací charakteristika B vypínací schopnost 10 kA</t>
  </si>
  <si>
    <t>1114303990</t>
  </si>
  <si>
    <t>741320135</t>
  </si>
  <si>
    <t>Montáž jističů dvoupólových nn do 25 A ve skříni se zapojením vodičů</t>
  </si>
  <si>
    <t>-1117311524</t>
  </si>
  <si>
    <t>Montáž jističů se zapojením vodičů dvoupólových nn do 25 A ve skříni</t>
  </si>
  <si>
    <t>https://podminky.urs.cz/item/CS_URS_2023_02/741320135</t>
  </si>
  <si>
    <t>36</t>
  </si>
  <si>
    <t>1322729</t>
  </si>
  <si>
    <t>JISTIC 900 V DC</t>
  </si>
  <si>
    <t>1229274011</t>
  </si>
  <si>
    <t>referenční výrobek JISTIC 900 V DC PKZ-SOL30</t>
  </si>
  <si>
    <t>37</t>
  </si>
  <si>
    <t>1000171673</t>
  </si>
  <si>
    <t>Podpěťová spoušť, 24V/60Hz</t>
  </si>
  <si>
    <t>705290436</t>
  </si>
  <si>
    <t>EATON 219219 U-PKZ0(24V60HZ) Podpěťová spoušť, 24V/60Hz</t>
  </si>
  <si>
    <t>38</t>
  </si>
  <si>
    <t>-311026877</t>
  </si>
  <si>
    <t>39</t>
  </si>
  <si>
    <t>930040419</t>
  </si>
  <si>
    <t>40</t>
  </si>
  <si>
    <t>Odpínač válcových pojistek 10x38 3P</t>
  </si>
  <si>
    <t>-326808927</t>
  </si>
  <si>
    <t>3+1</t>
  </si>
  <si>
    <t>41</t>
  </si>
  <si>
    <t>RMAT0005</t>
  </si>
  <si>
    <t>Válcová pojistka 6A gG</t>
  </si>
  <si>
    <t>-1314866926</t>
  </si>
  <si>
    <t>42</t>
  </si>
  <si>
    <t>RMAT0006</t>
  </si>
  <si>
    <t>Válcová pojistka 2A gG</t>
  </si>
  <si>
    <t>-672655406</t>
  </si>
  <si>
    <t>43</t>
  </si>
  <si>
    <t>741311012</t>
  </si>
  <si>
    <t>Montáž spínač dvoukontaktní s dálkovým ovládáním se zapojením vodičů</t>
  </si>
  <si>
    <t>1468718087</t>
  </si>
  <si>
    <t>Montáž spínačů speciálních se zapojením vodičů s dálkovým ovládáním dvoukontaktních</t>
  </si>
  <si>
    <t>https://podminky.urs.cz/item/CS_URS_2023_02/741311012</t>
  </si>
  <si>
    <t>44</t>
  </si>
  <si>
    <t>1000302452</t>
  </si>
  <si>
    <t>Nouzové tlačítko požární, s osvětleným tlačítkem, IP55, červená</t>
  </si>
  <si>
    <t>602979074</t>
  </si>
  <si>
    <t>45</t>
  </si>
  <si>
    <t>X1000302452</t>
  </si>
  <si>
    <t>bezpečností tabula STOP FVE</t>
  </si>
  <si>
    <t>715470686</t>
  </si>
  <si>
    <t>46</t>
  </si>
  <si>
    <t>741761052</t>
  </si>
  <si>
    <t>Montáž napájecího zdroje průmyslového pro použití v rozvaděčích a zákaznických aplikacích</t>
  </si>
  <si>
    <t>2147300388</t>
  </si>
  <si>
    <t>Montáž monitorovacího zařízení fotovoltaických systémů příslušenství zdroj napájecí průmyslový pro použití v rozvaděčích a zákaznických aplikacích</t>
  </si>
  <si>
    <t>https://podminky.urs.cz/item/CS_URS_2023_02/741761052</t>
  </si>
  <si>
    <t>47</t>
  </si>
  <si>
    <t>35671228</t>
  </si>
  <si>
    <t>zdroj průmyslový 24V/0.75A pro použití v rozvaděčích a zákaznických aplikacích</t>
  </si>
  <si>
    <t>820211320</t>
  </si>
  <si>
    <t>48</t>
  </si>
  <si>
    <t>-1561296869</t>
  </si>
  <si>
    <t>49</t>
  </si>
  <si>
    <t>1198382</t>
  </si>
  <si>
    <t>SPINACI AKTOR 6x NO/NC</t>
  </si>
  <si>
    <t>-1548394832</t>
  </si>
  <si>
    <t>Referenční výrobek např. RF SPINACI AKTOR RFSA-66M DIN 8905</t>
  </si>
  <si>
    <t>50</t>
  </si>
  <si>
    <t>741322052</t>
  </si>
  <si>
    <t>Montáž svodiče přepětí nn typ 2 jednopólových dvoudílných s modulem se zapojením vodičů</t>
  </si>
  <si>
    <t>-1189255967</t>
  </si>
  <si>
    <t>Montáž přepěťových ochran nn se zapojením vodičů svodiče přepětí – typ 2 jednopólových dvoudílných s vložením modulu</t>
  </si>
  <si>
    <t>https://podminky.urs.cz/item/CS_URS_2023_02/741322052</t>
  </si>
  <si>
    <t>51</t>
  </si>
  <si>
    <t>Pol30</t>
  </si>
  <si>
    <t>Svodič přepětí DC, 2modulový, Isc= 1000A DC, Uc= 1000V DC</t>
  </si>
  <si>
    <t>507908048</t>
  </si>
  <si>
    <t>52</t>
  </si>
  <si>
    <t>741322111</t>
  </si>
  <si>
    <t>Montáž svodiče přepětí nn typ 2 čtyřpólových jednodílných se zapojením vodičů</t>
  </si>
  <si>
    <t>-998445703</t>
  </si>
  <si>
    <t>Montáž přepěťových ochran nn se zapojením vodičů svodiče přepětí – typ 2 čtyřpólových jednodílných</t>
  </si>
  <si>
    <t>https://podminky.urs.cz/item/CS_URS_2023_02/741322111</t>
  </si>
  <si>
    <t>53</t>
  </si>
  <si>
    <t>Pol31</t>
  </si>
  <si>
    <t>Svodič přepětíAC, 4 modulový, Up&lt;1,5kV, Max.přípustné U svodiče= 280V AC</t>
  </si>
  <si>
    <t>-444261818</t>
  </si>
  <si>
    <t>54</t>
  </si>
  <si>
    <t>741330053</t>
  </si>
  <si>
    <t>Montáž stykač střídavý vestavný čtyřpólový do 40 A se zapojením vodičů</t>
  </si>
  <si>
    <t>-1262090243</t>
  </si>
  <si>
    <t>Montáž stykačů nn se zapojením vodičů střídavých vestavných čtyřpólových do 40 A</t>
  </si>
  <si>
    <t>https://podminky.urs.cz/item/CS_URS_2023_02/741330053</t>
  </si>
  <si>
    <t>55</t>
  </si>
  <si>
    <t>Pol32</t>
  </si>
  <si>
    <t>Instalační stykač, 4modulový, In= 40A, V= 400V</t>
  </si>
  <si>
    <t>1139745997</t>
  </si>
  <si>
    <t>56</t>
  </si>
  <si>
    <t>741791001</t>
  </si>
  <si>
    <t>Montáž elektroměru jednofázového pro fotovoltaické systémy</t>
  </si>
  <si>
    <t>628420377</t>
  </si>
  <si>
    <t>Montáž ostatních zařízení a příslušenství fotovoltaických systémů elektroměru jednofázového</t>
  </si>
  <si>
    <t>https://podminky.urs.cz/item/CS_URS_2023_02/741791001</t>
  </si>
  <si>
    <t>57</t>
  </si>
  <si>
    <t>35889009</t>
  </si>
  <si>
    <t>obousměrný elektroměr s optimalizací vlastní spotřeby pro třífázové měniče</t>
  </si>
  <si>
    <t>-514696445</t>
  </si>
  <si>
    <t>58</t>
  </si>
  <si>
    <t>X35889009</t>
  </si>
  <si>
    <t>měřící transformátoy napětí a proudu</t>
  </si>
  <si>
    <t>774733109</t>
  </si>
  <si>
    <t>59</t>
  </si>
  <si>
    <t>X74362930R8</t>
  </si>
  <si>
    <t>336812850</t>
  </si>
  <si>
    <t>60</t>
  </si>
  <si>
    <t>X354421102</t>
  </si>
  <si>
    <t>-1974960644</t>
  </si>
  <si>
    <t>741-4</t>
  </si>
  <si>
    <t>Elektroinstalce - kabeláž</t>
  </si>
  <si>
    <t>61</t>
  </si>
  <si>
    <t>742110102</t>
  </si>
  <si>
    <t>Montáž kabelového žlabu plechového do150/100 mm</t>
  </si>
  <si>
    <t>493710083</t>
  </si>
  <si>
    <t>Montáž kabelového žlabu drátěného 150/100 mm</t>
  </si>
  <si>
    <t>https://podminky.urs.cz/item/CS_URS_2023_02/742110102</t>
  </si>
  <si>
    <t>62</t>
  </si>
  <si>
    <t>1792111</t>
  </si>
  <si>
    <t>ZLAB PLECHOVÝ NEPREFOROVANÝ 100/50 "SZ" 1,0MM BEZ PER</t>
  </si>
  <si>
    <t>355289614</t>
  </si>
  <si>
    <t>18+18+18+10+10</t>
  </si>
  <si>
    <t>63</t>
  </si>
  <si>
    <t>1798802</t>
  </si>
  <si>
    <t>SPOJKA VIKA ZLABU</t>
  </si>
  <si>
    <t>-1778955695</t>
  </si>
  <si>
    <t>64</t>
  </si>
  <si>
    <t>1792310</t>
  </si>
  <si>
    <t xml:space="preserve">VIKO ZLABU </t>
  </si>
  <si>
    <t>-464404886</t>
  </si>
  <si>
    <t>70,476*1,05 'Přepočtené koeficientem množství</t>
  </si>
  <si>
    <t>1881900</t>
  </si>
  <si>
    <t>SPOJKA ŽLABU</t>
  </si>
  <si>
    <t>-1616501226</t>
  </si>
  <si>
    <t>74*2</t>
  </si>
  <si>
    <t>66</t>
  </si>
  <si>
    <t>1882024</t>
  </si>
  <si>
    <t>KABELOVA PREPAZKA ŽLABU 100 SZ</t>
  </si>
  <si>
    <t>-708705243</t>
  </si>
  <si>
    <t>67</t>
  </si>
  <si>
    <t>1787973</t>
  </si>
  <si>
    <t>DRZAK STREDOVY ZLABU SZ</t>
  </si>
  <si>
    <t>-58368866</t>
  </si>
  <si>
    <t>68</t>
  </si>
  <si>
    <t>1166263</t>
  </si>
  <si>
    <t>ZAVITOVA TYC 8MM/2M GZ</t>
  </si>
  <si>
    <t>-1181292032</t>
  </si>
  <si>
    <t>74/2</t>
  </si>
  <si>
    <t>69</t>
  </si>
  <si>
    <t>741110002</t>
  </si>
  <si>
    <t>Montáž trubka plastová tuhá D přes 23 do 35 mm uložená pevně</t>
  </si>
  <si>
    <t>1110783559</t>
  </si>
  <si>
    <t>Montáž trubek elektroinstalačních s nasunutím nebo našroubováním do krabic plastových tuhých, uložených pevně, vnější Ø přes 23 do 35 mm</t>
  </si>
  <si>
    <t>https://podminky.urs.cz/item/CS_URS_2023_02/741110002</t>
  </si>
  <si>
    <t>70</t>
  </si>
  <si>
    <t>34571093</t>
  </si>
  <si>
    <t>trubka elektroinstalační tuhá z PVC D 22,1/25 mm, délka 3m</t>
  </si>
  <si>
    <t>999476573</t>
  </si>
  <si>
    <t>71</t>
  </si>
  <si>
    <t>-252214842</t>
  </si>
  <si>
    <t>72</t>
  </si>
  <si>
    <t>Pol41</t>
  </si>
  <si>
    <t>Zelenožlutý vodič CY 6</t>
  </si>
  <si>
    <t>1950149414</t>
  </si>
  <si>
    <t>73</t>
  </si>
  <si>
    <t>741120003</t>
  </si>
  <si>
    <t>Montáž vodič Cu izolovaný plný a laněný žíla 10-16 mm2 pod omítku (např. CY)</t>
  </si>
  <si>
    <t>1083776644</t>
  </si>
  <si>
    <t>Montáž vodičů izolovaných měděných bez ukončení uložených pod omítku plných a laněných (např. CY), průřezu žíly 10 až 16 mm2</t>
  </si>
  <si>
    <t>https://podminky.urs.cz/item/CS_URS_2023_02/741120003</t>
  </si>
  <si>
    <t>74</t>
  </si>
  <si>
    <t>Pol43</t>
  </si>
  <si>
    <t>Zelenožlutý vodič CY 16</t>
  </si>
  <si>
    <t>-1499128242</t>
  </si>
  <si>
    <t>80*3</t>
  </si>
  <si>
    <t>75</t>
  </si>
  <si>
    <t>741122041</t>
  </si>
  <si>
    <t>Montáž kabel Cu bez ukončení uložený pod omítku plný kulatý 7x1,5 až 2,5 mm2 (např. CYKY)</t>
  </si>
  <si>
    <t>-1609123540</t>
  </si>
  <si>
    <t>Montáž kabelů měděných bez ukončení uložených pod omítku plných kulatých (např. CYKY), počtu a průřezu žil 7x1,5 až 2,5 mm2</t>
  </si>
  <si>
    <t>https://podminky.urs.cz/item/CS_URS_2023_02/741122041</t>
  </si>
  <si>
    <t>76</t>
  </si>
  <si>
    <t>741112022</t>
  </si>
  <si>
    <t>Montáž krabice nástěnná plastová čtyřhranná do 160x160 mm</t>
  </si>
  <si>
    <t>-961089494</t>
  </si>
  <si>
    <t>Montáž krabic elektroinstalačních bez napojení na trubky a lišty, demontáže a montáže víčka a přístroje protahovacích nebo odbočných nástěnných plastových čtyřhranných, vel. do 160x160 mm</t>
  </si>
  <si>
    <t>https://podminky.urs.cz/item/CS_URS_2023_02/741112022</t>
  </si>
  <si>
    <t>77</t>
  </si>
  <si>
    <t>1000114008</t>
  </si>
  <si>
    <t>KRABICE POŽÁRNĚ ODOLNÁ 100x100 S KERAMICKOU SVROKOVNICI</t>
  </si>
  <si>
    <t>-821616802</t>
  </si>
  <si>
    <t>78</t>
  </si>
  <si>
    <t>34111599</t>
  </si>
  <si>
    <t>kabel silový oheň retardující bezhalogenový s funkčností při požáru 180min a P60-R reakce na oheň B2cas1d1a1 jádro Cu 0,6/1kV (1-CSKH-V) 7x1,5mm2</t>
  </si>
  <si>
    <t>513054755</t>
  </si>
  <si>
    <t>90+120+40</t>
  </si>
  <si>
    <t>79</t>
  </si>
  <si>
    <t>741122032</t>
  </si>
  <si>
    <t>Montáž kabel Cu bez ukončení uložený pod omítku plný kulatý 5x4 až 6 mm2 (např. CYKY)</t>
  </si>
  <si>
    <t>1864693472</t>
  </si>
  <si>
    <t>Montáž kabelů měděných bez ukončení uložených pod omítku plných kulatých (např. CYKY), počtu a průřezu žil 5x4 až 6 mm2</t>
  </si>
  <si>
    <t>https://podminky.urs.cz/item/CS_URS_2023_02/741122032</t>
  </si>
  <si>
    <t>80</t>
  </si>
  <si>
    <t>34111100</t>
  </si>
  <si>
    <t>kabel instalační jádro Cu plné izolace PVC plášť PVC 450/750V (CYKY) 5x6mm2</t>
  </si>
  <si>
    <t>369431401</t>
  </si>
  <si>
    <t>3*30</t>
  </si>
  <si>
    <t>81</t>
  </si>
  <si>
    <t>741124701</t>
  </si>
  <si>
    <t>Montáž kabel Cu stíněný ovládací žíly 2 až 19x0,8 mm2 uložený volně (např. JYTY)</t>
  </si>
  <si>
    <t>1861642303</t>
  </si>
  <si>
    <t>Montáž kabelů měděných ovládacích bez ukončení uložených volně stíněných ovládacích s plným jádrem (např. JYTY) počtu a průměru žil 2 až 19x0,8 mm2</t>
  </si>
  <si>
    <t>https://podminky.urs.cz/item/CS_URS_2023_02/741124701</t>
  </si>
  <si>
    <t>82</t>
  </si>
  <si>
    <t>34113140</t>
  </si>
  <si>
    <t>kabel ovládací průmyslový stíněný laminovanou Al fólií s příložným Cu drátem jádro Cu plné izolace PVC plášť PVC 225V (JE-Y(St)Y...Bd) 2x2x0,80mm2</t>
  </si>
  <si>
    <t>751667872</t>
  </si>
  <si>
    <t>130</t>
  </si>
  <si>
    <t>742</t>
  </si>
  <si>
    <t>Elektroinstalace - slaboproud FVE</t>
  </si>
  <si>
    <t>83</t>
  </si>
  <si>
    <t>742110011</t>
  </si>
  <si>
    <t>Montáž trubek pro slaboproud plastových tuhých pro vnitřní rozvody uložených volně na příchytky</t>
  </si>
  <si>
    <t>-459326983</t>
  </si>
  <si>
    <t>Montáž trubek elektroinstalačních plastových tuhých pro vnitřní rozvody uložených volně na příchytky</t>
  </si>
  <si>
    <t>https://podminky.urs.cz/item/CS_URS_2023_02/742110011</t>
  </si>
  <si>
    <t>84</t>
  </si>
  <si>
    <t>981608774</t>
  </si>
  <si>
    <t>85</t>
  </si>
  <si>
    <t>742121001</t>
  </si>
  <si>
    <t>Montáž kabelů sdělovacích pro vnitřní rozvody do 15 žil</t>
  </si>
  <si>
    <t>1984664670</t>
  </si>
  <si>
    <t>Montáž kabelů sdělovacích pro vnitřní rozvody počtu žil do 15</t>
  </si>
  <si>
    <t>https://podminky.urs.cz/item/CS_URS_2023_02/742121001</t>
  </si>
  <si>
    <t>86</t>
  </si>
  <si>
    <t>34121263</t>
  </si>
  <si>
    <t>kabel datový jádro Cu plné plášť PVC (U/UTP) kategorie 6</t>
  </si>
  <si>
    <t>617103361</t>
  </si>
  <si>
    <t>87</t>
  </si>
  <si>
    <t>X742330028</t>
  </si>
  <si>
    <t>Montáž konektoru RJ45</t>
  </si>
  <si>
    <t>-503132693</t>
  </si>
  <si>
    <t>88</t>
  </si>
  <si>
    <t>37459020</t>
  </si>
  <si>
    <t>konektor na drát/lanko s vložkou RJ45 UTP Cat6 nestíněný</t>
  </si>
  <si>
    <t>1361535705</t>
  </si>
  <si>
    <t>3*2</t>
  </si>
  <si>
    <t>89</t>
  </si>
  <si>
    <t>742330101</t>
  </si>
  <si>
    <t>Měření metalického segmentu s vyhotovením protokolu</t>
  </si>
  <si>
    <t>129612665</t>
  </si>
  <si>
    <t>Montáž strukturované kabeláže měření segmentu metalického s vyhotovením protokolu</t>
  </si>
  <si>
    <t>https://podminky.urs.cz/item/CS_URS_2023_02/742330101</t>
  </si>
  <si>
    <t>741-5</t>
  </si>
  <si>
    <t>Elektroinstalce - ostatní</t>
  </si>
  <si>
    <t>90</t>
  </si>
  <si>
    <t>0168</t>
  </si>
  <si>
    <t>Koordinace s EG.D první paralérní připojení</t>
  </si>
  <si>
    <t>262144</t>
  </si>
  <si>
    <t>1699203938</t>
  </si>
  <si>
    <t>Propojení dispečerného systému Eon s kogeneračními jednotky KGJ1 a KGJ2
včetně příslušné kabeláže a případné úpravy dle dodaných kogeneračních jedotek</t>
  </si>
  <si>
    <t>91</t>
  </si>
  <si>
    <t>-254056674</t>
  </si>
  <si>
    <t>92</t>
  </si>
  <si>
    <t>741920311</t>
  </si>
  <si>
    <t>Ucpávka prostupu kabelového svazku tmelem otvor D 90 mm zaplnění prostupu kabely z 10% stěnou tl 100 mm požární odolnost EI 90</t>
  </si>
  <si>
    <t>2105929131</t>
  </si>
  <si>
    <t>Protipožární ucpávky svazků kabelů prostup stěnou tloušťky 100 mm tmelem, požární odolnost EI 90 při 10% zaplnění prostupu kabely průměr prostupu 90 mm</t>
  </si>
  <si>
    <t>https://podminky.urs.cz/item/CS_URS_2023_02/741920311</t>
  </si>
  <si>
    <t>93</t>
  </si>
  <si>
    <t>741810011</t>
  </si>
  <si>
    <t>Příplatek k celkové prohlídce za každých dalších 500 000,- Kč</t>
  </si>
  <si>
    <t>826986460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</si>
  <si>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</si>
  <si>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https://podminky.urs.cz/item/CS_URS_2023_02/741810011</t>
  </si>
  <si>
    <t>X016</t>
  </si>
  <si>
    <t>Zednické práce,zapravení, začistění drážek a prostupů apod.</t>
  </si>
  <si>
    <t>-1983496433</t>
  </si>
  <si>
    <t xml:space="preserve">Zednické a stavební přípomoce pro vnitřní elektroinstalaci
 - vysekání (vyfrézování) drážek do zdi, podlahy a stropů, provedení průrazů prostupů ve stropních konstrukcích a zdech
 - hrubé zapravení drážek a prostupů po provedení elektroinstalace </t>
  </si>
  <si>
    <t>3*8</t>
  </si>
  <si>
    <t>X01681</t>
  </si>
  <si>
    <t>Nastavení střidače dle parametrů smlovy s EG.D</t>
  </si>
  <si>
    <t>1472639242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</si>
</sst>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17234410" TargetMode="External" /><Relationship Id="rId2" Type="http://schemas.openxmlformats.org/officeDocument/2006/relationships/hyperlink" Target="https://podminky.urs.cz/item/CS_URS_2023_02/317944321" TargetMode="External" /><Relationship Id="rId3" Type="http://schemas.openxmlformats.org/officeDocument/2006/relationships/hyperlink" Target="https://podminky.urs.cz/item/CS_URS_2023_02/346481111" TargetMode="External" /><Relationship Id="rId4" Type="http://schemas.openxmlformats.org/officeDocument/2006/relationships/hyperlink" Target="https://podminky.urs.cz/item/CS_URS_2023_02/612131121" TargetMode="External" /><Relationship Id="rId5" Type="http://schemas.openxmlformats.org/officeDocument/2006/relationships/hyperlink" Target="https://podminky.urs.cz/item/CS_URS_2023_02/612321131" TargetMode="External" /><Relationship Id="rId6" Type="http://schemas.openxmlformats.org/officeDocument/2006/relationships/hyperlink" Target="https://podminky.urs.cz/item/CS_URS_2023_02/612325223" TargetMode="External" /><Relationship Id="rId7" Type="http://schemas.openxmlformats.org/officeDocument/2006/relationships/hyperlink" Target="https://podminky.urs.cz/item/CS_URS_2023_02/619991001" TargetMode="External" /><Relationship Id="rId8" Type="http://schemas.openxmlformats.org/officeDocument/2006/relationships/hyperlink" Target="https://podminky.urs.cz/item/CS_URS_2023_02/619991011" TargetMode="External" /><Relationship Id="rId9" Type="http://schemas.openxmlformats.org/officeDocument/2006/relationships/hyperlink" Target="https://podminky.urs.cz/item/CS_URS_2023_02/949101111" TargetMode="External" /><Relationship Id="rId10" Type="http://schemas.openxmlformats.org/officeDocument/2006/relationships/hyperlink" Target="https://podminky.urs.cz/item/CS_URS_2023_02/952901111" TargetMode="External" /><Relationship Id="rId11" Type="http://schemas.openxmlformats.org/officeDocument/2006/relationships/hyperlink" Target="https://podminky.urs.cz/item/CS_URS_2023_02/953943211" TargetMode="External" /><Relationship Id="rId12" Type="http://schemas.openxmlformats.org/officeDocument/2006/relationships/hyperlink" Target="https://podminky.urs.cz/item/CS_URS_2023_02/974031165" TargetMode="External" /><Relationship Id="rId13" Type="http://schemas.openxmlformats.org/officeDocument/2006/relationships/hyperlink" Target="https://podminky.urs.cz/item/CS_URS_2023_02/978035117" TargetMode="External" /><Relationship Id="rId14" Type="http://schemas.openxmlformats.org/officeDocument/2006/relationships/hyperlink" Target="https://podminky.urs.cz/item/CS_URS_2023_02/997013213" TargetMode="External" /><Relationship Id="rId15" Type="http://schemas.openxmlformats.org/officeDocument/2006/relationships/hyperlink" Target="https://podminky.urs.cz/item/CS_URS_2023_02/997013501" TargetMode="External" /><Relationship Id="rId16" Type="http://schemas.openxmlformats.org/officeDocument/2006/relationships/hyperlink" Target="https://podminky.urs.cz/item/CS_URS_2023_02/997013509" TargetMode="External" /><Relationship Id="rId17" Type="http://schemas.openxmlformats.org/officeDocument/2006/relationships/hyperlink" Target="https://podminky.urs.cz/item/CS_URS_2023_02/997013609" TargetMode="External" /><Relationship Id="rId18" Type="http://schemas.openxmlformats.org/officeDocument/2006/relationships/hyperlink" Target="https://podminky.urs.cz/item/CS_URS_2023_02/998018002" TargetMode="External" /><Relationship Id="rId19" Type="http://schemas.openxmlformats.org/officeDocument/2006/relationships/hyperlink" Target="https://podminky.urs.cz/item/CS_URS_2023_02/763131911" TargetMode="External" /><Relationship Id="rId20" Type="http://schemas.openxmlformats.org/officeDocument/2006/relationships/hyperlink" Target="https://podminky.urs.cz/item/CS_URS_2023_02/998763302" TargetMode="External" /><Relationship Id="rId21" Type="http://schemas.openxmlformats.org/officeDocument/2006/relationships/hyperlink" Target="https://podminky.urs.cz/item/CS_URS_2023_02/765121802" TargetMode="External" /><Relationship Id="rId22" Type="http://schemas.openxmlformats.org/officeDocument/2006/relationships/hyperlink" Target="https://podminky.urs.cz/item/CS_URS_2023_02/765121822" TargetMode="External" /><Relationship Id="rId23" Type="http://schemas.openxmlformats.org/officeDocument/2006/relationships/hyperlink" Target="https://podminky.urs.cz/item/CS_URS_2023_02/765191911" TargetMode="External" /><Relationship Id="rId24" Type="http://schemas.openxmlformats.org/officeDocument/2006/relationships/hyperlink" Target="https://podminky.urs.cz/item/CS_URS_2023_02/765121014" TargetMode="External" /><Relationship Id="rId25" Type="http://schemas.openxmlformats.org/officeDocument/2006/relationships/hyperlink" Target="https://podminky.urs.cz/item/CS_URS_2023_02/765121503" TargetMode="External" /><Relationship Id="rId26" Type="http://schemas.openxmlformats.org/officeDocument/2006/relationships/hyperlink" Target="https://podminky.urs.cz/item/CS_URS_2023_02/765125011" TargetMode="External" /><Relationship Id="rId27" Type="http://schemas.openxmlformats.org/officeDocument/2006/relationships/hyperlink" Target="https://podminky.urs.cz/item/CS_URS_2023_02/998765102" TargetMode="External" /><Relationship Id="rId28" Type="http://schemas.openxmlformats.org/officeDocument/2006/relationships/hyperlink" Target="https://podminky.urs.cz/item/CS_URS_2023_02/784181101" TargetMode="External" /><Relationship Id="rId29" Type="http://schemas.openxmlformats.org/officeDocument/2006/relationships/hyperlink" Target="https://podminky.urs.cz/item/CS_URS_2023_02/784211021" TargetMode="External" /><Relationship Id="rId3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211813" TargetMode="External" /><Relationship Id="rId2" Type="http://schemas.openxmlformats.org/officeDocument/2006/relationships/hyperlink" Target="https://podminky.urs.cz/item/CS_URS_2023_02/741210003" TargetMode="External" /><Relationship Id="rId3" Type="http://schemas.openxmlformats.org/officeDocument/2006/relationships/hyperlink" Target="https://podminky.urs.cz/item/CS_URS_2023_02/741231001" TargetMode="External" /><Relationship Id="rId4" Type="http://schemas.openxmlformats.org/officeDocument/2006/relationships/hyperlink" Target="https://podminky.urs.cz/item/CS_URS_2023_02/741231002" TargetMode="External" /><Relationship Id="rId5" Type="http://schemas.openxmlformats.org/officeDocument/2006/relationships/hyperlink" Target="https://podminky.urs.cz/item/CS_URS_2023_02/741231004" TargetMode="External" /><Relationship Id="rId6" Type="http://schemas.openxmlformats.org/officeDocument/2006/relationships/hyperlink" Target="https://podminky.urs.cz/item/CS_URS_2023_02/741320105" TargetMode="External" /><Relationship Id="rId7" Type="http://schemas.openxmlformats.org/officeDocument/2006/relationships/hyperlink" Target="https://podminky.urs.cz/item/CS_URS_2023_02/741320165" TargetMode="External" /><Relationship Id="rId8" Type="http://schemas.openxmlformats.org/officeDocument/2006/relationships/hyperlink" Target="https://podminky.urs.cz/item/CS_URS_2023_02/741320175" TargetMode="External" /><Relationship Id="rId9" Type="http://schemas.openxmlformats.org/officeDocument/2006/relationships/hyperlink" Target="https://podminky.urs.cz/item/CS_URS_2023_02/741321003" TargetMode="External" /><Relationship Id="rId10" Type="http://schemas.openxmlformats.org/officeDocument/2006/relationships/hyperlink" Target="https://podminky.urs.cz/item/CS_URS_2023_02/741321043" TargetMode="External" /><Relationship Id="rId11" Type="http://schemas.openxmlformats.org/officeDocument/2006/relationships/hyperlink" Target="https://podminky.urs.cz/item/CS_URS_2023_02/741322122" TargetMode="External" /><Relationship Id="rId12" Type="http://schemas.openxmlformats.org/officeDocument/2006/relationships/hyperlink" Target="https://podminky.urs.cz/item/CS_URS_2023_02/741330032" TargetMode="External" /><Relationship Id="rId13" Type="http://schemas.openxmlformats.org/officeDocument/2006/relationships/hyperlink" Target="https://podminky.urs.cz/item/CS_URS_2023_02/741810003" TargetMode="External" /><Relationship Id="rId1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110001" TargetMode="External" /><Relationship Id="rId2" Type="http://schemas.openxmlformats.org/officeDocument/2006/relationships/hyperlink" Target="https://podminky.urs.cz/item/CS_URS_2023_02/741120001" TargetMode="External" /><Relationship Id="rId3" Type="http://schemas.openxmlformats.org/officeDocument/2006/relationships/hyperlink" Target="https://podminky.urs.cz/item/CS_URS_2023_02/741420002" TargetMode="External" /><Relationship Id="rId4" Type="http://schemas.openxmlformats.org/officeDocument/2006/relationships/hyperlink" Target="https://podminky.urs.cz/item/CS_URS_2023_02/741420021" TargetMode="External" /><Relationship Id="rId5" Type="http://schemas.openxmlformats.org/officeDocument/2006/relationships/hyperlink" Target="https://podminky.urs.cz/item/CS_URS_2023_02/741420083" TargetMode="External" /><Relationship Id="rId6" Type="http://schemas.openxmlformats.org/officeDocument/2006/relationships/hyperlink" Target="https://podminky.urs.cz/item/CS_URS_2023_02/741430011" TargetMode="External" /><Relationship Id="rId7" Type="http://schemas.openxmlformats.org/officeDocument/2006/relationships/hyperlink" Target="https://podminky.urs.cz/item/CS_URS_2023_02/741810002" TargetMode="External" /><Relationship Id="rId8" Type="http://schemas.openxmlformats.org/officeDocument/2006/relationships/hyperlink" Target="https://podminky.urs.cz/item/CS_URS_2023_02/741820001" TargetMode="External" /><Relationship Id="rId9" Type="http://schemas.openxmlformats.org/officeDocument/2006/relationships/hyperlink" Target="https://podminky.urs.cz/item/CS_URS_2023_02/741421851" TargetMode="External" /><Relationship Id="rId10" Type="http://schemas.openxmlformats.org/officeDocument/2006/relationships/hyperlink" Target="https://podminky.urs.cz/item/CS_URS_2023_02/741421853" TargetMode="External" /><Relationship Id="rId11" Type="http://schemas.openxmlformats.org/officeDocument/2006/relationships/hyperlink" Target="https://podminky.urs.cz/item/CS_URS_2023_02/741421863" TargetMode="External" /><Relationship Id="rId1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711001" TargetMode="External" /><Relationship Id="rId2" Type="http://schemas.openxmlformats.org/officeDocument/2006/relationships/hyperlink" Target="https://podminky.urs.cz/item/CS_URS_2023_02/741721211" TargetMode="External" /><Relationship Id="rId3" Type="http://schemas.openxmlformats.org/officeDocument/2006/relationships/hyperlink" Target="https://podminky.urs.cz/item/CS_URS_2023_02/741120324" TargetMode="External" /><Relationship Id="rId4" Type="http://schemas.openxmlformats.org/officeDocument/2006/relationships/hyperlink" Target="https://podminky.urs.cz/item/CS_URS_2023_02/741730036" TargetMode="External" /><Relationship Id="rId5" Type="http://schemas.openxmlformats.org/officeDocument/2006/relationships/hyperlink" Target="https://podminky.urs.cz/item/CS_URS_2023_02/741732062" TargetMode="External" /><Relationship Id="rId6" Type="http://schemas.openxmlformats.org/officeDocument/2006/relationships/hyperlink" Target="https://podminky.urs.cz/item/CS_URS_2023_02/998741102" TargetMode="External" /><Relationship Id="rId7" Type="http://schemas.openxmlformats.org/officeDocument/2006/relationships/hyperlink" Target="https://podminky.urs.cz/item/CS_URS_2023_02/741210823" TargetMode="External" /><Relationship Id="rId8" Type="http://schemas.openxmlformats.org/officeDocument/2006/relationships/hyperlink" Target="https://podminky.urs.cz/item/CS_URS_2023_02/741210002" TargetMode="External" /><Relationship Id="rId9" Type="http://schemas.openxmlformats.org/officeDocument/2006/relationships/hyperlink" Target="https://podminky.urs.cz/item/CS_URS_2023_02/741320105" TargetMode="External" /><Relationship Id="rId10" Type="http://schemas.openxmlformats.org/officeDocument/2006/relationships/hyperlink" Target="https://podminky.urs.cz/item/CS_URS_2023_02/741330001" TargetMode="External" /><Relationship Id="rId11" Type="http://schemas.openxmlformats.org/officeDocument/2006/relationships/hyperlink" Target="https://podminky.urs.cz/item/CS_URS_2023_02/741210002" TargetMode="External" /><Relationship Id="rId12" Type="http://schemas.openxmlformats.org/officeDocument/2006/relationships/hyperlink" Target="https://podminky.urs.cz/item/CS_URS_2023_02/741320105" TargetMode="External" /><Relationship Id="rId13" Type="http://schemas.openxmlformats.org/officeDocument/2006/relationships/hyperlink" Target="https://podminky.urs.cz/item/CS_URS_2023_02/741320135" TargetMode="External" /><Relationship Id="rId14" Type="http://schemas.openxmlformats.org/officeDocument/2006/relationships/hyperlink" Target="https://podminky.urs.cz/item/CS_URS_2023_02/741320165" TargetMode="External" /><Relationship Id="rId15" Type="http://schemas.openxmlformats.org/officeDocument/2006/relationships/hyperlink" Target="https://podminky.urs.cz/item/CS_URS_2023_02/741311012" TargetMode="External" /><Relationship Id="rId16" Type="http://schemas.openxmlformats.org/officeDocument/2006/relationships/hyperlink" Target="https://podminky.urs.cz/item/CS_URS_2023_02/741761052" TargetMode="External" /><Relationship Id="rId17" Type="http://schemas.openxmlformats.org/officeDocument/2006/relationships/hyperlink" Target="https://podminky.urs.cz/item/CS_URS_2023_02/741330001" TargetMode="External" /><Relationship Id="rId18" Type="http://schemas.openxmlformats.org/officeDocument/2006/relationships/hyperlink" Target="https://podminky.urs.cz/item/CS_URS_2023_02/741322052" TargetMode="External" /><Relationship Id="rId19" Type="http://schemas.openxmlformats.org/officeDocument/2006/relationships/hyperlink" Target="https://podminky.urs.cz/item/CS_URS_2023_02/741322111" TargetMode="External" /><Relationship Id="rId20" Type="http://schemas.openxmlformats.org/officeDocument/2006/relationships/hyperlink" Target="https://podminky.urs.cz/item/CS_URS_2023_02/741330053" TargetMode="External" /><Relationship Id="rId21" Type="http://schemas.openxmlformats.org/officeDocument/2006/relationships/hyperlink" Target="https://podminky.urs.cz/item/CS_URS_2023_02/741791001" TargetMode="External" /><Relationship Id="rId22" Type="http://schemas.openxmlformats.org/officeDocument/2006/relationships/hyperlink" Target="https://podminky.urs.cz/item/CS_URS_2023_02/742110102" TargetMode="External" /><Relationship Id="rId23" Type="http://schemas.openxmlformats.org/officeDocument/2006/relationships/hyperlink" Target="https://podminky.urs.cz/item/CS_URS_2023_02/741110002" TargetMode="External" /><Relationship Id="rId24" Type="http://schemas.openxmlformats.org/officeDocument/2006/relationships/hyperlink" Target="https://podminky.urs.cz/item/CS_URS_2023_02/741120001" TargetMode="External" /><Relationship Id="rId25" Type="http://schemas.openxmlformats.org/officeDocument/2006/relationships/hyperlink" Target="https://podminky.urs.cz/item/CS_URS_2023_02/741120003" TargetMode="External" /><Relationship Id="rId26" Type="http://schemas.openxmlformats.org/officeDocument/2006/relationships/hyperlink" Target="https://podminky.urs.cz/item/CS_URS_2023_02/741122041" TargetMode="External" /><Relationship Id="rId27" Type="http://schemas.openxmlformats.org/officeDocument/2006/relationships/hyperlink" Target="https://podminky.urs.cz/item/CS_URS_2023_02/741112022" TargetMode="External" /><Relationship Id="rId28" Type="http://schemas.openxmlformats.org/officeDocument/2006/relationships/hyperlink" Target="https://podminky.urs.cz/item/CS_URS_2023_02/741122032" TargetMode="External" /><Relationship Id="rId29" Type="http://schemas.openxmlformats.org/officeDocument/2006/relationships/hyperlink" Target="https://podminky.urs.cz/item/CS_URS_2023_02/741124701" TargetMode="External" /><Relationship Id="rId30" Type="http://schemas.openxmlformats.org/officeDocument/2006/relationships/hyperlink" Target="https://podminky.urs.cz/item/CS_URS_2023_02/742110011" TargetMode="External" /><Relationship Id="rId31" Type="http://schemas.openxmlformats.org/officeDocument/2006/relationships/hyperlink" Target="https://podminky.urs.cz/item/CS_URS_2023_02/742121001" TargetMode="External" /><Relationship Id="rId32" Type="http://schemas.openxmlformats.org/officeDocument/2006/relationships/hyperlink" Target="https://podminky.urs.cz/item/CS_URS_2023_02/742330101" TargetMode="External" /><Relationship Id="rId33" Type="http://schemas.openxmlformats.org/officeDocument/2006/relationships/hyperlink" Target="https://podminky.urs.cz/item/CS_URS_2023_02/741810003" TargetMode="External" /><Relationship Id="rId34" Type="http://schemas.openxmlformats.org/officeDocument/2006/relationships/hyperlink" Target="https://podminky.urs.cz/item/CS_URS_2023_02/741920311" TargetMode="External" /><Relationship Id="rId35" Type="http://schemas.openxmlformats.org/officeDocument/2006/relationships/hyperlink" Target="https://podminky.urs.cz/item/CS_URS_2023_02/741810011" TargetMode="External" /><Relationship Id="rId36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55.25" customHeight="1">
      <c r="B23" s="21"/>
      <c r="C23" s="22"/>
      <c r="D23" s="22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42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43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44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45</v>
      </c>
      <c r="E29" s="47"/>
      <c r="F29" s="32" t="s">
        <v>46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47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48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49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50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51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52</v>
      </c>
      <c r="U35" s="54"/>
      <c r="V35" s="54"/>
      <c r="W35" s="54"/>
      <c r="X35" s="56" t="s">
        <v>53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54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55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56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57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56</v>
      </c>
      <c r="AI60" s="42"/>
      <c r="AJ60" s="42"/>
      <c r="AK60" s="42"/>
      <c r="AL60" s="42"/>
      <c r="AM60" s="64" t="s">
        <v>57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58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59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56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57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56</v>
      </c>
      <c r="AI75" s="42"/>
      <c r="AJ75" s="42"/>
      <c r="AK75" s="42"/>
      <c r="AL75" s="42"/>
      <c r="AM75" s="64" t="s">
        <v>57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60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23-034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Domov Černovice – Lidmaň – FVE objekty 7. a 8. oddělení - Lidmaň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Lidmaň 91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30. 11. 2023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Kraj Vysočina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PROJEKT CENTRUM NOVA s.r.o.</v>
      </c>
      <c r="AN89" s="71"/>
      <c r="AO89" s="71"/>
      <c r="AP89" s="71"/>
      <c r="AQ89" s="40"/>
      <c r="AR89" s="44"/>
      <c r="AS89" s="81" t="s">
        <v>61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62</v>
      </c>
      <c r="D92" s="94"/>
      <c r="E92" s="94"/>
      <c r="F92" s="94"/>
      <c r="G92" s="94"/>
      <c r="H92" s="95"/>
      <c r="I92" s="96" t="s">
        <v>63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64</v>
      </c>
      <c r="AH92" s="94"/>
      <c r="AI92" s="94"/>
      <c r="AJ92" s="94"/>
      <c r="AK92" s="94"/>
      <c r="AL92" s="94"/>
      <c r="AM92" s="94"/>
      <c r="AN92" s="96" t="s">
        <v>65</v>
      </c>
      <c r="AO92" s="94"/>
      <c r="AP92" s="98"/>
      <c r="AQ92" s="99" t="s">
        <v>66</v>
      </c>
      <c r="AR92" s="44"/>
      <c r="AS92" s="100" t="s">
        <v>67</v>
      </c>
      <c r="AT92" s="101" t="s">
        <v>68</v>
      </c>
      <c r="AU92" s="101" t="s">
        <v>69</v>
      </c>
      <c r="AV92" s="101" t="s">
        <v>70</v>
      </c>
      <c r="AW92" s="101" t="s">
        <v>71</v>
      </c>
      <c r="AX92" s="101" t="s">
        <v>72</v>
      </c>
      <c r="AY92" s="101" t="s">
        <v>73</v>
      </c>
      <c r="AZ92" s="101" t="s">
        <v>74</v>
      </c>
      <c r="BA92" s="101" t="s">
        <v>75</v>
      </c>
      <c r="BB92" s="101" t="s">
        <v>76</v>
      </c>
      <c r="BC92" s="101" t="s">
        <v>77</v>
      </c>
      <c r="BD92" s="102" t="s">
        <v>78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79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ROUND(AG95+AG97,2)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ROUND(AS95+AS97,2)</f>
        <v>0</v>
      </c>
      <c r="AT94" s="114">
        <f>ROUND(SUM(AV94:AW94),2)</f>
        <v>0</v>
      </c>
      <c r="AU94" s="115">
        <f>ROUND(AU95+AU97,5)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ROUND(AZ95+AZ97,2)</f>
        <v>0</v>
      </c>
      <c r="BA94" s="114">
        <f>ROUND(BA95+BA97,2)</f>
        <v>0</v>
      </c>
      <c r="BB94" s="114">
        <f>ROUND(BB95+BB97,2)</f>
        <v>0</v>
      </c>
      <c r="BC94" s="114">
        <f>ROUND(BC95+BC97,2)</f>
        <v>0</v>
      </c>
      <c r="BD94" s="116">
        <f>ROUND(BD95+BD97,2)</f>
        <v>0</v>
      </c>
      <c r="BE94" s="6"/>
      <c r="BS94" s="117" t="s">
        <v>80</v>
      </c>
      <c r="BT94" s="117" t="s">
        <v>81</v>
      </c>
      <c r="BU94" s="118" t="s">
        <v>82</v>
      </c>
      <c r="BV94" s="117" t="s">
        <v>83</v>
      </c>
      <c r="BW94" s="117" t="s">
        <v>5</v>
      </c>
      <c r="BX94" s="117" t="s">
        <v>84</v>
      </c>
      <c r="CL94" s="117" t="s">
        <v>1</v>
      </c>
    </row>
    <row r="95" s="7" customFormat="1" ht="16.5" customHeight="1">
      <c r="A95" s="7"/>
      <c r="B95" s="119"/>
      <c r="C95" s="120"/>
      <c r="D95" s="121" t="s">
        <v>85</v>
      </c>
      <c r="E95" s="121"/>
      <c r="F95" s="121"/>
      <c r="G95" s="121"/>
      <c r="H95" s="121"/>
      <c r="I95" s="122"/>
      <c r="J95" s="121" t="s">
        <v>86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ROUND(AG96,2)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87</v>
      </c>
      <c r="AR95" s="126"/>
      <c r="AS95" s="127">
        <f>ROUND(AS96,2)</f>
        <v>0</v>
      </c>
      <c r="AT95" s="128">
        <f>ROUND(SUM(AV95:AW95),2)</f>
        <v>0</v>
      </c>
      <c r="AU95" s="129">
        <f>ROUND(AU96,5)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ROUND(AZ96,2)</f>
        <v>0</v>
      </c>
      <c r="BA95" s="128">
        <f>ROUND(BA96,2)</f>
        <v>0</v>
      </c>
      <c r="BB95" s="128">
        <f>ROUND(BB96,2)</f>
        <v>0</v>
      </c>
      <c r="BC95" s="128">
        <f>ROUND(BC96,2)</f>
        <v>0</v>
      </c>
      <c r="BD95" s="130">
        <f>ROUND(BD96,2)</f>
        <v>0</v>
      </c>
      <c r="BE95" s="7"/>
      <c r="BS95" s="131" t="s">
        <v>80</v>
      </c>
      <c r="BT95" s="131" t="s">
        <v>88</v>
      </c>
      <c r="BU95" s="131" t="s">
        <v>82</v>
      </c>
      <c r="BV95" s="131" t="s">
        <v>83</v>
      </c>
      <c r="BW95" s="131" t="s">
        <v>89</v>
      </c>
      <c r="BX95" s="131" t="s">
        <v>5</v>
      </c>
      <c r="CL95" s="131" t="s">
        <v>1</v>
      </c>
      <c r="CM95" s="131" t="s">
        <v>88</v>
      </c>
    </row>
    <row r="96" s="4" customFormat="1" ht="16.5" customHeight="1">
      <c r="A96" s="132" t="s">
        <v>90</v>
      </c>
      <c r="B96" s="70"/>
      <c r="C96" s="133"/>
      <c r="D96" s="133"/>
      <c r="E96" s="134" t="s">
        <v>85</v>
      </c>
      <c r="F96" s="134"/>
      <c r="G96" s="134"/>
      <c r="H96" s="134"/>
      <c r="I96" s="134"/>
      <c r="J96" s="133"/>
      <c r="K96" s="134" t="s">
        <v>86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'VRN - Vedlejší a ostatní 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91</v>
      </c>
      <c r="AR96" s="72"/>
      <c r="AS96" s="137">
        <v>0</v>
      </c>
      <c r="AT96" s="138">
        <f>ROUND(SUM(AV96:AW96),2)</f>
        <v>0</v>
      </c>
      <c r="AU96" s="139">
        <f>'VRN - Vedlejší a ostatní ...'!P122</f>
        <v>0</v>
      </c>
      <c r="AV96" s="138">
        <f>'VRN - Vedlejší a ostatní ...'!J35</f>
        <v>0</v>
      </c>
      <c r="AW96" s="138">
        <f>'VRN - Vedlejší a ostatní ...'!J36</f>
        <v>0</v>
      </c>
      <c r="AX96" s="138">
        <f>'VRN - Vedlejší a ostatní ...'!J37</f>
        <v>0</v>
      </c>
      <c r="AY96" s="138">
        <f>'VRN - Vedlejší a ostatní ...'!J38</f>
        <v>0</v>
      </c>
      <c r="AZ96" s="138">
        <f>'VRN - Vedlejší a ostatní ...'!F35</f>
        <v>0</v>
      </c>
      <c r="BA96" s="138">
        <f>'VRN - Vedlejší a ostatní ...'!F36</f>
        <v>0</v>
      </c>
      <c r="BB96" s="138">
        <f>'VRN - Vedlejší a ostatní ...'!F37</f>
        <v>0</v>
      </c>
      <c r="BC96" s="138">
        <f>'VRN - Vedlejší a ostatní ...'!F38</f>
        <v>0</v>
      </c>
      <c r="BD96" s="140">
        <f>'VRN - Vedlejší a ostatní ...'!F39</f>
        <v>0</v>
      </c>
      <c r="BE96" s="4"/>
      <c r="BT96" s="141" t="s">
        <v>92</v>
      </c>
      <c r="BV96" s="141" t="s">
        <v>83</v>
      </c>
      <c r="BW96" s="141" t="s">
        <v>93</v>
      </c>
      <c r="BX96" s="141" t="s">
        <v>89</v>
      </c>
      <c r="CL96" s="141" t="s">
        <v>94</v>
      </c>
    </row>
    <row r="97" s="7" customFormat="1" ht="24.75" customHeight="1">
      <c r="A97" s="7"/>
      <c r="B97" s="119"/>
      <c r="C97" s="120"/>
      <c r="D97" s="121" t="s">
        <v>95</v>
      </c>
      <c r="E97" s="121"/>
      <c r="F97" s="121"/>
      <c r="G97" s="121"/>
      <c r="H97" s="121"/>
      <c r="I97" s="122"/>
      <c r="J97" s="121" t="s">
        <v>17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ROUND(SUM(AG98:AG101),2)</f>
        <v>0</v>
      </c>
      <c r="AH97" s="122"/>
      <c r="AI97" s="122"/>
      <c r="AJ97" s="122"/>
      <c r="AK97" s="122"/>
      <c r="AL97" s="122"/>
      <c r="AM97" s="122"/>
      <c r="AN97" s="124">
        <f>SUM(AG97,AT97)</f>
        <v>0</v>
      </c>
      <c r="AO97" s="122"/>
      <c r="AP97" s="122"/>
      <c r="AQ97" s="125" t="s">
        <v>87</v>
      </c>
      <c r="AR97" s="126"/>
      <c r="AS97" s="127">
        <f>ROUND(SUM(AS98:AS101),2)</f>
        <v>0</v>
      </c>
      <c r="AT97" s="128">
        <f>ROUND(SUM(AV97:AW97),2)</f>
        <v>0</v>
      </c>
      <c r="AU97" s="129">
        <f>ROUND(SUM(AU98:AU101),5)</f>
        <v>0</v>
      </c>
      <c r="AV97" s="128">
        <f>ROUND(AZ97*L29,2)</f>
        <v>0</v>
      </c>
      <c r="AW97" s="128">
        <f>ROUND(BA97*L30,2)</f>
        <v>0</v>
      </c>
      <c r="AX97" s="128">
        <f>ROUND(BB97*L29,2)</f>
        <v>0</v>
      </c>
      <c r="AY97" s="128">
        <f>ROUND(BC97*L30,2)</f>
        <v>0</v>
      </c>
      <c r="AZ97" s="128">
        <f>ROUND(SUM(AZ98:AZ101),2)</f>
        <v>0</v>
      </c>
      <c r="BA97" s="128">
        <f>ROUND(SUM(BA98:BA101),2)</f>
        <v>0</v>
      </c>
      <c r="BB97" s="128">
        <f>ROUND(SUM(BB98:BB101),2)</f>
        <v>0</v>
      </c>
      <c r="BC97" s="128">
        <f>ROUND(SUM(BC98:BC101),2)</f>
        <v>0</v>
      </c>
      <c r="BD97" s="130">
        <f>ROUND(SUM(BD98:BD101),2)</f>
        <v>0</v>
      </c>
      <c r="BE97" s="7"/>
      <c r="BS97" s="131" t="s">
        <v>80</v>
      </c>
      <c r="BT97" s="131" t="s">
        <v>88</v>
      </c>
      <c r="BU97" s="131" t="s">
        <v>82</v>
      </c>
      <c r="BV97" s="131" t="s">
        <v>83</v>
      </c>
      <c r="BW97" s="131" t="s">
        <v>96</v>
      </c>
      <c r="BX97" s="131" t="s">
        <v>5</v>
      </c>
      <c r="CL97" s="131" t="s">
        <v>1</v>
      </c>
      <c r="CM97" s="131" t="s">
        <v>88</v>
      </c>
    </row>
    <row r="98" s="4" customFormat="1" ht="16.5" customHeight="1">
      <c r="A98" s="132" t="s">
        <v>90</v>
      </c>
      <c r="B98" s="70"/>
      <c r="C98" s="133"/>
      <c r="D98" s="133"/>
      <c r="E98" s="134" t="s">
        <v>97</v>
      </c>
      <c r="F98" s="134"/>
      <c r="G98" s="134"/>
      <c r="H98" s="134"/>
      <c r="I98" s="134"/>
      <c r="J98" s="133"/>
      <c r="K98" s="134" t="s">
        <v>98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'01 - Stavební výpomoce'!J32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91</v>
      </c>
      <c r="AR98" s="72"/>
      <c r="AS98" s="137">
        <v>0</v>
      </c>
      <c r="AT98" s="138">
        <f>ROUND(SUM(AV98:AW98),2)</f>
        <v>0</v>
      </c>
      <c r="AU98" s="139">
        <f>'01 - Stavební výpomoce'!P134</f>
        <v>0</v>
      </c>
      <c r="AV98" s="138">
        <f>'01 - Stavební výpomoce'!J35</f>
        <v>0</v>
      </c>
      <c r="AW98" s="138">
        <f>'01 - Stavební výpomoce'!J36</f>
        <v>0</v>
      </c>
      <c r="AX98" s="138">
        <f>'01 - Stavební výpomoce'!J37</f>
        <v>0</v>
      </c>
      <c r="AY98" s="138">
        <f>'01 - Stavební výpomoce'!J38</f>
        <v>0</v>
      </c>
      <c r="AZ98" s="138">
        <f>'01 - Stavební výpomoce'!F35</f>
        <v>0</v>
      </c>
      <c r="BA98" s="138">
        <f>'01 - Stavební výpomoce'!F36</f>
        <v>0</v>
      </c>
      <c r="BB98" s="138">
        <f>'01 - Stavební výpomoce'!F37</f>
        <v>0</v>
      </c>
      <c r="BC98" s="138">
        <f>'01 - Stavební výpomoce'!F38</f>
        <v>0</v>
      </c>
      <c r="BD98" s="140">
        <f>'01 - Stavební výpomoce'!F39</f>
        <v>0</v>
      </c>
      <c r="BE98" s="4"/>
      <c r="BT98" s="141" t="s">
        <v>92</v>
      </c>
      <c r="BV98" s="141" t="s">
        <v>83</v>
      </c>
      <c r="BW98" s="141" t="s">
        <v>99</v>
      </c>
      <c r="BX98" s="141" t="s">
        <v>96</v>
      </c>
      <c r="CL98" s="141" t="s">
        <v>94</v>
      </c>
    </row>
    <row r="99" s="4" customFormat="1" ht="16.5" customHeight="1">
      <c r="A99" s="132" t="s">
        <v>90</v>
      </c>
      <c r="B99" s="70"/>
      <c r="C99" s="133"/>
      <c r="D99" s="133"/>
      <c r="E99" s="134" t="s">
        <v>100</v>
      </c>
      <c r="F99" s="134"/>
      <c r="G99" s="134"/>
      <c r="H99" s="134"/>
      <c r="I99" s="134"/>
      <c r="J99" s="133"/>
      <c r="K99" s="134" t="s">
        <v>101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'14d_1 - Zařízení silnopro...'!J32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91</v>
      </c>
      <c r="AR99" s="72"/>
      <c r="AS99" s="137">
        <v>0</v>
      </c>
      <c r="AT99" s="138">
        <f>ROUND(SUM(AV99:AW99),2)</f>
        <v>0</v>
      </c>
      <c r="AU99" s="139">
        <f>'14d_1 - Zařízení silnopro...'!P123</f>
        <v>0</v>
      </c>
      <c r="AV99" s="138">
        <f>'14d_1 - Zařízení silnopro...'!J35</f>
        <v>0</v>
      </c>
      <c r="AW99" s="138">
        <f>'14d_1 - Zařízení silnopro...'!J36</f>
        <v>0</v>
      </c>
      <c r="AX99" s="138">
        <f>'14d_1 - Zařízení silnopro...'!J37</f>
        <v>0</v>
      </c>
      <c r="AY99" s="138">
        <f>'14d_1 - Zařízení silnopro...'!J38</f>
        <v>0</v>
      </c>
      <c r="AZ99" s="138">
        <f>'14d_1 - Zařízení silnopro...'!F35</f>
        <v>0</v>
      </c>
      <c r="BA99" s="138">
        <f>'14d_1 - Zařízení silnopro...'!F36</f>
        <v>0</v>
      </c>
      <c r="BB99" s="138">
        <f>'14d_1 - Zařízení silnopro...'!F37</f>
        <v>0</v>
      </c>
      <c r="BC99" s="138">
        <f>'14d_1 - Zařízení silnopro...'!F38</f>
        <v>0</v>
      </c>
      <c r="BD99" s="140">
        <f>'14d_1 - Zařízení silnopro...'!F39</f>
        <v>0</v>
      </c>
      <c r="BE99" s="4"/>
      <c r="BT99" s="141" t="s">
        <v>92</v>
      </c>
      <c r="BV99" s="141" t="s">
        <v>83</v>
      </c>
      <c r="BW99" s="141" t="s">
        <v>102</v>
      </c>
      <c r="BX99" s="141" t="s">
        <v>96</v>
      </c>
      <c r="CL99" s="141" t="s">
        <v>1</v>
      </c>
    </row>
    <row r="100" s="4" customFormat="1" ht="16.5" customHeight="1">
      <c r="A100" s="132" t="s">
        <v>90</v>
      </c>
      <c r="B100" s="70"/>
      <c r="C100" s="133"/>
      <c r="D100" s="133"/>
      <c r="E100" s="134" t="s">
        <v>103</v>
      </c>
      <c r="F100" s="134"/>
      <c r="G100" s="134"/>
      <c r="H100" s="134"/>
      <c r="I100" s="134"/>
      <c r="J100" s="133"/>
      <c r="K100" s="134" t="s">
        <v>104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'14d_2 - Bleskosvod'!J32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91</v>
      </c>
      <c r="AR100" s="72"/>
      <c r="AS100" s="137">
        <v>0</v>
      </c>
      <c r="AT100" s="138">
        <f>ROUND(SUM(AV100:AW100),2)</f>
        <v>0</v>
      </c>
      <c r="AU100" s="139">
        <f>'14d_2 - Bleskosvod'!P122</f>
        <v>0</v>
      </c>
      <c r="AV100" s="138">
        <f>'14d_2 - Bleskosvod'!J35</f>
        <v>0</v>
      </c>
      <c r="AW100" s="138">
        <f>'14d_2 - Bleskosvod'!J36</f>
        <v>0</v>
      </c>
      <c r="AX100" s="138">
        <f>'14d_2 - Bleskosvod'!J37</f>
        <v>0</v>
      </c>
      <c r="AY100" s="138">
        <f>'14d_2 - Bleskosvod'!J38</f>
        <v>0</v>
      </c>
      <c r="AZ100" s="138">
        <f>'14d_2 - Bleskosvod'!F35</f>
        <v>0</v>
      </c>
      <c r="BA100" s="138">
        <f>'14d_2 - Bleskosvod'!F36</f>
        <v>0</v>
      </c>
      <c r="BB100" s="138">
        <f>'14d_2 - Bleskosvod'!F37</f>
        <v>0</v>
      </c>
      <c r="BC100" s="138">
        <f>'14d_2 - Bleskosvod'!F38</f>
        <v>0</v>
      </c>
      <c r="BD100" s="140">
        <f>'14d_2 - Bleskosvod'!F39</f>
        <v>0</v>
      </c>
      <c r="BE100" s="4"/>
      <c r="BT100" s="141" t="s">
        <v>92</v>
      </c>
      <c r="BV100" s="141" t="s">
        <v>83</v>
      </c>
      <c r="BW100" s="141" t="s">
        <v>105</v>
      </c>
      <c r="BX100" s="141" t="s">
        <v>96</v>
      </c>
      <c r="CL100" s="141" t="s">
        <v>94</v>
      </c>
    </row>
    <row r="101" s="4" customFormat="1" ht="16.5" customHeight="1">
      <c r="A101" s="132" t="s">
        <v>90</v>
      </c>
      <c r="B101" s="70"/>
      <c r="C101" s="133"/>
      <c r="D101" s="133"/>
      <c r="E101" s="134" t="s">
        <v>106</v>
      </c>
      <c r="F101" s="134"/>
      <c r="G101" s="134"/>
      <c r="H101" s="134"/>
      <c r="I101" s="134"/>
      <c r="J101" s="133"/>
      <c r="K101" s="134" t="s">
        <v>107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'14f - Fotovoltaická elekt...'!J32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91</v>
      </c>
      <c r="AR101" s="72"/>
      <c r="AS101" s="142">
        <v>0</v>
      </c>
      <c r="AT101" s="143">
        <f>ROUND(SUM(AV101:AW101),2)</f>
        <v>0</v>
      </c>
      <c r="AU101" s="144">
        <f>'14f - Fotovoltaická elekt...'!P127</f>
        <v>0</v>
      </c>
      <c r="AV101" s="143">
        <f>'14f - Fotovoltaická elekt...'!J35</f>
        <v>0</v>
      </c>
      <c r="AW101" s="143">
        <f>'14f - Fotovoltaická elekt...'!J36</f>
        <v>0</v>
      </c>
      <c r="AX101" s="143">
        <f>'14f - Fotovoltaická elekt...'!J37</f>
        <v>0</v>
      </c>
      <c r="AY101" s="143">
        <f>'14f - Fotovoltaická elekt...'!J38</f>
        <v>0</v>
      </c>
      <c r="AZ101" s="143">
        <f>'14f - Fotovoltaická elekt...'!F35</f>
        <v>0</v>
      </c>
      <c r="BA101" s="143">
        <f>'14f - Fotovoltaická elekt...'!F36</f>
        <v>0</v>
      </c>
      <c r="BB101" s="143">
        <f>'14f - Fotovoltaická elekt...'!F37</f>
        <v>0</v>
      </c>
      <c r="BC101" s="143">
        <f>'14f - Fotovoltaická elekt...'!F38</f>
        <v>0</v>
      </c>
      <c r="BD101" s="145">
        <f>'14f - Fotovoltaická elekt...'!F39</f>
        <v>0</v>
      </c>
      <c r="BE101" s="4"/>
      <c r="BT101" s="141" t="s">
        <v>92</v>
      </c>
      <c r="BV101" s="141" t="s">
        <v>83</v>
      </c>
      <c r="BW101" s="141" t="s">
        <v>108</v>
      </c>
      <c r="BX101" s="141" t="s">
        <v>96</v>
      </c>
      <c r="CL101" s="141" t="s">
        <v>109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qpyIaT25wSb7nInG4e29Cuoasi0XkWZeOPQrXa1qduX3JtW9KuuWdQnuXZ/F64tnGRxnUcyz5w/oyw9rknQCxA==" hashValue="3qRDK/A12+bsTz6vxIREzFJuyi0REJLC2rm3YDqHktX+4PZd9XB0yQj7b6NrmaoZ11p6IKrnYsOqcF/mQKbPNg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6" location="'VRN - Vedlejší a ostatní ...'!C2" display="/"/>
    <hyperlink ref="A98" location="'01 - Stavební výpomoce'!C2" display="/"/>
    <hyperlink ref="A99" location="'14d_1 - Zařízení silnopro...'!C2" display="/"/>
    <hyperlink ref="A100" location="'14d_2 - Bleskosvod'!C2" display="/"/>
    <hyperlink ref="A101" location="'14f - Fotovoltaická elek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110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Domov Černovice – Lidmaň – FVE objekty 7. a 8. oddělení - Lidmaň</v>
      </c>
      <c r="F7" s="150"/>
      <c r="G7" s="150"/>
      <c r="H7" s="150"/>
      <c r="L7" s="20"/>
    </row>
    <row r="8" s="1" customFormat="1" ht="12" customHeight="1">
      <c r="B8" s="20"/>
      <c r="D8" s="150" t="s">
        <v>111</v>
      </c>
      <c r="L8" s="20"/>
    </row>
    <row r="9" s="2" customFormat="1" ht="16.5" customHeight="1">
      <c r="A9" s="38"/>
      <c r="B9" s="44"/>
      <c r="C9" s="38"/>
      <c r="D9" s="38"/>
      <c r="E9" s="151" t="s">
        <v>112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94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30. 11. 2023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37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238.5" customHeight="1">
      <c r="A29" s="154"/>
      <c r="B29" s="155"/>
      <c r="C29" s="154"/>
      <c r="D29" s="154"/>
      <c r="E29" s="156" t="s">
        <v>114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41</v>
      </c>
      <c r="E32" s="38"/>
      <c r="F32" s="38"/>
      <c r="G32" s="38"/>
      <c r="H32" s="38"/>
      <c r="I32" s="38"/>
      <c r="J32" s="160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43</v>
      </c>
      <c r="G34" s="38"/>
      <c r="H34" s="38"/>
      <c r="I34" s="161" t="s">
        <v>42</v>
      </c>
      <c r="J34" s="161" t="s">
        <v>44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45</v>
      </c>
      <c r="E35" s="150" t="s">
        <v>46</v>
      </c>
      <c r="F35" s="163">
        <f>ROUND((SUM(BE122:BE144)),  2)</f>
        <v>0</v>
      </c>
      <c r="G35" s="38"/>
      <c r="H35" s="38"/>
      <c r="I35" s="164">
        <v>0.20999999999999999</v>
      </c>
      <c r="J35" s="163">
        <f>ROUND(((SUM(BE122:BE144))*I35),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47</v>
      </c>
      <c r="F36" s="163">
        <f>ROUND((SUM(BF122:BF144)),  2)</f>
        <v>0</v>
      </c>
      <c r="G36" s="38"/>
      <c r="H36" s="38"/>
      <c r="I36" s="164">
        <v>0.14999999999999999</v>
      </c>
      <c r="J36" s="163">
        <f>ROUND(((SUM(BF122:BF144))*I36),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48</v>
      </c>
      <c r="F37" s="163">
        <f>ROUND((SUM(BG122:BG144)),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49</v>
      </c>
      <c r="F38" s="163">
        <f>ROUND((SUM(BH122:BH144)),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50</v>
      </c>
      <c r="F39" s="163">
        <f>ROUND((SUM(BI122:BI144)),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51</v>
      </c>
      <c r="E41" s="167"/>
      <c r="F41" s="167"/>
      <c r="G41" s="168" t="s">
        <v>52</v>
      </c>
      <c r="H41" s="169" t="s">
        <v>53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54</v>
      </c>
      <c r="E50" s="173"/>
      <c r="F50" s="173"/>
      <c r="G50" s="172" t="s">
        <v>55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56</v>
      </c>
      <c r="E61" s="175"/>
      <c r="F61" s="176" t="s">
        <v>57</v>
      </c>
      <c r="G61" s="174" t="s">
        <v>56</v>
      </c>
      <c r="H61" s="175"/>
      <c r="I61" s="175"/>
      <c r="J61" s="177" t="s">
        <v>57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58</v>
      </c>
      <c r="E65" s="178"/>
      <c r="F65" s="178"/>
      <c r="G65" s="172" t="s">
        <v>59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56</v>
      </c>
      <c r="E76" s="175"/>
      <c r="F76" s="176" t="s">
        <v>57</v>
      </c>
      <c r="G76" s="174" t="s">
        <v>56</v>
      </c>
      <c r="H76" s="175"/>
      <c r="I76" s="175"/>
      <c r="J76" s="177" t="s">
        <v>57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Domov Černovice – Lidmaň – FVE objekty 7. a 8. oddělení - Lidmaň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VRN - Vedlejší a ostatní rozpočtové náklady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Lidmaň 91</v>
      </c>
      <c r="G91" s="40"/>
      <c r="H91" s="40"/>
      <c r="I91" s="32" t="s">
        <v>22</v>
      </c>
      <c r="J91" s="79" t="str">
        <f>IF(J14="","",J14)</f>
        <v>30. 11. 2023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Kraj Vysočina</v>
      </c>
      <c r="G93" s="40"/>
      <c r="H93" s="40"/>
      <c r="I93" s="32" t="s">
        <v>32</v>
      </c>
      <c r="J93" s="36" t="str">
        <f>E23</f>
        <v>PROJEKT CENTRUM NOVA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37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118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119</v>
      </c>
    </row>
    <row r="99" s="9" customFormat="1" ht="24.96" customHeight="1">
      <c r="A99" s="9"/>
      <c r="B99" s="188"/>
      <c r="C99" s="189"/>
      <c r="D99" s="190" t="s">
        <v>120</v>
      </c>
      <c r="E99" s="191"/>
      <c r="F99" s="191"/>
      <c r="G99" s="191"/>
      <c r="H99" s="191"/>
      <c r="I99" s="191"/>
      <c r="J99" s="192">
        <f>J123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121</v>
      </c>
      <c r="E100" s="196"/>
      <c r="F100" s="196"/>
      <c r="G100" s="196"/>
      <c r="H100" s="196"/>
      <c r="I100" s="196"/>
      <c r="J100" s="197">
        <f>J124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122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83" t="str">
        <f>E7</f>
        <v>Domov Černovice – Lidmaň – FVE objekty 7. a 8. oddělení - Lidmaň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111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3" t="s">
        <v>112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113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VRN - Vedlejší a ostatní rozpočtové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>Lidmaň 91</v>
      </c>
      <c r="G116" s="40"/>
      <c r="H116" s="40"/>
      <c r="I116" s="32" t="s">
        <v>22</v>
      </c>
      <c r="J116" s="79" t="str">
        <f>IF(J14="","",J14)</f>
        <v>30. 11. 2023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E17</f>
        <v>Kraj Vysočina</v>
      </c>
      <c r="G118" s="40"/>
      <c r="H118" s="40"/>
      <c r="I118" s="32" t="s">
        <v>32</v>
      </c>
      <c r="J118" s="36" t="str">
        <f>E23</f>
        <v>PROJEKT CENTRUM NOVA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IF(E20="","",E20)</f>
        <v>Vyplň údaj</v>
      </c>
      <c r="G119" s="40"/>
      <c r="H119" s="40"/>
      <c r="I119" s="32" t="s">
        <v>37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123</v>
      </c>
      <c r="D121" s="202" t="s">
        <v>66</v>
      </c>
      <c r="E121" s="202" t="s">
        <v>62</v>
      </c>
      <c r="F121" s="202" t="s">
        <v>63</v>
      </c>
      <c r="G121" s="202" t="s">
        <v>124</v>
      </c>
      <c r="H121" s="202" t="s">
        <v>125</v>
      </c>
      <c r="I121" s="202" t="s">
        <v>126</v>
      </c>
      <c r="J121" s="202" t="s">
        <v>117</v>
      </c>
      <c r="K121" s="203" t="s">
        <v>127</v>
      </c>
      <c r="L121" s="204"/>
      <c r="M121" s="100" t="s">
        <v>1</v>
      </c>
      <c r="N121" s="101" t="s">
        <v>45</v>
      </c>
      <c r="O121" s="101" t="s">
        <v>128</v>
      </c>
      <c r="P121" s="101" t="s">
        <v>129</v>
      </c>
      <c r="Q121" s="101" t="s">
        <v>130</v>
      </c>
      <c r="R121" s="101" t="s">
        <v>131</v>
      </c>
      <c r="S121" s="101" t="s">
        <v>132</v>
      </c>
      <c r="T121" s="102" t="s">
        <v>133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134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80</v>
      </c>
      <c r="AU122" s="17" t="s">
        <v>119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80</v>
      </c>
      <c r="E123" s="213" t="s">
        <v>135</v>
      </c>
      <c r="F123" s="213" t="s">
        <v>136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137</v>
      </c>
      <c r="AT123" s="222" t="s">
        <v>80</v>
      </c>
      <c r="AU123" s="222" t="s">
        <v>81</v>
      </c>
      <c r="AY123" s="221" t="s">
        <v>138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80</v>
      </c>
      <c r="E124" s="224" t="s">
        <v>139</v>
      </c>
      <c r="F124" s="224" t="s">
        <v>140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SUM(P125:P144)</f>
        <v>0</v>
      </c>
      <c r="Q124" s="218"/>
      <c r="R124" s="219">
        <f>SUM(R125:R144)</f>
        <v>0</v>
      </c>
      <c r="S124" s="218"/>
      <c r="T124" s="220">
        <f>SUM(T125:T144)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137</v>
      </c>
      <c r="AT124" s="222" t="s">
        <v>80</v>
      </c>
      <c r="AU124" s="222" t="s">
        <v>88</v>
      </c>
      <c r="AY124" s="221" t="s">
        <v>138</v>
      </c>
      <c r="BK124" s="223">
        <f>SUM(BK125:BK144)</f>
        <v>0</v>
      </c>
    </row>
    <row r="125" s="2" customFormat="1" ht="16.5" customHeight="1">
      <c r="A125" s="38"/>
      <c r="B125" s="39"/>
      <c r="C125" s="226" t="s">
        <v>88</v>
      </c>
      <c r="D125" s="226" t="s">
        <v>141</v>
      </c>
      <c r="E125" s="227" t="s">
        <v>142</v>
      </c>
      <c r="F125" s="228" t="s">
        <v>143</v>
      </c>
      <c r="G125" s="229" t="s">
        <v>144</v>
      </c>
      <c r="H125" s="230">
        <v>1</v>
      </c>
      <c r="I125" s="231"/>
      <c r="J125" s="232">
        <f>ROUND(I125*H125,2)</f>
        <v>0</v>
      </c>
      <c r="K125" s="228" t="s">
        <v>1</v>
      </c>
      <c r="L125" s="44"/>
      <c r="M125" s="233" t="s">
        <v>1</v>
      </c>
      <c r="N125" s="234" t="s">
        <v>47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137</v>
      </c>
      <c r="AT125" s="237" t="s">
        <v>141</v>
      </c>
      <c r="AU125" s="237" t="s">
        <v>92</v>
      </c>
      <c r="AY125" s="17" t="s">
        <v>138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92</v>
      </c>
      <c r="BK125" s="238">
        <f>ROUND(I125*H125,2)</f>
        <v>0</v>
      </c>
      <c r="BL125" s="17" t="s">
        <v>137</v>
      </c>
      <c r="BM125" s="237" t="s">
        <v>145</v>
      </c>
    </row>
    <row r="126" s="2" customFormat="1">
      <c r="A126" s="38"/>
      <c r="B126" s="39"/>
      <c r="C126" s="40"/>
      <c r="D126" s="239" t="s">
        <v>146</v>
      </c>
      <c r="E126" s="40"/>
      <c r="F126" s="240" t="s">
        <v>147</v>
      </c>
      <c r="G126" s="40"/>
      <c r="H126" s="40"/>
      <c r="I126" s="241"/>
      <c r="J126" s="40"/>
      <c r="K126" s="40"/>
      <c r="L126" s="44"/>
      <c r="M126" s="242"/>
      <c r="N126" s="243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146</v>
      </c>
      <c r="AU126" s="17" t="s">
        <v>92</v>
      </c>
    </row>
    <row r="127" s="2" customFormat="1" ht="16.5" customHeight="1">
      <c r="A127" s="38"/>
      <c r="B127" s="39"/>
      <c r="C127" s="226" t="s">
        <v>92</v>
      </c>
      <c r="D127" s="226" t="s">
        <v>141</v>
      </c>
      <c r="E127" s="227" t="s">
        <v>148</v>
      </c>
      <c r="F127" s="228" t="s">
        <v>149</v>
      </c>
      <c r="G127" s="229" t="s">
        <v>144</v>
      </c>
      <c r="H127" s="230">
        <v>1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47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137</v>
      </c>
      <c r="AT127" s="237" t="s">
        <v>141</v>
      </c>
      <c r="AU127" s="237" t="s">
        <v>92</v>
      </c>
      <c r="AY127" s="17" t="s">
        <v>138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92</v>
      </c>
      <c r="BK127" s="238">
        <f>ROUND(I127*H127,2)</f>
        <v>0</v>
      </c>
      <c r="BL127" s="17" t="s">
        <v>137</v>
      </c>
      <c r="BM127" s="237" t="s">
        <v>150</v>
      </c>
    </row>
    <row r="128" s="2" customFormat="1">
      <c r="A128" s="38"/>
      <c r="B128" s="39"/>
      <c r="C128" s="40"/>
      <c r="D128" s="239" t="s">
        <v>146</v>
      </c>
      <c r="E128" s="40"/>
      <c r="F128" s="240" t="s">
        <v>151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146</v>
      </c>
      <c r="AU128" s="17" t="s">
        <v>92</v>
      </c>
    </row>
    <row r="129" s="2" customFormat="1" ht="24.15" customHeight="1">
      <c r="A129" s="38"/>
      <c r="B129" s="39"/>
      <c r="C129" s="226" t="s">
        <v>152</v>
      </c>
      <c r="D129" s="226" t="s">
        <v>141</v>
      </c>
      <c r="E129" s="227" t="s">
        <v>153</v>
      </c>
      <c r="F129" s="228" t="s">
        <v>154</v>
      </c>
      <c r="G129" s="229" t="s">
        <v>144</v>
      </c>
      <c r="H129" s="230">
        <v>1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47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137</v>
      </c>
      <c r="AT129" s="237" t="s">
        <v>141</v>
      </c>
      <c r="AU129" s="237" t="s">
        <v>92</v>
      </c>
      <c r="AY129" s="17" t="s">
        <v>138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92</v>
      </c>
      <c r="BK129" s="238">
        <f>ROUND(I129*H129,2)</f>
        <v>0</v>
      </c>
      <c r="BL129" s="17" t="s">
        <v>137</v>
      </c>
      <c r="BM129" s="237" t="s">
        <v>155</v>
      </c>
    </row>
    <row r="130" s="2" customFormat="1">
      <c r="A130" s="38"/>
      <c r="B130" s="39"/>
      <c r="C130" s="40"/>
      <c r="D130" s="239" t="s">
        <v>146</v>
      </c>
      <c r="E130" s="40"/>
      <c r="F130" s="240" t="s">
        <v>156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146</v>
      </c>
      <c r="AU130" s="17" t="s">
        <v>92</v>
      </c>
    </row>
    <row r="131" s="2" customFormat="1" ht="33" customHeight="1">
      <c r="A131" s="38"/>
      <c r="B131" s="39"/>
      <c r="C131" s="226" t="s">
        <v>137</v>
      </c>
      <c r="D131" s="226" t="s">
        <v>141</v>
      </c>
      <c r="E131" s="227" t="s">
        <v>157</v>
      </c>
      <c r="F131" s="228" t="s">
        <v>158</v>
      </c>
      <c r="G131" s="229" t="s">
        <v>144</v>
      </c>
      <c r="H131" s="230">
        <v>1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47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137</v>
      </c>
      <c r="AT131" s="237" t="s">
        <v>141</v>
      </c>
      <c r="AU131" s="237" t="s">
        <v>92</v>
      </c>
      <c r="AY131" s="17" t="s">
        <v>138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92</v>
      </c>
      <c r="BK131" s="238">
        <f>ROUND(I131*H131,2)</f>
        <v>0</v>
      </c>
      <c r="BL131" s="17" t="s">
        <v>137</v>
      </c>
      <c r="BM131" s="237" t="s">
        <v>159</v>
      </c>
    </row>
    <row r="132" s="2" customFormat="1">
      <c r="A132" s="38"/>
      <c r="B132" s="39"/>
      <c r="C132" s="40"/>
      <c r="D132" s="239" t="s">
        <v>146</v>
      </c>
      <c r="E132" s="40"/>
      <c r="F132" s="240" t="s">
        <v>160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146</v>
      </c>
      <c r="AU132" s="17" t="s">
        <v>92</v>
      </c>
    </row>
    <row r="133" s="2" customFormat="1" ht="16.5" customHeight="1">
      <c r="A133" s="38"/>
      <c r="B133" s="39"/>
      <c r="C133" s="226" t="s">
        <v>161</v>
      </c>
      <c r="D133" s="226" t="s">
        <v>141</v>
      </c>
      <c r="E133" s="227" t="s">
        <v>162</v>
      </c>
      <c r="F133" s="228" t="s">
        <v>163</v>
      </c>
      <c r="G133" s="229" t="s">
        <v>144</v>
      </c>
      <c r="H133" s="230">
        <v>1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47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137</v>
      </c>
      <c r="AT133" s="237" t="s">
        <v>141</v>
      </c>
      <c r="AU133" s="237" t="s">
        <v>92</v>
      </c>
      <c r="AY133" s="17" t="s">
        <v>138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92</v>
      </c>
      <c r="BK133" s="238">
        <f>ROUND(I133*H133,2)</f>
        <v>0</v>
      </c>
      <c r="BL133" s="17" t="s">
        <v>137</v>
      </c>
      <c r="BM133" s="237" t="s">
        <v>164</v>
      </c>
    </row>
    <row r="134" s="2" customFormat="1">
      <c r="A134" s="38"/>
      <c r="B134" s="39"/>
      <c r="C134" s="40"/>
      <c r="D134" s="239" t="s">
        <v>146</v>
      </c>
      <c r="E134" s="40"/>
      <c r="F134" s="240" t="s">
        <v>165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146</v>
      </c>
      <c r="AU134" s="17" t="s">
        <v>92</v>
      </c>
    </row>
    <row r="135" s="2" customFormat="1" ht="24.15" customHeight="1">
      <c r="A135" s="38"/>
      <c r="B135" s="39"/>
      <c r="C135" s="226" t="s">
        <v>166</v>
      </c>
      <c r="D135" s="226" t="s">
        <v>141</v>
      </c>
      <c r="E135" s="227" t="s">
        <v>167</v>
      </c>
      <c r="F135" s="228" t="s">
        <v>168</v>
      </c>
      <c r="G135" s="229" t="s">
        <v>144</v>
      </c>
      <c r="H135" s="230">
        <v>1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47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137</v>
      </c>
      <c r="AT135" s="237" t="s">
        <v>141</v>
      </c>
      <c r="AU135" s="237" t="s">
        <v>92</v>
      </c>
      <c r="AY135" s="17" t="s">
        <v>138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92</v>
      </c>
      <c r="BK135" s="238">
        <f>ROUND(I135*H135,2)</f>
        <v>0</v>
      </c>
      <c r="BL135" s="17" t="s">
        <v>137</v>
      </c>
      <c r="BM135" s="237" t="s">
        <v>169</v>
      </c>
    </row>
    <row r="136" s="2" customFormat="1">
      <c r="A136" s="38"/>
      <c r="B136" s="39"/>
      <c r="C136" s="40"/>
      <c r="D136" s="239" t="s">
        <v>146</v>
      </c>
      <c r="E136" s="40"/>
      <c r="F136" s="240" t="s">
        <v>170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146</v>
      </c>
      <c r="AU136" s="17" t="s">
        <v>92</v>
      </c>
    </row>
    <row r="137" s="2" customFormat="1" ht="24.15" customHeight="1">
      <c r="A137" s="38"/>
      <c r="B137" s="39"/>
      <c r="C137" s="226" t="s">
        <v>171</v>
      </c>
      <c r="D137" s="226" t="s">
        <v>141</v>
      </c>
      <c r="E137" s="227" t="s">
        <v>172</v>
      </c>
      <c r="F137" s="228" t="s">
        <v>173</v>
      </c>
      <c r="G137" s="229" t="s">
        <v>144</v>
      </c>
      <c r="H137" s="230">
        <v>1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47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137</v>
      </c>
      <c r="AT137" s="237" t="s">
        <v>141</v>
      </c>
      <c r="AU137" s="237" t="s">
        <v>92</v>
      </c>
      <c r="AY137" s="17" t="s">
        <v>138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92</v>
      </c>
      <c r="BK137" s="238">
        <f>ROUND(I137*H137,2)</f>
        <v>0</v>
      </c>
      <c r="BL137" s="17" t="s">
        <v>137</v>
      </c>
      <c r="BM137" s="237" t="s">
        <v>174</v>
      </c>
    </row>
    <row r="138" s="2" customFormat="1">
      <c r="A138" s="38"/>
      <c r="B138" s="39"/>
      <c r="C138" s="40"/>
      <c r="D138" s="239" t="s">
        <v>146</v>
      </c>
      <c r="E138" s="40"/>
      <c r="F138" s="240" t="s">
        <v>175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146</v>
      </c>
      <c r="AU138" s="17" t="s">
        <v>92</v>
      </c>
    </row>
    <row r="139" s="2" customFormat="1" ht="24.15" customHeight="1">
      <c r="A139" s="38"/>
      <c r="B139" s="39"/>
      <c r="C139" s="226" t="s">
        <v>176</v>
      </c>
      <c r="D139" s="226" t="s">
        <v>141</v>
      </c>
      <c r="E139" s="227" t="s">
        <v>177</v>
      </c>
      <c r="F139" s="228" t="s">
        <v>178</v>
      </c>
      <c r="G139" s="229" t="s">
        <v>144</v>
      </c>
      <c r="H139" s="230">
        <v>1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47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137</v>
      </c>
      <c r="AT139" s="237" t="s">
        <v>141</v>
      </c>
      <c r="AU139" s="237" t="s">
        <v>92</v>
      </c>
      <c r="AY139" s="17" t="s">
        <v>138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92</v>
      </c>
      <c r="BK139" s="238">
        <f>ROUND(I139*H139,2)</f>
        <v>0</v>
      </c>
      <c r="BL139" s="17" t="s">
        <v>137</v>
      </c>
      <c r="BM139" s="237" t="s">
        <v>179</v>
      </c>
    </row>
    <row r="140" s="2" customFormat="1">
      <c r="A140" s="38"/>
      <c r="B140" s="39"/>
      <c r="C140" s="40"/>
      <c r="D140" s="239" t="s">
        <v>146</v>
      </c>
      <c r="E140" s="40"/>
      <c r="F140" s="240" t="s">
        <v>180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146</v>
      </c>
      <c r="AU140" s="17" t="s">
        <v>92</v>
      </c>
    </row>
    <row r="141" s="2" customFormat="1" ht="24.15" customHeight="1">
      <c r="A141" s="38"/>
      <c r="B141" s="39"/>
      <c r="C141" s="226" t="s">
        <v>181</v>
      </c>
      <c r="D141" s="226" t="s">
        <v>141</v>
      </c>
      <c r="E141" s="227" t="s">
        <v>182</v>
      </c>
      <c r="F141" s="228" t="s">
        <v>183</v>
      </c>
      <c r="G141" s="229" t="s">
        <v>144</v>
      </c>
      <c r="H141" s="230">
        <v>1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47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137</v>
      </c>
      <c r="AT141" s="237" t="s">
        <v>141</v>
      </c>
      <c r="AU141" s="237" t="s">
        <v>92</v>
      </c>
      <c r="AY141" s="17" t="s">
        <v>138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92</v>
      </c>
      <c r="BK141" s="238">
        <f>ROUND(I141*H141,2)</f>
        <v>0</v>
      </c>
      <c r="BL141" s="17" t="s">
        <v>137</v>
      </c>
      <c r="BM141" s="237" t="s">
        <v>184</v>
      </c>
    </row>
    <row r="142" s="2" customFormat="1">
      <c r="A142" s="38"/>
      <c r="B142" s="39"/>
      <c r="C142" s="40"/>
      <c r="D142" s="239" t="s">
        <v>146</v>
      </c>
      <c r="E142" s="40"/>
      <c r="F142" s="240" t="s">
        <v>185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146</v>
      </c>
      <c r="AU142" s="17" t="s">
        <v>92</v>
      </c>
    </row>
    <row r="143" s="2" customFormat="1" ht="24.15" customHeight="1">
      <c r="A143" s="38"/>
      <c r="B143" s="39"/>
      <c r="C143" s="226" t="s">
        <v>186</v>
      </c>
      <c r="D143" s="226" t="s">
        <v>141</v>
      </c>
      <c r="E143" s="227" t="s">
        <v>187</v>
      </c>
      <c r="F143" s="228" t="s">
        <v>188</v>
      </c>
      <c r="G143" s="229" t="s">
        <v>189</v>
      </c>
      <c r="H143" s="230">
        <v>1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47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137</v>
      </c>
      <c r="AT143" s="237" t="s">
        <v>141</v>
      </c>
      <c r="AU143" s="237" t="s">
        <v>92</v>
      </c>
      <c r="AY143" s="17" t="s">
        <v>138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92</v>
      </c>
      <c r="BK143" s="238">
        <f>ROUND(I143*H143,2)</f>
        <v>0</v>
      </c>
      <c r="BL143" s="17" t="s">
        <v>137</v>
      </c>
      <c r="BM143" s="237" t="s">
        <v>190</v>
      </c>
    </row>
    <row r="144" s="2" customFormat="1">
      <c r="A144" s="38"/>
      <c r="B144" s="39"/>
      <c r="C144" s="40"/>
      <c r="D144" s="239" t="s">
        <v>146</v>
      </c>
      <c r="E144" s="40"/>
      <c r="F144" s="240" t="s">
        <v>191</v>
      </c>
      <c r="G144" s="40"/>
      <c r="H144" s="40"/>
      <c r="I144" s="241"/>
      <c r="J144" s="40"/>
      <c r="K144" s="40"/>
      <c r="L144" s="44"/>
      <c r="M144" s="244"/>
      <c r="N144" s="245"/>
      <c r="O144" s="246"/>
      <c r="P144" s="246"/>
      <c r="Q144" s="246"/>
      <c r="R144" s="246"/>
      <c r="S144" s="246"/>
      <c r="T144" s="247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146</v>
      </c>
      <c r="AU144" s="17" t="s">
        <v>92</v>
      </c>
    </row>
    <row r="145" s="2" customFormat="1" ht="6.96" customHeight="1">
      <c r="A145" s="38"/>
      <c r="B145" s="66"/>
      <c r="C145" s="67"/>
      <c r="D145" s="67"/>
      <c r="E145" s="67"/>
      <c r="F145" s="67"/>
      <c r="G145" s="67"/>
      <c r="H145" s="67"/>
      <c r="I145" s="67"/>
      <c r="J145" s="67"/>
      <c r="K145" s="67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vjg7pVAGIA6gmuAm9Z/gtsYFGpb3bp+jrS6x1nAgaoFUVy195skUUuPmEDj1uA7Qs+EyB/3yCZ67+xcknQq7QA==" hashValue="GJMG+UwsMZCE0pK0/D73PdB26tlOqPvc61pIQiypq30bhPG0K44vQDlJCUdJlpinRNSj4LxbyYLbfto4DpLRKQ==" algorithmName="SHA-512" password="CC35"/>
  <autoFilter ref="C121:K1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110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Domov Černovice – Lidmaň – FVE objekty 7. a 8. oddělení - Lidmaň</v>
      </c>
      <c r="F7" s="150"/>
      <c r="G7" s="150"/>
      <c r="H7" s="150"/>
      <c r="L7" s="20"/>
    </row>
    <row r="8" s="1" customFormat="1" ht="12" customHeight="1">
      <c r="B8" s="20"/>
      <c r="D8" s="150" t="s">
        <v>111</v>
      </c>
      <c r="L8" s="20"/>
    </row>
    <row r="9" s="2" customFormat="1" ht="23.25" customHeight="1">
      <c r="A9" s="38"/>
      <c r="B9" s="44"/>
      <c r="C9" s="38"/>
      <c r="D9" s="38"/>
      <c r="E9" s="151" t="s">
        <v>192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193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94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30. 11. 2023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37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214.5" customHeight="1">
      <c r="A29" s="154"/>
      <c r="B29" s="155"/>
      <c r="C29" s="154"/>
      <c r="D29" s="154"/>
      <c r="E29" s="156" t="s">
        <v>194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41</v>
      </c>
      <c r="E32" s="38"/>
      <c r="F32" s="38"/>
      <c r="G32" s="38"/>
      <c r="H32" s="38"/>
      <c r="I32" s="38"/>
      <c r="J32" s="160">
        <f>ROUND(J134,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43</v>
      </c>
      <c r="G34" s="38"/>
      <c r="H34" s="38"/>
      <c r="I34" s="161" t="s">
        <v>42</v>
      </c>
      <c r="J34" s="161" t="s">
        <v>44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45</v>
      </c>
      <c r="E35" s="150" t="s">
        <v>46</v>
      </c>
      <c r="F35" s="163">
        <f>ROUND((SUM(BE134:BE263)),  2)</f>
        <v>0</v>
      </c>
      <c r="G35" s="38"/>
      <c r="H35" s="38"/>
      <c r="I35" s="164">
        <v>0.20999999999999999</v>
      </c>
      <c r="J35" s="163">
        <f>ROUND(((SUM(BE134:BE263))*I35),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47</v>
      </c>
      <c r="F36" s="163">
        <f>ROUND((SUM(BF134:BF263)),  2)</f>
        <v>0</v>
      </c>
      <c r="G36" s="38"/>
      <c r="H36" s="38"/>
      <c r="I36" s="164">
        <v>0.14999999999999999</v>
      </c>
      <c r="J36" s="163">
        <f>ROUND(((SUM(BF134:BF263))*I36),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48</v>
      </c>
      <c r="F37" s="163">
        <f>ROUND((SUM(BG134:BG263)),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49</v>
      </c>
      <c r="F38" s="163">
        <f>ROUND((SUM(BH134:BH263)),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50</v>
      </c>
      <c r="F39" s="163">
        <f>ROUND((SUM(BI134:BI263)),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51</v>
      </c>
      <c r="E41" s="167"/>
      <c r="F41" s="167"/>
      <c r="G41" s="168" t="s">
        <v>52</v>
      </c>
      <c r="H41" s="169" t="s">
        <v>53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54</v>
      </c>
      <c r="E50" s="173"/>
      <c r="F50" s="173"/>
      <c r="G50" s="172" t="s">
        <v>55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56</v>
      </c>
      <c r="E61" s="175"/>
      <c r="F61" s="176" t="s">
        <v>57</v>
      </c>
      <c r="G61" s="174" t="s">
        <v>56</v>
      </c>
      <c r="H61" s="175"/>
      <c r="I61" s="175"/>
      <c r="J61" s="177" t="s">
        <v>57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58</v>
      </c>
      <c r="E65" s="178"/>
      <c r="F65" s="178"/>
      <c r="G65" s="172" t="s">
        <v>59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56</v>
      </c>
      <c r="E76" s="175"/>
      <c r="F76" s="176" t="s">
        <v>57</v>
      </c>
      <c r="G76" s="174" t="s">
        <v>56</v>
      </c>
      <c r="H76" s="175"/>
      <c r="I76" s="175"/>
      <c r="J76" s="177" t="s">
        <v>57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Domov Černovice – Lidmaň – FVE objekty 7. a 8. oddělení - Lidmaň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3" t="s">
        <v>192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Stavební výpomoce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Lidmaň 91</v>
      </c>
      <c r="G91" s="40"/>
      <c r="H91" s="40"/>
      <c r="I91" s="32" t="s">
        <v>22</v>
      </c>
      <c r="J91" s="79" t="str">
        <f>IF(J14="","",J14)</f>
        <v>30. 11. 2023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Kraj Vysočina</v>
      </c>
      <c r="G93" s="40"/>
      <c r="H93" s="40"/>
      <c r="I93" s="32" t="s">
        <v>32</v>
      </c>
      <c r="J93" s="36" t="str">
        <f>E23</f>
        <v>PROJEKT CENTRUM NOVA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37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118</v>
      </c>
      <c r="D98" s="40"/>
      <c r="E98" s="40"/>
      <c r="F98" s="40"/>
      <c r="G98" s="40"/>
      <c r="H98" s="40"/>
      <c r="I98" s="40"/>
      <c r="J98" s="110">
        <f>J134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119</v>
      </c>
    </row>
    <row r="99" s="9" customFormat="1" ht="24.96" customHeight="1">
      <c r="A99" s="9"/>
      <c r="B99" s="188"/>
      <c r="C99" s="189"/>
      <c r="D99" s="190" t="s">
        <v>195</v>
      </c>
      <c r="E99" s="191"/>
      <c r="F99" s="191"/>
      <c r="G99" s="191"/>
      <c r="H99" s="191"/>
      <c r="I99" s="191"/>
      <c r="J99" s="192">
        <f>J135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196</v>
      </c>
      <c r="E100" s="196"/>
      <c r="F100" s="196"/>
      <c r="G100" s="196"/>
      <c r="H100" s="196"/>
      <c r="I100" s="196"/>
      <c r="J100" s="197">
        <f>J136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197</v>
      </c>
      <c r="E101" s="196"/>
      <c r="F101" s="196"/>
      <c r="G101" s="196"/>
      <c r="H101" s="196"/>
      <c r="I101" s="196"/>
      <c r="J101" s="197">
        <f>J151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198</v>
      </c>
      <c r="E102" s="196"/>
      <c r="F102" s="196"/>
      <c r="G102" s="196"/>
      <c r="H102" s="196"/>
      <c r="I102" s="196"/>
      <c r="J102" s="197">
        <f>J172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4"/>
      <c r="C103" s="133"/>
      <c r="D103" s="195" t="s">
        <v>199</v>
      </c>
      <c r="E103" s="196"/>
      <c r="F103" s="196"/>
      <c r="G103" s="196"/>
      <c r="H103" s="196"/>
      <c r="I103" s="196"/>
      <c r="J103" s="197">
        <f>J173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94"/>
      <c r="C104" s="133"/>
      <c r="D104" s="195" t="s">
        <v>200</v>
      </c>
      <c r="E104" s="196"/>
      <c r="F104" s="196"/>
      <c r="G104" s="196"/>
      <c r="H104" s="196"/>
      <c r="I104" s="196"/>
      <c r="J104" s="197">
        <f>J177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94"/>
      <c r="C105" s="133"/>
      <c r="D105" s="195" t="s">
        <v>201</v>
      </c>
      <c r="E105" s="196"/>
      <c r="F105" s="196"/>
      <c r="G105" s="196"/>
      <c r="H105" s="196"/>
      <c r="I105" s="196"/>
      <c r="J105" s="197">
        <f>J185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202</v>
      </c>
      <c r="E106" s="196"/>
      <c r="F106" s="196"/>
      <c r="G106" s="196"/>
      <c r="H106" s="196"/>
      <c r="I106" s="196"/>
      <c r="J106" s="197">
        <f>J196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203</v>
      </c>
      <c r="E107" s="196"/>
      <c r="F107" s="196"/>
      <c r="G107" s="196"/>
      <c r="H107" s="196"/>
      <c r="I107" s="196"/>
      <c r="J107" s="197">
        <f>J211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8"/>
      <c r="C108" s="189"/>
      <c r="D108" s="190" t="s">
        <v>204</v>
      </c>
      <c r="E108" s="191"/>
      <c r="F108" s="191"/>
      <c r="G108" s="191"/>
      <c r="H108" s="191"/>
      <c r="I108" s="191"/>
      <c r="J108" s="192">
        <f>J215</f>
        <v>0</v>
      </c>
      <c r="K108" s="189"/>
      <c r="L108" s="19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4"/>
      <c r="C109" s="133"/>
      <c r="D109" s="195" t="s">
        <v>205</v>
      </c>
      <c r="E109" s="196"/>
      <c r="F109" s="196"/>
      <c r="G109" s="196"/>
      <c r="H109" s="196"/>
      <c r="I109" s="196"/>
      <c r="J109" s="197">
        <f>J216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206</v>
      </c>
      <c r="E110" s="196"/>
      <c r="F110" s="196"/>
      <c r="G110" s="196"/>
      <c r="H110" s="196"/>
      <c r="I110" s="196"/>
      <c r="J110" s="197">
        <f>J218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207</v>
      </c>
      <c r="E111" s="196"/>
      <c r="F111" s="196"/>
      <c r="G111" s="196"/>
      <c r="H111" s="196"/>
      <c r="I111" s="196"/>
      <c r="J111" s="197">
        <f>J225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208</v>
      </c>
      <c r="E112" s="196"/>
      <c r="F112" s="196"/>
      <c r="G112" s="196"/>
      <c r="H112" s="196"/>
      <c r="I112" s="196"/>
      <c r="J112" s="197">
        <f>J253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122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6.25" customHeight="1">
      <c r="A122" s="38"/>
      <c r="B122" s="39"/>
      <c r="C122" s="40"/>
      <c r="D122" s="40"/>
      <c r="E122" s="183" t="str">
        <f>E7</f>
        <v>Domov Černovice – Lidmaň – FVE objekty 7. a 8. oddělení - Lidmaň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" customFormat="1" ht="12" customHeight="1">
      <c r="B123" s="21"/>
      <c r="C123" s="32" t="s">
        <v>111</v>
      </c>
      <c r="D123" s="22"/>
      <c r="E123" s="22"/>
      <c r="F123" s="22"/>
      <c r="G123" s="22"/>
      <c r="H123" s="22"/>
      <c r="I123" s="22"/>
      <c r="J123" s="22"/>
      <c r="K123" s="22"/>
      <c r="L123" s="20"/>
    </row>
    <row r="124" s="2" customFormat="1" ht="23.25" customHeight="1">
      <c r="A124" s="38"/>
      <c r="B124" s="39"/>
      <c r="C124" s="40"/>
      <c r="D124" s="40"/>
      <c r="E124" s="183" t="s">
        <v>192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113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E11</f>
        <v>01 - Stavební výpomoce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F14</f>
        <v>Lidmaň 91</v>
      </c>
      <c r="G128" s="40"/>
      <c r="H128" s="40"/>
      <c r="I128" s="32" t="s">
        <v>22</v>
      </c>
      <c r="J128" s="79" t="str">
        <f>IF(J14="","",J14)</f>
        <v>30. 11. 2023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2" t="s">
        <v>24</v>
      </c>
      <c r="D130" s="40"/>
      <c r="E130" s="40"/>
      <c r="F130" s="27" t="str">
        <f>E17</f>
        <v>Kraj Vysočina</v>
      </c>
      <c r="G130" s="40"/>
      <c r="H130" s="40"/>
      <c r="I130" s="32" t="s">
        <v>32</v>
      </c>
      <c r="J130" s="36" t="str">
        <f>E23</f>
        <v>PROJEKT CENTRUM NOVA s.r.o.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30</v>
      </c>
      <c r="D131" s="40"/>
      <c r="E131" s="40"/>
      <c r="F131" s="27" t="str">
        <f>IF(E20="","",E20)</f>
        <v>Vyplň údaj</v>
      </c>
      <c r="G131" s="40"/>
      <c r="H131" s="40"/>
      <c r="I131" s="32" t="s">
        <v>37</v>
      </c>
      <c r="J131" s="36" t="str">
        <f>E26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99"/>
      <c r="B133" s="200"/>
      <c r="C133" s="201" t="s">
        <v>123</v>
      </c>
      <c r="D133" s="202" t="s">
        <v>66</v>
      </c>
      <c r="E133" s="202" t="s">
        <v>62</v>
      </c>
      <c r="F133" s="202" t="s">
        <v>63</v>
      </c>
      <c r="G133" s="202" t="s">
        <v>124</v>
      </c>
      <c r="H133" s="202" t="s">
        <v>125</v>
      </c>
      <c r="I133" s="202" t="s">
        <v>126</v>
      </c>
      <c r="J133" s="202" t="s">
        <v>117</v>
      </c>
      <c r="K133" s="203" t="s">
        <v>127</v>
      </c>
      <c r="L133" s="204"/>
      <c r="M133" s="100" t="s">
        <v>1</v>
      </c>
      <c r="N133" s="101" t="s">
        <v>45</v>
      </c>
      <c r="O133" s="101" t="s">
        <v>128</v>
      </c>
      <c r="P133" s="101" t="s">
        <v>129</v>
      </c>
      <c r="Q133" s="101" t="s">
        <v>130</v>
      </c>
      <c r="R133" s="101" t="s">
        <v>131</v>
      </c>
      <c r="S133" s="101" t="s">
        <v>132</v>
      </c>
      <c r="T133" s="102" t="s">
        <v>133</v>
      </c>
      <c r="U133" s="199"/>
      <c r="V133" s="199"/>
      <c r="W133" s="199"/>
      <c r="X133" s="199"/>
      <c r="Y133" s="199"/>
      <c r="Z133" s="199"/>
      <c r="AA133" s="199"/>
      <c r="AB133" s="199"/>
      <c r="AC133" s="199"/>
      <c r="AD133" s="199"/>
      <c r="AE133" s="199"/>
    </row>
    <row r="134" s="2" customFormat="1" ht="22.8" customHeight="1">
      <c r="A134" s="38"/>
      <c r="B134" s="39"/>
      <c r="C134" s="107" t="s">
        <v>134</v>
      </c>
      <c r="D134" s="40"/>
      <c r="E134" s="40"/>
      <c r="F134" s="40"/>
      <c r="G134" s="40"/>
      <c r="H134" s="40"/>
      <c r="I134" s="40"/>
      <c r="J134" s="205">
        <f>BK134</f>
        <v>0</v>
      </c>
      <c r="K134" s="40"/>
      <c r="L134" s="44"/>
      <c r="M134" s="103"/>
      <c r="N134" s="206"/>
      <c r="O134" s="104"/>
      <c r="P134" s="207">
        <f>P135+P215</f>
        <v>0</v>
      </c>
      <c r="Q134" s="104"/>
      <c r="R134" s="207">
        <f>R135+R215</f>
        <v>0.60673124</v>
      </c>
      <c r="S134" s="104"/>
      <c r="T134" s="208">
        <f>T135+T215</f>
        <v>0.44852999999999998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80</v>
      </c>
      <c r="AU134" s="17" t="s">
        <v>119</v>
      </c>
      <c r="BK134" s="209">
        <f>BK135+BK215</f>
        <v>0</v>
      </c>
    </row>
    <row r="135" s="12" customFormat="1" ht="25.92" customHeight="1">
      <c r="A135" s="12"/>
      <c r="B135" s="210"/>
      <c r="C135" s="211"/>
      <c r="D135" s="212" t="s">
        <v>80</v>
      </c>
      <c r="E135" s="213" t="s">
        <v>209</v>
      </c>
      <c r="F135" s="213" t="s">
        <v>210</v>
      </c>
      <c r="G135" s="211"/>
      <c r="H135" s="211"/>
      <c r="I135" s="214"/>
      <c r="J135" s="215">
        <f>BK135</f>
        <v>0</v>
      </c>
      <c r="K135" s="211"/>
      <c r="L135" s="216"/>
      <c r="M135" s="217"/>
      <c r="N135" s="218"/>
      <c r="O135" s="218"/>
      <c r="P135" s="219">
        <f>P136+P151+P172+P196+P211</f>
        <v>0</v>
      </c>
      <c r="Q135" s="218"/>
      <c r="R135" s="219">
        <f>R136+R151+R172+R196+R211</f>
        <v>0.53486743999999997</v>
      </c>
      <c r="S135" s="218"/>
      <c r="T135" s="220">
        <f>T136+T151+T172+T196+T211</f>
        <v>0.29969999999999997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88</v>
      </c>
      <c r="AT135" s="222" t="s">
        <v>80</v>
      </c>
      <c r="AU135" s="222" t="s">
        <v>81</v>
      </c>
      <c r="AY135" s="221" t="s">
        <v>138</v>
      </c>
      <c r="BK135" s="223">
        <f>BK136+BK151+BK172+BK196+BK211</f>
        <v>0</v>
      </c>
    </row>
    <row r="136" s="12" customFormat="1" ht="22.8" customHeight="1">
      <c r="A136" s="12"/>
      <c r="B136" s="210"/>
      <c r="C136" s="211"/>
      <c r="D136" s="212" t="s">
        <v>80</v>
      </c>
      <c r="E136" s="224" t="s">
        <v>152</v>
      </c>
      <c r="F136" s="224" t="s">
        <v>211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SUM(P137:P150)</f>
        <v>0</v>
      </c>
      <c r="Q136" s="218"/>
      <c r="R136" s="219">
        <f>SUM(R137:R150)</f>
        <v>0.19505743999999997</v>
      </c>
      <c r="S136" s="218"/>
      <c r="T136" s="220">
        <f>SUM(T137:T150)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88</v>
      </c>
      <c r="AT136" s="222" t="s">
        <v>80</v>
      </c>
      <c r="AU136" s="222" t="s">
        <v>88</v>
      </c>
      <c r="AY136" s="221" t="s">
        <v>138</v>
      </c>
      <c r="BK136" s="223">
        <f>SUM(BK137:BK150)</f>
        <v>0</v>
      </c>
    </row>
    <row r="137" s="2" customFormat="1" ht="16.5" customHeight="1">
      <c r="A137" s="38"/>
      <c r="B137" s="39"/>
      <c r="C137" s="226" t="s">
        <v>88</v>
      </c>
      <c r="D137" s="226" t="s">
        <v>141</v>
      </c>
      <c r="E137" s="227" t="s">
        <v>212</v>
      </c>
      <c r="F137" s="228" t="s">
        <v>213</v>
      </c>
      <c r="G137" s="229" t="s">
        <v>214</v>
      </c>
      <c r="H137" s="230">
        <v>0.071999999999999995</v>
      </c>
      <c r="I137" s="231"/>
      <c r="J137" s="232">
        <f>ROUND(I137*H137,2)</f>
        <v>0</v>
      </c>
      <c r="K137" s="228" t="s">
        <v>215</v>
      </c>
      <c r="L137" s="44"/>
      <c r="M137" s="233" t="s">
        <v>1</v>
      </c>
      <c r="N137" s="234" t="s">
        <v>47</v>
      </c>
      <c r="O137" s="91"/>
      <c r="P137" s="235">
        <f>O137*H137</f>
        <v>0</v>
      </c>
      <c r="Q137" s="235">
        <v>1.94302</v>
      </c>
      <c r="R137" s="235">
        <f>Q137*H137</f>
        <v>0.13989743999999998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137</v>
      </c>
      <c r="AT137" s="237" t="s">
        <v>141</v>
      </c>
      <c r="AU137" s="237" t="s">
        <v>92</v>
      </c>
      <c r="AY137" s="17" t="s">
        <v>138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92</v>
      </c>
      <c r="BK137" s="238">
        <f>ROUND(I137*H137,2)</f>
        <v>0</v>
      </c>
      <c r="BL137" s="17" t="s">
        <v>137</v>
      </c>
      <c r="BM137" s="237" t="s">
        <v>216</v>
      </c>
    </row>
    <row r="138" s="2" customFormat="1">
      <c r="A138" s="38"/>
      <c r="B138" s="39"/>
      <c r="C138" s="40"/>
      <c r="D138" s="239" t="s">
        <v>146</v>
      </c>
      <c r="E138" s="40"/>
      <c r="F138" s="240" t="s">
        <v>217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146</v>
      </c>
      <c r="AU138" s="17" t="s">
        <v>92</v>
      </c>
    </row>
    <row r="139" s="2" customFormat="1">
      <c r="A139" s="38"/>
      <c r="B139" s="39"/>
      <c r="C139" s="40"/>
      <c r="D139" s="248" t="s">
        <v>218</v>
      </c>
      <c r="E139" s="40"/>
      <c r="F139" s="249" t="s">
        <v>219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218</v>
      </c>
      <c r="AU139" s="17" t="s">
        <v>92</v>
      </c>
    </row>
    <row r="140" s="13" customFormat="1">
      <c r="A140" s="13"/>
      <c r="B140" s="250"/>
      <c r="C140" s="251"/>
      <c r="D140" s="239" t="s">
        <v>220</v>
      </c>
      <c r="E140" s="252" t="s">
        <v>1</v>
      </c>
      <c r="F140" s="253" t="s">
        <v>221</v>
      </c>
      <c r="G140" s="251"/>
      <c r="H140" s="254">
        <v>0.071999999999999995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220</v>
      </c>
      <c r="AU140" s="260" t="s">
        <v>92</v>
      </c>
      <c r="AV140" s="13" t="s">
        <v>92</v>
      </c>
      <c r="AW140" s="13" t="s">
        <v>36</v>
      </c>
      <c r="AX140" s="13" t="s">
        <v>81</v>
      </c>
      <c r="AY140" s="260" t="s">
        <v>138</v>
      </c>
    </row>
    <row r="141" s="14" customFormat="1">
      <c r="A141" s="14"/>
      <c r="B141" s="261"/>
      <c r="C141" s="262"/>
      <c r="D141" s="239" t="s">
        <v>220</v>
      </c>
      <c r="E141" s="263" t="s">
        <v>1</v>
      </c>
      <c r="F141" s="264" t="s">
        <v>222</v>
      </c>
      <c r="G141" s="262"/>
      <c r="H141" s="265">
        <v>0.071999999999999995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1" t="s">
        <v>220</v>
      </c>
      <c r="AU141" s="271" t="s">
        <v>92</v>
      </c>
      <c r="AV141" s="14" t="s">
        <v>137</v>
      </c>
      <c r="AW141" s="14" t="s">
        <v>36</v>
      </c>
      <c r="AX141" s="14" t="s">
        <v>88</v>
      </c>
      <c r="AY141" s="271" t="s">
        <v>138</v>
      </c>
    </row>
    <row r="142" s="2" customFormat="1" ht="24.15" customHeight="1">
      <c r="A142" s="38"/>
      <c r="B142" s="39"/>
      <c r="C142" s="226" t="s">
        <v>92</v>
      </c>
      <c r="D142" s="226" t="s">
        <v>141</v>
      </c>
      <c r="E142" s="227" t="s">
        <v>223</v>
      </c>
      <c r="F142" s="228" t="s">
        <v>224</v>
      </c>
      <c r="G142" s="229" t="s">
        <v>225</v>
      </c>
      <c r="H142" s="230">
        <v>0.029000000000000001</v>
      </c>
      <c r="I142" s="231"/>
      <c r="J142" s="232">
        <f>ROUND(I142*H142,2)</f>
        <v>0</v>
      </c>
      <c r="K142" s="228" t="s">
        <v>215</v>
      </c>
      <c r="L142" s="44"/>
      <c r="M142" s="233" t="s">
        <v>1</v>
      </c>
      <c r="N142" s="234" t="s">
        <v>47</v>
      </c>
      <c r="O142" s="91"/>
      <c r="P142" s="235">
        <f>O142*H142</f>
        <v>0</v>
      </c>
      <c r="Q142" s="235">
        <v>1.0900000000000001</v>
      </c>
      <c r="R142" s="235">
        <f>Q142*H142</f>
        <v>0.031610000000000006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137</v>
      </c>
      <c r="AT142" s="237" t="s">
        <v>141</v>
      </c>
      <c r="AU142" s="237" t="s">
        <v>92</v>
      </c>
      <c r="AY142" s="17" t="s">
        <v>138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92</v>
      </c>
      <c r="BK142" s="238">
        <f>ROUND(I142*H142,2)</f>
        <v>0</v>
      </c>
      <c r="BL142" s="17" t="s">
        <v>137</v>
      </c>
      <c r="BM142" s="237" t="s">
        <v>226</v>
      </c>
    </row>
    <row r="143" s="2" customFormat="1">
      <c r="A143" s="38"/>
      <c r="B143" s="39"/>
      <c r="C143" s="40"/>
      <c r="D143" s="239" t="s">
        <v>146</v>
      </c>
      <c r="E143" s="40"/>
      <c r="F143" s="240" t="s">
        <v>227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146</v>
      </c>
      <c r="AU143" s="17" t="s">
        <v>92</v>
      </c>
    </row>
    <row r="144" s="2" customFormat="1">
      <c r="A144" s="38"/>
      <c r="B144" s="39"/>
      <c r="C144" s="40"/>
      <c r="D144" s="248" t="s">
        <v>218</v>
      </c>
      <c r="E144" s="40"/>
      <c r="F144" s="249" t="s">
        <v>228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218</v>
      </c>
      <c r="AU144" s="17" t="s">
        <v>92</v>
      </c>
    </row>
    <row r="145" s="15" customFormat="1">
      <c r="A145" s="15"/>
      <c r="B145" s="272"/>
      <c r="C145" s="273"/>
      <c r="D145" s="239" t="s">
        <v>220</v>
      </c>
      <c r="E145" s="274" t="s">
        <v>1</v>
      </c>
      <c r="F145" s="275" t="s">
        <v>229</v>
      </c>
      <c r="G145" s="273"/>
      <c r="H145" s="274" t="s">
        <v>1</v>
      </c>
      <c r="I145" s="276"/>
      <c r="J145" s="273"/>
      <c r="K145" s="273"/>
      <c r="L145" s="277"/>
      <c r="M145" s="278"/>
      <c r="N145" s="279"/>
      <c r="O145" s="279"/>
      <c r="P145" s="279"/>
      <c r="Q145" s="279"/>
      <c r="R145" s="279"/>
      <c r="S145" s="279"/>
      <c r="T145" s="28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1" t="s">
        <v>220</v>
      </c>
      <c r="AU145" s="281" t="s">
        <v>92</v>
      </c>
      <c r="AV145" s="15" t="s">
        <v>88</v>
      </c>
      <c r="AW145" s="15" t="s">
        <v>36</v>
      </c>
      <c r="AX145" s="15" t="s">
        <v>81</v>
      </c>
      <c r="AY145" s="281" t="s">
        <v>138</v>
      </c>
    </row>
    <row r="146" s="13" customFormat="1">
      <c r="A146" s="13"/>
      <c r="B146" s="250"/>
      <c r="C146" s="251"/>
      <c r="D146" s="239" t="s">
        <v>220</v>
      </c>
      <c r="E146" s="252" t="s">
        <v>1</v>
      </c>
      <c r="F146" s="253" t="s">
        <v>230</v>
      </c>
      <c r="G146" s="251"/>
      <c r="H146" s="254">
        <v>0.029000000000000001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220</v>
      </c>
      <c r="AU146" s="260" t="s">
        <v>92</v>
      </c>
      <c r="AV146" s="13" t="s">
        <v>92</v>
      </c>
      <c r="AW146" s="13" t="s">
        <v>36</v>
      </c>
      <c r="AX146" s="13" t="s">
        <v>81</v>
      </c>
      <c r="AY146" s="260" t="s">
        <v>138</v>
      </c>
    </row>
    <row r="147" s="14" customFormat="1">
      <c r="A147" s="14"/>
      <c r="B147" s="261"/>
      <c r="C147" s="262"/>
      <c r="D147" s="239" t="s">
        <v>220</v>
      </c>
      <c r="E147" s="263" t="s">
        <v>1</v>
      </c>
      <c r="F147" s="264" t="s">
        <v>222</v>
      </c>
      <c r="G147" s="262"/>
      <c r="H147" s="265">
        <v>0.029000000000000001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1" t="s">
        <v>220</v>
      </c>
      <c r="AU147" s="271" t="s">
        <v>92</v>
      </c>
      <c r="AV147" s="14" t="s">
        <v>137</v>
      </c>
      <c r="AW147" s="14" t="s">
        <v>36</v>
      </c>
      <c r="AX147" s="14" t="s">
        <v>88</v>
      </c>
      <c r="AY147" s="271" t="s">
        <v>138</v>
      </c>
    </row>
    <row r="148" s="2" customFormat="1" ht="24.15" customHeight="1">
      <c r="A148" s="38"/>
      <c r="B148" s="39"/>
      <c r="C148" s="226" t="s">
        <v>152</v>
      </c>
      <c r="D148" s="226" t="s">
        <v>141</v>
      </c>
      <c r="E148" s="227" t="s">
        <v>231</v>
      </c>
      <c r="F148" s="228" t="s">
        <v>232</v>
      </c>
      <c r="G148" s="229" t="s">
        <v>233</v>
      </c>
      <c r="H148" s="230">
        <v>3</v>
      </c>
      <c r="I148" s="231"/>
      <c r="J148" s="232">
        <f>ROUND(I148*H148,2)</f>
        <v>0</v>
      </c>
      <c r="K148" s="228" t="s">
        <v>215</v>
      </c>
      <c r="L148" s="44"/>
      <c r="M148" s="233" t="s">
        <v>1</v>
      </c>
      <c r="N148" s="234" t="s">
        <v>47</v>
      </c>
      <c r="O148" s="91"/>
      <c r="P148" s="235">
        <f>O148*H148</f>
        <v>0</v>
      </c>
      <c r="Q148" s="235">
        <v>0.0078499999999999993</v>
      </c>
      <c r="R148" s="235">
        <f>Q148*H148</f>
        <v>0.023549999999999998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137</v>
      </c>
      <c r="AT148" s="237" t="s">
        <v>141</v>
      </c>
      <c r="AU148" s="237" t="s">
        <v>92</v>
      </c>
      <c r="AY148" s="17" t="s">
        <v>138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92</v>
      </c>
      <c r="BK148" s="238">
        <f>ROUND(I148*H148,2)</f>
        <v>0</v>
      </c>
      <c r="BL148" s="17" t="s">
        <v>137</v>
      </c>
      <c r="BM148" s="237" t="s">
        <v>234</v>
      </c>
    </row>
    <row r="149" s="2" customFormat="1">
      <c r="A149" s="38"/>
      <c r="B149" s="39"/>
      <c r="C149" s="40"/>
      <c r="D149" s="239" t="s">
        <v>146</v>
      </c>
      <c r="E149" s="40"/>
      <c r="F149" s="240" t="s">
        <v>235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146</v>
      </c>
      <c r="AU149" s="17" t="s">
        <v>92</v>
      </c>
    </row>
    <row r="150" s="2" customFormat="1">
      <c r="A150" s="38"/>
      <c r="B150" s="39"/>
      <c r="C150" s="40"/>
      <c r="D150" s="248" t="s">
        <v>218</v>
      </c>
      <c r="E150" s="40"/>
      <c r="F150" s="249" t="s">
        <v>236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218</v>
      </c>
      <c r="AU150" s="17" t="s">
        <v>92</v>
      </c>
    </row>
    <row r="151" s="12" customFormat="1" ht="22.8" customHeight="1">
      <c r="A151" s="12"/>
      <c r="B151" s="210"/>
      <c r="C151" s="211"/>
      <c r="D151" s="212" t="s">
        <v>80</v>
      </c>
      <c r="E151" s="224" t="s">
        <v>166</v>
      </c>
      <c r="F151" s="224" t="s">
        <v>237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SUM(P152:P171)</f>
        <v>0</v>
      </c>
      <c r="Q151" s="218"/>
      <c r="R151" s="219">
        <f>SUM(R152:R171)</f>
        <v>0.25652999999999998</v>
      </c>
      <c r="S151" s="218"/>
      <c r="T151" s="220">
        <f>SUM(T152:T171)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88</v>
      </c>
      <c r="AT151" s="222" t="s">
        <v>80</v>
      </c>
      <c r="AU151" s="222" t="s">
        <v>88</v>
      </c>
      <c r="AY151" s="221" t="s">
        <v>138</v>
      </c>
      <c r="BK151" s="223">
        <f>SUM(BK152:BK171)</f>
        <v>0</v>
      </c>
    </row>
    <row r="152" s="2" customFormat="1" ht="24.15" customHeight="1">
      <c r="A152" s="38"/>
      <c r="B152" s="39"/>
      <c r="C152" s="226" t="s">
        <v>137</v>
      </c>
      <c r="D152" s="226" t="s">
        <v>141</v>
      </c>
      <c r="E152" s="227" t="s">
        <v>238</v>
      </c>
      <c r="F152" s="228" t="s">
        <v>239</v>
      </c>
      <c r="G152" s="229" t="s">
        <v>233</v>
      </c>
      <c r="H152" s="230">
        <v>40.5</v>
      </c>
      <c r="I152" s="231"/>
      <c r="J152" s="232">
        <f>ROUND(I152*H152,2)</f>
        <v>0</v>
      </c>
      <c r="K152" s="228" t="s">
        <v>215</v>
      </c>
      <c r="L152" s="44"/>
      <c r="M152" s="233" t="s">
        <v>1</v>
      </c>
      <c r="N152" s="234" t="s">
        <v>47</v>
      </c>
      <c r="O152" s="91"/>
      <c r="P152" s="235">
        <f>O152*H152</f>
        <v>0</v>
      </c>
      <c r="Q152" s="235">
        <v>0.00025999999999999998</v>
      </c>
      <c r="R152" s="235">
        <f>Q152*H152</f>
        <v>0.010529999999999999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137</v>
      </c>
      <c r="AT152" s="237" t="s">
        <v>141</v>
      </c>
      <c r="AU152" s="237" t="s">
        <v>92</v>
      </c>
      <c r="AY152" s="17" t="s">
        <v>138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92</v>
      </c>
      <c r="BK152" s="238">
        <f>ROUND(I152*H152,2)</f>
        <v>0</v>
      </c>
      <c r="BL152" s="17" t="s">
        <v>137</v>
      </c>
      <c r="BM152" s="237" t="s">
        <v>240</v>
      </c>
    </row>
    <row r="153" s="2" customFormat="1">
      <c r="A153" s="38"/>
      <c r="B153" s="39"/>
      <c r="C153" s="40"/>
      <c r="D153" s="239" t="s">
        <v>146</v>
      </c>
      <c r="E153" s="40"/>
      <c r="F153" s="240" t="s">
        <v>241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146</v>
      </c>
      <c r="AU153" s="17" t="s">
        <v>92</v>
      </c>
    </row>
    <row r="154" s="2" customFormat="1">
      <c r="A154" s="38"/>
      <c r="B154" s="39"/>
      <c r="C154" s="40"/>
      <c r="D154" s="248" t="s">
        <v>218</v>
      </c>
      <c r="E154" s="40"/>
      <c r="F154" s="249" t="s">
        <v>242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218</v>
      </c>
      <c r="AU154" s="17" t="s">
        <v>92</v>
      </c>
    </row>
    <row r="155" s="13" customFormat="1">
      <c r="A155" s="13"/>
      <c r="B155" s="250"/>
      <c r="C155" s="251"/>
      <c r="D155" s="239" t="s">
        <v>220</v>
      </c>
      <c r="E155" s="252" t="s">
        <v>1</v>
      </c>
      <c r="F155" s="253" t="s">
        <v>243</v>
      </c>
      <c r="G155" s="251"/>
      <c r="H155" s="254">
        <v>40.5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220</v>
      </c>
      <c r="AU155" s="260" t="s">
        <v>92</v>
      </c>
      <c r="AV155" s="13" t="s">
        <v>92</v>
      </c>
      <c r="AW155" s="13" t="s">
        <v>36</v>
      </c>
      <c r="AX155" s="13" t="s">
        <v>81</v>
      </c>
      <c r="AY155" s="260" t="s">
        <v>138</v>
      </c>
    </row>
    <row r="156" s="14" customFormat="1">
      <c r="A156" s="14"/>
      <c r="B156" s="261"/>
      <c r="C156" s="262"/>
      <c r="D156" s="239" t="s">
        <v>220</v>
      </c>
      <c r="E156" s="263" t="s">
        <v>1</v>
      </c>
      <c r="F156" s="264" t="s">
        <v>222</v>
      </c>
      <c r="G156" s="262"/>
      <c r="H156" s="265">
        <v>40.5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1" t="s">
        <v>220</v>
      </c>
      <c r="AU156" s="271" t="s">
        <v>92</v>
      </c>
      <c r="AV156" s="14" t="s">
        <v>137</v>
      </c>
      <c r="AW156" s="14" t="s">
        <v>36</v>
      </c>
      <c r="AX156" s="14" t="s">
        <v>88</v>
      </c>
      <c r="AY156" s="271" t="s">
        <v>138</v>
      </c>
    </row>
    <row r="157" s="2" customFormat="1" ht="24.15" customHeight="1">
      <c r="A157" s="38"/>
      <c r="B157" s="39"/>
      <c r="C157" s="226" t="s">
        <v>161</v>
      </c>
      <c r="D157" s="226" t="s">
        <v>141</v>
      </c>
      <c r="E157" s="227" t="s">
        <v>244</v>
      </c>
      <c r="F157" s="228" t="s">
        <v>245</v>
      </c>
      <c r="G157" s="229" t="s">
        <v>233</v>
      </c>
      <c r="H157" s="230">
        <v>40.5</v>
      </c>
      <c r="I157" s="231"/>
      <c r="J157" s="232">
        <f>ROUND(I157*H157,2)</f>
        <v>0</v>
      </c>
      <c r="K157" s="228" t="s">
        <v>215</v>
      </c>
      <c r="L157" s="44"/>
      <c r="M157" s="233" t="s">
        <v>1</v>
      </c>
      <c r="N157" s="234" t="s">
        <v>47</v>
      </c>
      <c r="O157" s="91"/>
      <c r="P157" s="235">
        <f>O157*H157</f>
        <v>0</v>
      </c>
      <c r="Q157" s="235">
        <v>0.0030000000000000001</v>
      </c>
      <c r="R157" s="235">
        <f>Q157*H157</f>
        <v>0.1215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137</v>
      </c>
      <c r="AT157" s="237" t="s">
        <v>141</v>
      </c>
      <c r="AU157" s="237" t="s">
        <v>92</v>
      </c>
      <c r="AY157" s="17" t="s">
        <v>138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92</v>
      </c>
      <c r="BK157" s="238">
        <f>ROUND(I157*H157,2)</f>
        <v>0</v>
      </c>
      <c r="BL157" s="17" t="s">
        <v>137</v>
      </c>
      <c r="BM157" s="237" t="s">
        <v>246</v>
      </c>
    </row>
    <row r="158" s="2" customFormat="1">
      <c r="A158" s="38"/>
      <c r="B158" s="39"/>
      <c r="C158" s="40"/>
      <c r="D158" s="239" t="s">
        <v>146</v>
      </c>
      <c r="E158" s="40"/>
      <c r="F158" s="240" t="s">
        <v>247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146</v>
      </c>
      <c r="AU158" s="17" t="s">
        <v>92</v>
      </c>
    </row>
    <row r="159" s="2" customFormat="1">
      <c r="A159" s="38"/>
      <c r="B159" s="39"/>
      <c r="C159" s="40"/>
      <c r="D159" s="248" t="s">
        <v>218</v>
      </c>
      <c r="E159" s="40"/>
      <c r="F159" s="249" t="s">
        <v>248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218</v>
      </c>
      <c r="AU159" s="17" t="s">
        <v>92</v>
      </c>
    </row>
    <row r="160" s="2" customFormat="1" ht="24.15" customHeight="1">
      <c r="A160" s="38"/>
      <c r="B160" s="39"/>
      <c r="C160" s="226" t="s">
        <v>166</v>
      </c>
      <c r="D160" s="226" t="s">
        <v>141</v>
      </c>
      <c r="E160" s="227" t="s">
        <v>249</v>
      </c>
      <c r="F160" s="228" t="s">
        <v>250</v>
      </c>
      <c r="G160" s="229" t="s">
        <v>251</v>
      </c>
      <c r="H160" s="230">
        <v>3</v>
      </c>
      <c r="I160" s="231"/>
      <c r="J160" s="232">
        <f>ROUND(I160*H160,2)</f>
        <v>0</v>
      </c>
      <c r="K160" s="228" t="s">
        <v>215</v>
      </c>
      <c r="L160" s="44"/>
      <c r="M160" s="233" t="s">
        <v>1</v>
      </c>
      <c r="N160" s="234" t="s">
        <v>47</v>
      </c>
      <c r="O160" s="91"/>
      <c r="P160" s="235">
        <f>O160*H160</f>
        <v>0</v>
      </c>
      <c r="Q160" s="235">
        <v>0.041500000000000002</v>
      </c>
      <c r="R160" s="235">
        <f>Q160*H160</f>
        <v>0.1245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137</v>
      </c>
      <c r="AT160" s="237" t="s">
        <v>141</v>
      </c>
      <c r="AU160" s="237" t="s">
        <v>92</v>
      </c>
      <c r="AY160" s="17" t="s">
        <v>138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92</v>
      </c>
      <c r="BK160" s="238">
        <f>ROUND(I160*H160,2)</f>
        <v>0</v>
      </c>
      <c r="BL160" s="17" t="s">
        <v>137</v>
      </c>
      <c r="BM160" s="237" t="s">
        <v>252</v>
      </c>
    </row>
    <row r="161" s="2" customFormat="1">
      <c r="A161" s="38"/>
      <c r="B161" s="39"/>
      <c r="C161" s="40"/>
      <c r="D161" s="239" t="s">
        <v>146</v>
      </c>
      <c r="E161" s="40"/>
      <c r="F161" s="240" t="s">
        <v>253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146</v>
      </c>
      <c r="AU161" s="17" t="s">
        <v>92</v>
      </c>
    </row>
    <row r="162" s="2" customFormat="1">
      <c r="A162" s="38"/>
      <c r="B162" s="39"/>
      <c r="C162" s="40"/>
      <c r="D162" s="248" t="s">
        <v>218</v>
      </c>
      <c r="E162" s="40"/>
      <c r="F162" s="249" t="s">
        <v>254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218</v>
      </c>
      <c r="AU162" s="17" t="s">
        <v>92</v>
      </c>
    </row>
    <row r="163" s="15" customFormat="1">
      <c r="A163" s="15"/>
      <c r="B163" s="272"/>
      <c r="C163" s="273"/>
      <c r="D163" s="239" t="s">
        <v>220</v>
      </c>
      <c r="E163" s="274" t="s">
        <v>1</v>
      </c>
      <c r="F163" s="275" t="s">
        <v>255</v>
      </c>
      <c r="G163" s="273"/>
      <c r="H163" s="274" t="s">
        <v>1</v>
      </c>
      <c r="I163" s="276"/>
      <c r="J163" s="273"/>
      <c r="K163" s="273"/>
      <c r="L163" s="277"/>
      <c r="M163" s="278"/>
      <c r="N163" s="279"/>
      <c r="O163" s="279"/>
      <c r="P163" s="279"/>
      <c r="Q163" s="279"/>
      <c r="R163" s="279"/>
      <c r="S163" s="279"/>
      <c r="T163" s="28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1" t="s">
        <v>220</v>
      </c>
      <c r="AU163" s="281" t="s">
        <v>92</v>
      </c>
      <c r="AV163" s="15" t="s">
        <v>88</v>
      </c>
      <c r="AW163" s="15" t="s">
        <v>36</v>
      </c>
      <c r="AX163" s="15" t="s">
        <v>81</v>
      </c>
      <c r="AY163" s="281" t="s">
        <v>138</v>
      </c>
    </row>
    <row r="164" s="13" customFormat="1">
      <c r="A164" s="13"/>
      <c r="B164" s="250"/>
      <c r="C164" s="251"/>
      <c r="D164" s="239" t="s">
        <v>220</v>
      </c>
      <c r="E164" s="252" t="s">
        <v>1</v>
      </c>
      <c r="F164" s="253" t="s">
        <v>256</v>
      </c>
      <c r="G164" s="251"/>
      <c r="H164" s="254">
        <v>3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220</v>
      </c>
      <c r="AU164" s="260" t="s">
        <v>92</v>
      </c>
      <c r="AV164" s="13" t="s">
        <v>92</v>
      </c>
      <c r="AW164" s="13" t="s">
        <v>36</v>
      </c>
      <c r="AX164" s="13" t="s">
        <v>81</v>
      </c>
      <c r="AY164" s="260" t="s">
        <v>138</v>
      </c>
    </row>
    <row r="165" s="14" customFormat="1">
      <c r="A165" s="14"/>
      <c r="B165" s="261"/>
      <c r="C165" s="262"/>
      <c r="D165" s="239" t="s">
        <v>220</v>
      </c>
      <c r="E165" s="263" t="s">
        <v>1</v>
      </c>
      <c r="F165" s="264" t="s">
        <v>222</v>
      </c>
      <c r="G165" s="262"/>
      <c r="H165" s="265">
        <v>3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1" t="s">
        <v>220</v>
      </c>
      <c r="AU165" s="271" t="s">
        <v>92</v>
      </c>
      <c r="AV165" s="14" t="s">
        <v>137</v>
      </c>
      <c r="AW165" s="14" t="s">
        <v>36</v>
      </c>
      <c r="AX165" s="14" t="s">
        <v>88</v>
      </c>
      <c r="AY165" s="271" t="s">
        <v>138</v>
      </c>
    </row>
    <row r="166" s="2" customFormat="1" ht="16.5" customHeight="1">
      <c r="A166" s="38"/>
      <c r="B166" s="39"/>
      <c r="C166" s="226" t="s">
        <v>171</v>
      </c>
      <c r="D166" s="226" t="s">
        <v>141</v>
      </c>
      <c r="E166" s="227" t="s">
        <v>257</v>
      </c>
      <c r="F166" s="228" t="s">
        <v>258</v>
      </c>
      <c r="G166" s="229" t="s">
        <v>233</v>
      </c>
      <c r="H166" s="230">
        <v>60</v>
      </c>
      <c r="I166" s="231"/>
      <c r="J166" s="232">
        <f>ROUND(I166*H166,2)</f>
        <v>0</v>
      </c>
      <c r="K166" s="228" t="s">
        <v>215</v>
      </c>
      <c r="L166" s="44"/>
      <c r="M166" s="233" t="s">
        <v>1</v>
      </c>
      <c r="N166" s="234" t="s">
        <v>47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137</v>
      </c>
      <c r="AT166" s="237" t="s">
        <v>141</v>
      </c>
      <c r="AU166" s="237" t="s">
        <v>92</v>
      </c>
      <c r="AY166" s="17" t="s">
        <v>138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92</v>
      </c>
      <c r="BK166" s="238">
        <f>ROUND(I166*H166,2)</f>
        <v>0</v>
      </c>
      <c r="BL166" s="17" t="s">
        <v>137</v>
      </c>
      <c r="BM166" s="237" t="s">
        <v>259</v>
      </c>
    </row>
    <row r="167" s="2" customFormat="1">
      <c r="A167" s="38"/>
      <c r="B167" s="39"/>
      <c r="C167" s="40"/>
      <c r="D167" s="239" t="s">
        <v>146</v>
      </c>
      <c r="E167" s="40"/>
      <c r="F167" s="240" t="s">
        <v>260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146</v>
      </c>
      <c r="AU167" s="17" t="s">
        <v>92</v>
      </c>
    </row>
    <row r="168" s="2" customFormat="1">
      <c r="A168" s="38"/>
      <c r="B168" s="39"/>
      <c r="C168" s="40"/>
      <c r="D168" s="248" t="s">
        <v>218</v>
      </c>
      <c r="E168" s="40"/>
      <c r="F168" s="249" t="s">
        <v>261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218</v>
      </c>
      <c r="AU168" s="17" t="s">
        <v>92</v>
      </c>
    </row>
    <row r="169" s="2" customFormat="1" ht="24.15" customHeight="1">
      <c r="A169" s="38"/>
      <c r="B169" s="39"/>
      <c r="C169" s="226" t="s">
        <v>176</v>
      </c>
      <c r="D169" s="226" t="s">
        <v>141</v>
      </c>
      <c r="E169" s="227" t="s">
        <v>262</v>
      </c>
      <c r="F169" s="228" t="s">
        <v>263</v>
      </c>
      <c r="G169" s="229" t="s">
        <v>233</v>
      </c>
      <c r="H169" s="230">
        <v>50</v>
      </c>
      <c r="I169" s="231"/>
      <c r="J169" s="232">
        <f>ROUND(I169*H169,2)</f>
        <v>0</v>
      </c>
      <c r="K169" s="228" t="s">
        <v>215</v>
      </c>
      <c r="L169" s="44"/>
      <c r="M169" s="233" t="s">
        <v>1</v>
      </c>
      <c r="N169" s="234" t="s">
        <v>47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137</v>
      </c>
      <c r="AT169" s="237" t="s">
        <v>141</v>
      </c>
      <c r="AU169" s="237" t="s">
        <v>92</v>
      </c>
      <c r="AY169" s="17" t="s">
        <v>138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92</v>
      </c>
      <c r="BK169" s="238">
        <f>ROUND(I169*H169,2)</f>
        <v>0</v>
      </c>
      <c r="BL169" s="17" t="s">
        <v>137</v>
      </c>
      <c r="BM169" s="237" t="s">
        <v>264</v>
      </c>
    </row>
    <row r="170" s="2" customFormat="1">
      <c r="A170" s="38"/>
      <c r="B170" s="39"/>
      <c r="C170" s="40"/>
      <c r="D170" s="239" t="s">
        <v>146</v>
      </c>
      <c r="E170" s="40"/>
      <c r="F170" s="240" t="s">
        <v>265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146</v>
      </c>
      <c r="AU170" s="17" t="s">
        <v>92</v>
      </c>
    </row>
    <row r="171" s="2" customFormat="1">
      <c r="A171" s="38"/>
      <c r="B171" s="39"/>
      <c r="C171" s="40"/>
      <c r="D171" s="248" t="s">
        <v>218</v>
      </c>
      <c r="E171" s="40"/>
      <c r="F171" s="249" t="s">
        <v>266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218</v>
      </c>
      <c r="AU171" s="17" t="s">
        <v>92</v>
      </c>
    </row>
    <row r="172" s="12" customFormat="1" ht="22.8" customHeight="1">
      <c r="A172" s="12"/>
      <c r="B172" s="210"/>
      <c r="C172" s="211"/>
      <c r="D172" s="212" t="s">
        <v>80</v>
      </c>
      <c r="E172" s="224" t="s">
        <v>181</v>
      </c>
      <c r="F172" s="224" t="s">
        <v>267</v>
      </c>
      <c r="G172" s="211"/>
      <c r="H172" s="211"/>
      <c r="I172" s="214"/>
      <c r="J172" s="225">
        <f>BK172</f>
        <v>0</v>
      </c>
      <c r="K172" s="211"/>
      <c r="L172" s="216"/>
      <c r="M172" s="217"/>
      <c r="N172" s="218"/>
      <c r="O172" s="218"/>
      <c r="P172" s="219">
        <f>P173+P177+P185</f>
        <v>0</v>
      </c>
      <c r="Q172" s="218"/>
      <c r="R172" s="219">
        <f>R173+R177+R185</f>
        <v>0.083280000000000007</v>
      </c>
      <c r="S172" s="218"/>
      <c r="T172" s="220">
        <f>T173+T177+T185</f>
        <v>0.29969999999999997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1" t="s">
        <v>88</v>
      </c>
      <c r="AT172" s="222" t="s">
        <v>80</v>
      </c>
      <c r="AU172" s="222" t="s">
        <v>88</v>
      </c>
      <c r="AY172" s="221" t="s">
        <v>138</v>
      </c>
      <c r="BK172" s="223">
        <f>BK173+BK177+BK185</f>
        <v>0</v>
      </c>
    </row>
    <row r="173" s="12" customFormat="1" ht="20.88" customHeight="1">
      <c r="A173" s="12"/>
      <c r="B173" s="210"/>
      <c r="C173" s="211"/>
      <c r="D173" s="212" t="s">
        <v>80</v>
      </c>
      <c r="E173" s="224" t="s">
        <v>268</v>
      </c>
      <c r="F173" s="224" t="s">
        <v>269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SUM(P174:P176)</f>
        <v>0</v>
      </c>
      <c r="Q173" s="218"/>
      <c r="R173" s="219">
        <f>SUM(R174:R176)</f>
        <v>0.0077999999999999996</v>
      </c>
      <c r="S173" s="218"/>
      <c r="T173" s="220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88</v>
      </c>
      <c r="AT173" s="222" t="s">
        <v>80</v>
      </c>
      <c r="AU173" s="222" t="s">
        <v>92</v>
      </c>
      <c r="AY173" s="221" t="s">
        <v>138</v>
      </c>
      <c r="BK173" s="223">
        <f>SUM(BK174:BK176)</f>
        <v>0</v>
      </c>
    </row>
    <row r="174" s="2" customFormat="1" ht="33" customHeight="1">
      <c r="A174" s="38"/>
      <c r="B174" s="39"/>
      <c r="C174" s="226" t="s">
        <v>181</v>
      </c>
      <c r="D174" s="226" t="s">
        <v>141</v>
      </c>
      <c r="E174" s="227" t="s">
        <v>270</v>
      </c>
      <c r="F174" s="228" t="s">
        <v>271</v>
      </c>
      <c r="G174" s="229" t="s">
        <v>233</v>
      </c>
      <c r="H174" s="230">
        <v>60</v>
      </c>
      <c r="I174" s="231"/>
      <c r="J174" s="232">
        <f>ROUND(I174*H174,2)</f>
        <v>0</v>
      </c>
      <c r="K174" s="228" t="s">
        <v>215</v>
      </c>
      <c r="L174" s="44"/>
      <c r="M174" s="233" t="s">
        <v>1</v>
      </c>
      <c r="N174" s="234" t="s">
        <v>47</v>
      </c>
      <c r="O174" s="91"/>
      <c r="P174" s="235">
        <f>O174*H174</f>
        <v>0</v>
      </c>
      <c r="Q174" s="235">
        <v>0.00012999999999999999</v>
      </c>
      <c r="R174" s="235">
        <f>Q174*H174</f>
        <v>0.0077999999999999996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137</v>
      </c>
      <c r="AT174" s="237" t="s">
        <v>141</v>
      </c>
      <c r="AU174" s="237" t="s">
        <v>152</v>
      </c>
      <c r="AY174" s="17" t="s">
        <v>138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92</v>
      </c>
      <c r="BK174" s="238">
        <f>ROUND(I174*H174,2)</f>
        <v>0</v>
      </c>
      <c r="BL174" s="17" t="s">
        <v>137</v>
      </c>
      <c r="BM174" s="237" t="s">
        <v>272</v>
      </c>
    </row>
    <row r="175" s="2" customFormat="1">
      <c r="A175" s="38"/>
      <c r="B175" s="39"/>
      <c r="C175" s="40"/>
      <c r="D175" s="239" t="s">
        <v>146</v>
      </c>
      <c r="E175" s="40"/>
      <c r="F175" s="240" t="s">
        <v>273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146</v>
      </c>
      <c r="AU175" s="17" t="s">
        <v>152</v>
      </c>
    </row>
    <row r="176" s="2" customFormat="1">
      <c r="A176" s="38"/>
      <c r="B176" s="39"/>
      <c r="C176" s="40"/>
      <c r="D176" s="248" t="s">
        <v>218</v>
      </c>
      <c r="E176" s="40"/>
      <c r="F176" s="249" t="s">
        <v>274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218</v>
      </c>
      <c r="AU176" s="17" t="s">
        <v>152</v>
      </c>
    </row>
    <row r="177" s="12" customFormat="1" ht="20.88" customHeight="1">
      <c r="A177" s="12"/>
      <c r="B177" s="210"/>
      <c r="C177" s="211"/>
      <c r="D177" s="212" t="s">
        <v>80</v>
      </c>
      <c r="E177" s="224" t="s">
        <v>275</v>
      </c>
      <c r="F177" s="224" t="s">
        <v>276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SUM(P178:P184)</f>
        <v>0</v>
      </c>
      <c r="Q177" s="218"/>
      <c r="R177" s="219">
        <f>SUM(R178:R184)</f>
        <v>0.075480000000000005</v>
      </c>
      <c r="S177" s="218"/>
      <c r="T177" s="220">
        <f>SUM(T178:T184)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88</v>
      </c>
      <c r="AT177" s="222" t="s">
        <v>80</v>
      </c>
      <c r="AU177" s="222" t="s">
        <v>92</v>
      </c>
      <c r="AY177" s="221" t="s">
        <v>138</v>
      </c>
      <c r="BK177" s="223">
        <f>SUM(BK178:BK184)</f>
        <v>0</v>
      </c>
    </row>
    <row r="178" s="2" customFormat="1" ht="24.15" customHeight="1">
      <c r="A178" s="38"/>
      <c r="B178" s="39"/>
      <c r="C178" s="226" t="s">
        <v>186</v>
      </c>
      <c r="D178" s="226" t="s">
        <v>141</v>
      </c>
      <c r="E178" s="227" t="s">
        <v>277</v>
      </c>
      <c r="F178" s="228" t="s">
        <v>278</v>
      </c>
      <c r="G178" s="229" t="s">
        <v>233</v>
      </c>
      <c r="H178" s="230">
        <v>60</v>
      </c>
      <c r="I178" s="231"/>
      <c r="J178" s="232">
        <f>ROUND(I178*H178,2)</f>
        <v>0</v>
      </c>
      <c r="K178" s="228" t="s">
        <v>215</v>
      </c>
      <c r="L178" s="44"/>
      <c r="M178" s="233" t="s">
        <v>1</v>
      </c>
      <c r="N178" s="234" t="s">
        <v>47</v>
      </c>
      <c r="O178" s="91"/>
      <c r="P178" s="235">
        <f>O178*H178</f>
        <v>0</v>
      </c>
      <c r="Q178" s="235">
        <v>4.0000000000000003E-05</v>
      </c>
      <c r="R178" s="235">
        <f>Q178*H178</f>
        <v>0.0024000000000000002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137</v>
      </c>
      <c r="AT178" s="237" t="s">
        <v>141</v>
      </c>
      <c r="AU178" s="237" t="s">
        <v>152</v>
      </c>
      <c r="AY178" s="17" t="s">
        <v>138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92</v>
      </c>
      <c r="BK178" s="238">
        <f>ROUND(I178*H178,2)</f>
        <v>0</v>
      </c>
      <c r="BL178" s="17" t="s">
        <v>137</v>
      </c>
      <c r="BM178" s="237" t="s">
        <v>279</v>
      </c>
    </row>
    <row r="179" s="2" customFormat="1">
      <c r="A179" s="38"/>
      <c r="B179" s="39"/>
      <c r="C179" s="40"/>
      <c r="D179" s="239" t="s">
        <v>146</v>
      </c>
      <c r="E179" s="40"/>
      <c r="F179" s="240" t="s">
        <v>280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146</v>
      </c>
      <c r="AU179" s="17" t="s">
        <v>152</v>
      </c>
    </row>
    <row r="180" s="2" customFormat="1">
      <c r="A180" s="38"/>
      <c r="B180" s="39"/>
      <c r="C180" s="40"/>
      <c r="D180" s="248" t="s">
        <v>218</v>
      </c>
      <c r="E180" s="40"/>
      <c r="F180" s="249" t="s">
        <v>281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218</v>
      </c>
      <c r="AU180" s="17" t="s">
        <v>152</v>
      </c>
    </row>
    <row r="181" s="2" customFormat="1" ht="16.5" customHeight="1">
      <c r="A181" s="38"/>
      <c r="B181" s="39"/>
      <c r="C181" s="226" t="s">
        <v>282</v>
      </c>
      <c r="D181" s="226" t="s">
        <v>141</v>
      </c>
      <c r="E181" s="227" t="s">
        <v>283</v>
      </c>
      <c r="F181" s="228" t="s">
        <v>284</v>
      </c>
      <c r="G181" s="229" t="s">
        <v>251</v>
      </c>
      <c r="H181" s="230">
        <v>6</v>
      </c>
      <c r="I181" s="231"/>
      <c r="J181" s="232">
        <f>ROUND(I181*H181,2)</f>
        <v>0</v>
      </c>
      <c r="K181" s="228" t="s">
        <v>215</v>
      </c>
      <c r="L181" s="44"/>
      <c r="M181" s="233" t="s">
        <v>1</v>
      </c>
      <c r="N181" s="234" t="s">
        <v>47</v>
      </c>
      <c r="O181" s="91"/>
      <c r="P181" s="235">
        <f>O181*H181</f>
        <v>0</v>
      </c>
      <c r="Q181" s="235">
        <v>0.00018000000000000001</v>
      </c>
      <c r="R181" s="235">
        <f>Q181*H181</f>
        <v>0.00108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137</v>
      </c>
      <c r="AT181" s="237" t="s">
        <v>141</v>
      </c>
      <c r="AU181" s="237" t="s">
        <v>152</v>
      </c>
      <c r="AY181" s="17" t="s">
        <v>138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92</v>
      </c>
      <c r="BK181" s="238">
        <f>ROUND(I181*H181,2)</f>
        <v>0</v>
      </c>
      <c r="BL181" s="17" t="s">
        <v>137</v>
      </c>
      <c r="BM181" s="237" t="s">
        <v>285</v>
      </c>
    </row>
    <row r="182" s="2" customFormat="1">
      <c r="A182" s="38"/>
      <c r="B182" s="39"/>
      <c r="C182" s="40"/>
      <c r="D182" s="239" t="s">
        <v>146</v>
      </c>
      <c r="E182" s="40"/>
      <c r="F182" s="240" t="s">
        <v>286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146</v>
      </c>
      <c r="AU182" s="17" t="s">
        <v>152</v>
      </c>
    </row>
    <row r="183" s="2" customFormat="1">
      <c r="A183" s="38"/>
      <c r="B183" s="39"/>
      <c r="C183" s="40"/>
      <c r="D183" s="248" t="s">
        <v>218</v>
      </c>
      <c r="E183" s="40"/>
      <c r="F183" s="249" t="s">
        <v>287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218</v>
      </c>
      <c r="AU183" s="17" t="s">
        <v>152</v>
      </c>
    </row>
    <row r="184" s="2" customFormat="1" ht="16.5" customHeight="1">
      <c r="A184" s="38"/>
      <c r="B184" s="39"/>
      <c r="C184" s="282" t="s">
        <v>288</v>
      </c>
      <c r="D184" s="282" t="s">
        <v>289</v>
      </c>
      <c r="E184" s="283" t="s">
        <v>290</v>
      </c>
      <c r="F184" s="284" t="s">
        <v>291</v>
      </c>
      <c r="G184" s="285" t="s">
        <v>251</v>
      </c>
      <c r="H184" s="286">
        <v>6</v>
      </c>
      <c r="I184" s="287"/>
      <c r="J184" s="288">
        <f>ROUND(I184*H184,2)</f>
        <v>0</v>
      </c>
      <c r="K184" s="284" t="s">
        <v>215</v>
      </c>
      <c r="L184" s="289"/>
      <c r="M184" s="290" t="s">
        <v>1</v>
      </c>
      <c r="N184" s="291" t="s">
        <v>47</v>
      </c>
      <c r="O184" s="91"/>
      <c r="P184" s="235">
        <f>O184*H184</f>
        <v>0</v>
      </c>
      <c r="Q184" s="235">
        <v>0.012</v>
      </c>
      <c r="R184" s="235">
        <f>Q184*H184</f>
        <v>0.072000000000000008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176</v>
      </c>
      <c r="AT184" s="237" t="s">
        <v>289</v>
      </c>
      <c r="AU184" s="237" t="s">
        <v>152</v>
      </c>
      <c r="AY184" s="17" t="s">
        <v>138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92</v>
      </c>
      <c r="BK184" s="238">
        <f>ROUND(I184*H184,2)</f>
        <v>0</v>
      </c>
      <c r="BL184" s="17" t="s">
        <v>137</v>
      </c>
      <c r="BM184" s="237" t="s">
        <v>292</v>
      </c>
    </row>
    <row r="185" s="12" customFormat="1" ht="20.88" customHeight="1">
      <c r="A185" s="12"/>
      <c r="B185" s="210"/>
      <c r="C185" s="211"/>
      <c r="D185" s="212" t="s">
        <v>80</v>
      </c>
      <c r="E185" s="224" t="s">
        <v>293</v>
      </c>
      <c r="F185" s="224" t="s">
        <v>294</v>
      </c>
      <c r="G185" s="211"/>
      <c r="H185" s="211"/>
      <c r="I185" s="214"/>
      <c r="J185" s="225">
        <f>BK185</f>
        <v>0</v>
      </c>
      <c r="K185" s="211"/>
      <c r="L185" s="216"/>
      <c r="M185" s="217"/>
      <c r="N185" s="218"/>
      <c r="O185" s="218"/>
      <c r="P185" s="219">
        <f>SUM(P186:P195)</f>
        <v>0</v>
      </c>
      <c r="Q185" s="218"/>
      <c r="R185" s="219">
        <f>SUM(R186:R195)</f>
        <v>0</v>
      </c>
      <c r="S185" s="218"/>
      <c r="T185" s="220">
        <f>SUM(T186:T195)</f>
        <v>0.29969999999999997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1" t="s">
        <v>88</v>
      </c>
      <c r="AT185" s="222" t="s">
        <v>80</v>
      </c>
      <c r="AU185" s="222" t="s">
        <v>92</v>
      </c>
      <c r="AY185" s="221" t="s">
        <v>138</v>
      </c>
      <c r="BK185" s="223">
        <f>SUM(BK186:BK195)</f>
        <v>0</v>
      </c>
    </row>
    <row r="186" s="2" customFormat="1" ht="24.15" customHeight="1">
      <c r="A186" s="38"/>
      <c r="B186" s="39"/>
      <c r="C186" s="226" t="s">
        <v>295</v>
      </c>
      <c r="D186" s="226" t="s">
        <v>141</v>
      </c>
      <c r="E186" s="227" t="s">
        <v>296</v>
      </c>
      <c r="F186" s="228" t="s">
        <v>297</v>
      </c>
      <c r="G186" s="229" t="s">
        <v>298</v>
      </c>
      <c r="H186" s="230">
        <v>3.6000000000000001</v>
      </c>
      <c r="I186" s="231"/>
      <c r="J186" s="232">
        <f>ROUND(I186*H186,2)</f>
        <v>0</v>
      </c>
      <c r="K186" s="228" t="s">
        <v>215</v>
      </c>
      <c r="L186" s="44"/>
      <c r="M186" s="233" t="s">
        <v>1</v>
      </c>
      <c r="N186" s="234" t="s">
        <v>47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0.053999999999999999</v>
      </c>
      <c r="T186" s="236">
        <f>S186*H186</f>
        <v>0.19439999999999999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137</v>
      </c>
      <c r="AT186" s="237" t="s">
        <v>141</v>
      </c>
      <c r="AU186" s="237" t="s">
        <v>152</v>
      </c>
      <c r="AY186" s="17" t="s">
        <v>138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92</v>
      </c>
      <c r="BK186" s="238">
        <f>ROUND(I186*H186,2)</f>
        <v>0</v>
      </c>
      <c r="BL186" s="17" t="s">
        <v>137</v>
      </c>
      <c r="BM186" s="237" t="s">
        <v>299</v>
      </c>
    </row>
    <row r="187" s="2" customFormat="1">
      <c r="A187" s="38"/>
      <c r="B187" s="39"/>
      <c r="C187" s="40"/>
      <c r="D187" s="239" t="s">
        <v>146</v>
      </c>
      <c r="E187" s="40"/>
      <c r="F187" s="240" t="s">
        <v>300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146</v>
      </c>
      <c r="AU187" s="17" t="s">
        <v>152</v>
      </c>
    </row>
    <row r="188" s="2" customFormat="1">
      <c r="A188" s="38"/>
      <c r="B188" s="39"/>
      <c r="C188" s="40"/>
      <c r="D188" s="248" t="s">
        <v>218</v>
      </c>
      <c r="E188" s="40"/>
      <c r="F188" s="249" t="s">
        <v>301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218</v>
      </c>
      <c r="AU188" s="17" t="s">
        <v>152</v>
      </c>
    </row>
    <row r="189" s="13" customFormat="1">
      <c r="A189" s="13"/>
      <c r="B189" s="250"/>
      <c r="C189" s="251"/>
      <c r="D189" s="239" t="s">
        <v>220</v>
      </c>
      <c r="E189" s="252" t="s">
        <v>1</v>
      </c>
      <c r="F189" s="253" t="s">
        <v>302</v>
      </c>
      <c r="G189" s="251"/>
      <c r="H189" s="254">
        <v>3.6000000000000001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220</v>
      </c>
      <c r="AU189" s="260" t="s">
        <v>152</v>
      </c>
      <c r="AV189" s="13" t="s">
        <v>92</v>
      </c>
      <c r="AW189" s="13" t="s">
        <v>36</v>
      </c>
      <c r="AX189" s="13" t="s">
        <v>81</v>
      </c>
      <c r="AY189" s="260" t="s">
        <v>138</v>
      </c>
    </row>
    <row r="190" s="14" customFormat="1">
      <c r="A190" s="14"/>
      <c r="B190" s="261"/>
      <c r="C190" s="262"/>
      <c r="D190" s="239" t="s">
        <v>220</v>
      </c>
      <c r="E190" s="263" t="s">
        <v>1</v>
      </c>
      <c r="F190" s="264" t="s">
        <v>222</v>
      </c>
      <c r="G190" s="262"/>
      <c r="H190" s="265">
        <v>3.6000000000000001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220</v>
      </c>
      <c r="AU190" s="271" t="s">
        <v>152</v>
      </c>
      <c r="AV190" s="14" t="s">
        <v>137</v>
      </c>
      <c r="AW190" s="14" t="s">
        <v>36</v>
      </c>
      <c r="AX190" s="14" t="s">
        <v>88</v>
      </c>
      <c r="AY190" s="271" t="s">
        <v>138</v>
      </c>
    </row>
    <row r="191" s="2" customFormat="1" ht="33" customHeight="1">
      <c r="A191" s="38"/>
      <c r="B191" s="39"/>
      <c r="C191" s="226" t="s">
        <v>303</v>
      </c>
      <c r="D191" s="226" t="s">
        <v>141</v>
      </c>
      <c r="E191" s="227" t="s">
        <v>304</v>
      </c>
      <c r="F191" s="228" t="s">
        <v>305</v>
      </c>
      <c r="G191" s="229" t="s">
        <v>233</v>
      </c>
      <c r="H191" s="230">
        <v>40.5</v>
      </c>
      <c r="I191" s="231"/>
      <c r="J191" s="232">
        <f>ROUND(I191*H191,2)</f>
        <v>0</v>
      </c>
      <c r="K191" s="228" t="s">
        <v>215</v>
      </c>
      <c r="L191" s="44"/>
      <c r="M191" s="233" t="s">
        <v>1</v>
      </c>
      <c r="N191" s="234" t="s">
        <v>47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0.0025999999999999999</v>
      </c>
      <c r="T191" s="236">
        <f>S191*H191</f>
        <v>0.10529999999999999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137</v>
      </c>
      <c r="AT191" s="237" t="s">
        <v>141</v>
      </c>
      <c r="AU191" s="237" t="s">
        <v>152</v>
      </c>
      <c r="AY191" s="17" t="s">
        <v>138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92</v>
      </c>
      <c r="BK191" s="238">
        <f>ROUND(I191*H191,2)</f>
        <v>0</v>
      </c>
      <c r="BL191" s="17" t="s">
        <v>137</v>
      </c>
      <c r="BM191" s="237" t="s">
        <v>306</v>
      </c>
    </row>
    <row r="192" s="2" customFormat="1">
      <c r="A192" s="38"/>
      <c r="B192" s="39"/>
      <c r="C192" s="40"/>
      <c r="D192" s="239" t="s">
        <v>146</v>
      </c>
      <c r="E192" s="40"/>
      <c r="F192" s="240" t="s">
        <v>307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146</v>
      </c>
      <c r="AU192" s="17" t="s">
        <v>152</v>
      </c>
    </row>
    <row r="193" s="2" customFormat="1">
      <c r="A193" s="38"/>
      <c r="B193" s="39"/>
      <c r="C193" s="40"/>
      <c r="D193" s="248" t="s">
        <v>218</v>
      </c>
      <c r="E193" s="40"/>
      <c r="F193" s="249" t="s">
        <v>308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218</v>
      </c>
      <c r="AU193" s="17" t="s">
        <v>152</v>
      </c>
    </row>
    <row r="194" s="13" customFormat="1">
      <c r="A194" s="13"/>
      <c r="B194" s="250"/>
      <c r="C194" s="251"/>
      <c r="D194" s="239" t="s">
        <v>220</v>
      </c>
      <c r="E194" s="252" t="s">
        <v>1</v>
      </c>
      <c r="F194" s="253" t="s">
        <v>243</v>
      </c>
      <c r="G194" s="251"/>
      <c r="H194" s="254">
        <v>40.5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220</v>
      </c>
      <c r="AU194" s="260" t="s">
        <v>152</v>
      </c>
      <c r="AV194" s="13" t="s">
        <v>92</v>
      </c>
      <c r="AW194" s="13" t="s">
        <v>36</v>
      </c>
      <c r="AX194" s="13" t="s">
        <v>81</v>
      </c>
      <c r="AY194" s="260" t="s">
        <v>138</v>
      </c>
    </row>
    <row r="195" s="14" customFormat="1">
      <c r="A195" s="14"/>
      <c r="B195" s="261"/>
      <c r="C195" s="262"/>
      <c r="D195" s="239" t="s">
        <v>220</v>
      </c>
      <c r="E195" s="263" t="s">
        <v>1</v>
      </c>
      <c r="F195" s="264" t="s">
        <v>222</v>
      </c>
      <c r="G195" s="262"/>
      <c r="H195" s="265">
        <v>40.5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1" t="s">
        <v>220</v>
      </c>
      <c r="AU195" s="271" t="s">
        <v>152</v>
      </c>
      <c r="AV195" s="14" t="s">
        <v>137</v>
      </c>
      <c r="AW195" s="14" t="s">
        <v>36</v>
      </c>
      <c r="AX195" s="14" t="s">
        <v>88</v>
      </c>
      <c r="AY195" s="271" t="s">
        <v>138</v>
      </c>
    </row>
    <row r="196" s="12" customFormat="1" ht="22.8" customHeight="1">
      <c r="A196" s="12"/>
      <c r="B196" s="210"/>
      <c r="C196" s="211"/>
      <c r="D196" s="212" t="s">
        <v>80</v>
      </c>
      <c r="E196" s="224" t="s">
        <v>309</v>
      </c>
      <c r="F196" s="224" t="s">
        <v>310</v>
      </c>
      <c r="G196" s="211"/>
      <c r="H196" s="211"/>
      <c r="I196" s="214"/>
      <c r="J196" s="225">
        <f>BK196</f>
        <v>0</v>
      </c>
      <c r="K196" s="211"/>
      <c r="L196" s="216"/>
      <c r="M196" s="217"/>
      <c r="N196" s="218"/>
      <c r="O196" s="218"/>
      <c r="P196" s="219">
        <f>SUM(P197:P210)</f>
        <v>0</v>
      </c>
      <c r="Q196" s="218"/>
      <c r="R196" s="219">
        <f>SUM(R197:R210)</f>
        <v>0</v>
      </c>
      <c r="S196" s="218"/>
      <c r="T196" s="220">
        <f>SUM(T197:T210)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1" t="s">
        <v>88</v>
      </c>
      <c r="AT196" s="222" t="s">
        <v>80</v>
      </c>
      <c r="AU196" s="222" t="s">
        <v>88</v>
      </c>
      <c r="AY196" s="221" t="s">
        <v>138</v>
      </c>
      <c r="BK196" s="223">
        <f>SUM(BK197:BK210)</f>
        <v>0</v>
      </c>
    </row>
    <row r="197" s="2" customFormat="1" ht="24.15" customHeight="1">
      <c r="A197" s="38"/>
      <c r="B197" s="39"/>
      <c r="C197" s="226" t="s">
        <v>8</v>
      </c>
      <c r="D197" s="226" t="s">
        <v>141</v>
      </c>
      <c r="E197" s="227" t="s">
        <v>311</v>
      </c>
      <c r="F197" s="228" t="s">
        <v>312</v>
      </c>
      <c r="G197" s="229" t="s">
        <v>225</v>
      </c>
      <c r="H197" s="230">
        <v>0.44900000000000001</v>
      </c>
      <c r="I197" s="231"/>
      <c r="J197" s="232">
        <f>ROUND(I197*H197,2)</f>
        <v>0</v>
      </c>
      <c r="K197" s="228" t="s">
        <v>215</v>
      </c>
      <c r="L197" s="44"/>
      <c r="M197" s="233" t="s">
        <v>1</v>
      </c>
      <c r="N197" s="234" t="s">
        <v>47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137</v>
      </c>
      <c r="AT197" s="237" t="s">
        <v>141</v>
      </c>
      <c r="AU197" s="237" t="s">
        <v>92</v>
      </c>
      <c r="AY197" s="17" t="s">
        <v>138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92</v>
      </c>
      <c r="BK197" s="238">
        <f>ROUND(I197*H197,2)</f>
        <v>0</v>
      </c>
      <c r="BL197" s="17" t="s">
        <v>137</v>
      </c>
      <c r="BM197" s="237" t="s">
        <v>313</v>
      </c>
    </row>
    <row r="198" s="2" customFormat="1">
      <c r="A198" s="38"/>
      <c r="B198" s="39"/>
      <c r="C198" s="40"/>
      <c r="D198" s="239" t="s">
        <v>146</v>
      </c>
      <c r="E198" s="40"/>
      <c r="F198" s="240" t="s">
        <v>314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146</v>
      </c>
      <c r="AU198" s="17" t="s">
        <v>92</v>
      </c>
    </row>
    <row r="199" s="2" customFormat="1">
      <c r="A199" s="38"/>
      <c r="B199" s="39"/>
      <c r="C199" s="40"/>
      <c r="D199" s="248" t="s">
        <v>218</v>
      </c>
      <c r="E199" s="40"/>
      <c r="F199" s="249" t="s">
        <v>315</v>
      </c>
      <c r="G199" s="40"/>
      <c r="H199" s="40"/>
      <c r="I199" s="241"/>
      <c r="J199" s="40"/>
      <c r="K199" s="40"/>
      <c r="L199" s="44"/>
      <c r="M199" s="242"/>
      <c r="N199" s="24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218</v>
      </c>
      <c r="AU199" s="17" t="s">
        <v>92</v>
      </c>
    </row>
    <row r="200" s="2" customFormat="1" ht="24.15" customHeight="1">
      <c r="A200" s="38"/>
      <c r="B200" s="39"/>
      <c r="C200" s="226" t="s">
        <v>316</v>
      </c>
      <c r="D200" s="226" t="s">
        <v>141</v>
      </c>
      <c r="E200" s="227" t="s">
        <v>317</v>
      </c>
      <c r="F200" s="228" t="s">
        <v>318</v>
      </c>
      <c r="G200" s="229" t="s">
        <v>225</v>
      </c>
      <c r="H200" s="230">
        <v>0.44900000000000001</v>
      </c>
      <c r="I200" s="231"/>
      <c r="J200" s="232">
        <f>ROUND(I200*H200,2)</f>
        <v>0</v>
      </c>
      <c r="K200" s="228" t="s">
        <v>215</v>
      </c>
      <c r="L200" s="44"/>
      <c r="M200" s="233" t="s">
        <v>1</v>
      </c>
      <c r="N200" s="234" t="s">
        <v>47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137</v>
      </c>
      <c r="AT200" s="237" t="s">
        <v>141</v>
      </c>
      <c r="AU200" s="237" t="s">
        <v>92</v>
      </c>
      <c r="AY200" s="17" t="s">
        <v>138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92</v>
      </c>
      <c r="BK200" s="238">
        <f>ROUND(I200*H200,2)</f>
        <v>0</v>
      </c>
      <c r="BL200" s="17" t="s">
        <v>137</v>
      </c>
      <c r="BM200" s="237" t="s">
        <v>319</v>
      </c>
    </row>
    <row r="201" s="2" customFormat="1">
      <c r="A201" s="38"/>
      <c r="B201" s="39"/>
      <c r="C201" s="40"/>
      <c r="D201" s="239" t="s">
        <v>146</v>
      </c>
      <c r="E201" s="40"/>
      <c r="F201" s="240" t="s">
        <v>320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146</v>
      </c>
      <c r="AU201" s="17" t="s">
        <v>92</v>
      </c>
    </row>
    <row r="202" s="2" customFormat="1">
      <c r="A202" s="38"/>
      <c r="B202" s="39"/>
      <c r="C202" s="40"/>
      <c r="D202" s="248" t="s">
        <v>218</v>
      </c>
      <c r="E202" s="40"/>
      <c r="F202" s="249" t="s">
        <v>321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218</v>
      </c>
      <c r="AU202" s="17" t="s">
        <v>92</v>
      </c>
    </row>
    <row r="203" s="2" customFormat="1" ht="24.15" customHeight="1">
      <c r="A203" s="38"/>
      <c r="B203" s="39"/>
      <c r="C203" s="226" t="s">
        <v>322</v>
      </c>
      <c r="D203" s="226" t="s">
        <v>141</v>
      </c>
      <c r="E203" s="227" t="s">
        <v>323</v>
      </c>
      <c r="F203" s="228" t="s">
        <v>324</v>
      </c>
      <c r="G203" s="229" t="s">
        <v>225</v>
      </c>
      <c r="H203" s="230">
        <v>8.5310000000000006</v>
      </c>
      <c r="I203" s="231"/>
      <c r="J203" s="232">
        <f>ROUND(I203*H203,2)</f>
        <v>0</v>
      </c>
      <c r="K203" s="228" t="s">
        <v>215</v>
      </c>
      <c r="L203" s="44"/>
      <c r="M203" s="233" t="s">
        <v>1</v>
      </c>
      <c r="N203" s="234" t="s">
        <v>47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137</v>
      </c>
      <c r="AT203" s="237" t="s">
        <v>141</v>
      </c>
      <c r="AU203" s="237" t="s">
        <v>92</v>
      </c>
      <c r="AY203" s="17" t="s">
        <v>138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92</v>
      </c>
      <c r="BK203" s="238">
        <f>ROUND(I203*H203,2)</f>
        <v>0</v>
      </c>
      <c r="BL203" s="17" t="s">
        <v>137</v>
      </c>
      <c r="BM203" s="237" t="s">
        <v>325</v>
      </c>
    </row>
    <row r="204" s="2" customFormat="1">
      <c r="A204" s="38"/>
      <c r="B204" s="39"/>
      <c r="C204" s="40"/>
      <c r="D204" s="239" t="s">
        <v>146</v>
      </c>
      <c r="E204" s="40"/>
      <c r="F204" s="240" t="s">
        <v>326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146</v>
      </c>
      <c r="AU204" s="17" t="s">
        <v>92</v>
      </c>
    </row>
    <row r="205" s="2" customFormat="1">
      <c r="A205" s="38"/>
      <c r="B205" s="39"/>
      <c r="C205" s="40"/>
      <c r="D205" s="248" t="s">
        <v>218</v>
      </c>
      <c r="E205" s="40"/>
      <c r="F205" s="249" t="s">
        <v>327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218</v>
      </c>
      <c r="AU205" s="17" t="s">
        <v>92</v>
      </c>
    </row>
    <row r="206" s="13" customFormat="1">
      <c r="A206" s="13"/>
      <c r="B206" s="250"/>
      <c r="C206" s="251"/>
      <c r="D206" s="239" t="s">
        <v>220</v>
      </c>
      <c r="E206" s="252" t="s">
        <v>1</v>
      </c>
      <c r="F206" s="253" t="s">
        <v>328</v>
      </c>
      <c r="G206" s="251"/>
      <c r="H206" s="254">
        <v>8.5310000000000006</v>
      </c>
      <c r="I206" s="255"/>
      <c r="J206" s="251"/>
      <c r="K206" s="251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220</v>
      </c>
      <c r="AU206" s="260" t="s">
        <v>92</v>
      </c>
      <c r="AV206" s="13" t="s">
        <v>92</v>
      </c>
      <c r="AW206" s="13" t="s">
        <v>36</v>
      </c>
      <c r="AX206" s="13" t="s">
        <v>81</v>
      </c>
      <c r="AY206" s="260" t="s">
        <v>138</v>
      </c>
    </row>
    <row r="207" s="14" customFormat="1">
      <c r="A207" s="14"/>
      <c r="B207" s="261"/>
      <c r="C207" s="262"/>
      <c r="D207" s="239" t="s">
        <v>220</v>
      </c>
      <c r="E207" s="263" t="s">
        <v>1</v>
      </c>
      <c r="F207" s="264" t="s">
        <v>222</v>
      </c>
      <c r="G207" s="262"/>
      <c r="H207" s="265">
        <v>8.5310000000000006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1" t="s">
        <v>220</v>
      </c>
      <c r="AU207" s="271" t="s">
        <v>92</v>
      </c>
      <c r="AV207" s="14" t="s">
        <v>137</v>
      </c>
      <c r="AW207" s="14" t="s">
        <v>36</v>
      </c>
      <c r="AX207" s="14" t="s">
        <v>88</v>
      </c>
      <c r="AY207" s="271" t="s">
        <v>138</v>
      </c>
    </row>
    <row r="208" s="2" customFormat="1" ht="49.05" customHeight="1">
      <c r="A208" s="38"/>
      <c r="B208" s="39"/>
      <c r="C208" s="226" t="s">
        <v>329</v>
      </c>
      <c r="D208" s="226" t="s">
        <v>141</v>
      </c>
      <c r="E208" s="227" t="s">
        <v>330</v>
      </c>
      <c r="F208" s="228" t="s">
        <v>331</v>
      </c>
      <c r="G208" s="229" t="s">
        <v>225</v>
      </c>
      <c r="H208" s="230">
        <v>0.44900000000000001</v>
      </c>
      <c r="I208" s="231"/>
      <c r="J208" s="232">
        <f>ROUND(I208*H208,2)</f>
        <v>0</v>
      </c>
      <c r="K208" s="228" t="s">
        <v>215</v>
      </c>
      <c r="L208" s="44"/>
      <c r="M208" s="233" t="s">
        <v>1</v>
      </c>
      <c r="N208" s="234" t="s">
        <v>47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137</v>
      </c>
      <c r="AT208" s="237" t="s">
        <v>141</v>
      </c>
      <c r="AU208" s="237" t="s">
        <v>92</v>
      </c>
      <c r="AY208" s="17" t="s">
        <v>138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92</v>
      </c>
      <c r="BK208" s="238">
        <f>ROUND(I208*H208,2)</f>
        <v>0</v>
      </c>
      <c r="BL208" s="17" t="s">
        <v>137</v>
      </c>
      <c r="BM208" s="237" t="s">
        <v>332</v>
      </c>
    </row>
    <row r="209" s="2" customFormat="1">
      <c r="A209" s="38"/>
      <c r="B209" s="39"/>
      <c r="C209" s="40"/>
      <c r="D209" s="239" t="s">
        <v>146</v>
      </c>
      <c r="E209" s="40"/>
      <c r="F209" s="240" t="s">
        <v>333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146</v>
      </c>
      <c r="AU209" s="17" t="s">
        <v>92</v>
      </c>
    </row>
    <row r="210" s="2" customFormat="1">
      <c r="A210" s="38"/>
      <c r="B210" s="39"/>
      <c r="C210" s="40"/>
      <c r="D210" s="248" t="s">
        <v>218</v>
      </c>
      <c r="E210" s="40"/>
      <c r="F210" s="249" t="s">
        <v>334</v>
      </c>
      <c r="G210" s="40"/>
      <c r="H210" s="40"/>
      <c r="I210" s="241"/>
      <c r="J210" s="40"/>
      <c r="K210" s="40"/>
      <c r="L210" s="44"/>
      <c r="M210" s="242"/>
      <c r="N210" s="24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218</v>
      </c>
      <c r="AU210" s="17" t="s">
        <v>92</v>
      </c>
    </row>
    <row r="211" s="12" customFormat="1" ht="22.8" customHeight="1">
      <c r="A211" s="12"/>
      <c r="B211" s="210"/>
      <c r="C211" s="211"/>
      <c r="D211" s="212" t="s">
        <v>80</v>
      </c>
      <c r="E211" s="224" t="s">
        <v>335</v>
      </c>
      <c r="F211" s="224" t="s">
        <v>336</v>
      </c>
      <c r="G211" s="211"/>
      <c r="H211" s="211"/>
      <c r="I211" s="214"/>
      <c r="J211" s="225">
        <f>BK211</f>
        <v>0</v>
      </c>
      <c r="K211" s="211"/>
      <c r="L211" s="216"/>
      <c r="M211" s="217"/>
      <c r="N211" s="218"/>
      <c r="O211" s="218"/>
      <c r="P211" s="219">
        <f>SUM(P212:P214)</f>
        <v>0</v>
      </c>
      <c r="Q211" s="218"/>
      <c r="R211" s="219">
        <f>SUM(R212:R214)</f>
        <v>0</v>
      </c>
      <c r="S211" s="218"/>
      <c r="T211" s="220">
        <f>SUM(T212:T214)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1" t="s">
        <v>88</v>
      </c>
      <c r="AT211" s="222" t="s">
        <v>80</v>
      </c>
      <c r="AU211" s="222" t="s">
        <v>88</v>
      </c>
      <c r="AY211" s="221" t="s">
        <v>138</v>
      </c>
      <c r="BK211" s="223">
        <f>SUM(BK212:BK214)</f>
        <v>0</v>
      </c>
    </row>
    <row r="212" s="2" customFormat="1" ht="21.75" customHeight="1">
      <c r="A212" s="38"/>
      <c r="B212" s="39"/>
      <c r="C212" s="226" t="s">
        <v>337</v>
      </c>
      <c r="D212" s="226" t="s">
        <v>141</v>
      </c>
      <c r="E212" s="227" t="s">
        <v>338</v>
      </c>
      <c r="F212" s="228" t="s">
        <v>339</v>
      </c>
      <c r="G212" s="229" t="s">
        <v>225</v>
      </c>
      <c r="H212" s="230">
        <v>0.53500000000000003</v>
      </c>
      <c r="I212" s="231"/>
      <c r="J212" s="232">
        <f>ROUND(I212*H212,2)</f>
        <v>0</v>
      </c>
      <c r="K212" s="228" t="s">
        <v>215</v>
      </c>
      <c r="L212" s="44"/>
      <c r="M212" s="233" t="s">
        <v>1</v>
      </c>
      <c r="N212" s="234" t="s">
        <v>47</v>
      </c>
      <c r="O212" s="91"/>
      <c r="P212" s="235">
        <f>O212*H212</f>
        <v>0</v>
      </c>
      <c r="Q212" s="235">
        <v>0</v>
      </c>
      <c r="R212" s="235">
        <f>Q212*H212</f>
        <v>0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137</v>
      </c>
      <c r="AT212" s="237" t="s">
        <v>141</v>
      </c>
      <c r="AU212" s="237" t="s">
        <v>92</v>
      </c>
      <c r="AY212" s="17" t="s">
        <v>138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92</v>
      </c>
      <c r="BK212" s="238">
        <f>ROUND(I212*H212,2)</f>
        <v>0</v>
      </c>
      <c r="BL212" s="17" t="s">
        <v>137</v>
      </c>
      <c r="BM212" s="237" t="s">
        <v>340</v>
      </c>
    </row>
    <row r="213" s="2" customFormat="1">
      <c r="A213" s="38"/>
      <c r="B213" s="39"/>
      <c r="C213" s="40"/>
      <c r="D213" s="239" t="s">
        <v>146</v>
      </c>
      <c r="E213" s="40"/>
      <c r="F213" s="240" t="s">
        <v>341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146</v>
      </c>
      <c r="AU213" s="17" t="s">
        <v>92</v>
      </c>
    </row>
    <row r="214" s="2" customFormat="1">
      <c r="A214" s="38"/>
      <c r="B214" s="39"/>
      <c r="C214" s="40"/>
      <c r="D214" s="248" t="s">
        <v>218</v>
      </c>
      <c r="E214" s="40"/>
      <c r="F214" s="249" t="s">
        <v>342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218</v>
      </c>
      <c r="AU214" s="17" t="s">
        <v>92</v>
      </c>
    </row>
    <row r="215" s="12" customFormat="1" ht="25.92" customHeight="1">
      <c r="A215" s="12"/>
      <c r="B215" s="210"/>
      <c r="C215" s="211"/>
      <c r="D215" s="212" t="s">
        <v>80</v>
      </c>
      <c r="E215" s="213" t="s">
        <v>343</v>
      </c>
      <c r="F215" s="213" t="s">
        <v>344</v>
      </c>
      <c r="G215" s="211"/>
      <c r="H215" s="211"/>
      <c r="I215" s="214"/>
      <c r="J215" s="215">
        <f>BK215</f>
        <v>0</v>
      </c>
      <c r="K215" s="211"/>
      <c r="L215" s="216"/>
      <c r="M215" s="217"/>
      <c r="N215" s="218"/>
      <c r="O215" s="218"/>
      <c r="P215" s="219">
        <f>P216+P218+P225+P253</f>
        <v>0</v>
      </c>
      <c r="Q215" s="218"/>
      <c r="R215" s="219">
        <f>R216+R218+R225+R253</f>
        <v>0.071863800000000005</v>
      </c>
      <c r="S215" s="218"/>
      <c r="T215" s="220">
        <f>T216+T218+T225+T253</f>
        <v>0.14882999999999999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1" t="s">
        <v>92</v>
      </c>
      <c r="AT215" s="222" t="s">
        <v>80</v>
      </c>
      <c r="AU215" s="222" t="s">
        <v>81</v>
      </c>
      <c r="AY215" s="221" t="s">
        <v>138</v>
      </c>
      <c r="BK215" s="223">
        <f>BK216+BK218+BK225+BK253</f>
        <v>0</v>
      </c>
    </row>
    <row r="216" s="12" customFormat="1" ht="22.8" customHeight="1">
      <c r="A216" s="12"/>
      <c r="B216" s="210"/>
      <c r="C216" s="211"/>
      <c r="D216" s="212" t="s">
        <v>80</v>
      </c>
      <c r="E216" s="224" t="s">
        <v>345</v>
      </c>
      <c r="F216" s="224" t="s">
        <v>346</v>
      </c>
      <c r="G216" s="211"/>
      <c r="H216" s="211"/>
      <c r="I216" s="214"/>
      <c r="J216" s="225">
        <f>BK216</f>
        <v>0</v>
      </c>
      <c r="K216" s="211"/>
      <c r="L216" s="216"/>
      <c r="M216" s="217"/>
      <c r="N216" s="218"/>
      <c r="O216" s="218"/>
      <c r="P216" s="219">
        <f>P217</f>
        <v>0</v>
      </c>
      <c r="Q216" s="218"/>
      <c r="R216" s="219">
        <f>R217</f>
        <v>0</v>
      </c>
      <c r="S216" s="218"/>
      <c r="T216" s="220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1" t="s">
        <v>92</v>
      </c>
      <c r="AT216" s="222" t="s">
        <v>80</v>
      </c>
      <c r="AU216" s="222" t="s">
        <v>88</v>
      </c>
      <c r="AY216" s="221" t="s">
        <v>138</v>
      </c>
      <c r="BK216" s="223">
        <f>BK217</f>
        <v>0</v>
      </c>
    </row>
    <row r="217" s="2" customFormat="1" ht="16.5" customHeight="1">
      <c r="A217" s="38"/>
      <c r="B217" s="39"/>
      <c r="C217" s="226" t="s">
        <v>347</v>
      </c>
      <c r="D217" s="226" t="s">
        <v>141</v>
      </c>
      <c r="E217" s="227" t="s">
        <v>348</v>
      </c>
      <c r="F217" s="228" t="s">
        <v>349</v>
      </c>
      <c r="G217" s="229" t="s">
        <v>251</v>
      </c>
      <c r="H217" s="230">
        <v>3</v>
      </c>
      <c r="I217" s="231"/>
      <c r="J217" s="232">
        <f>ROUND(I217*H217,2)</f>
        <v>0</v>
      </c>
      <c r="K217" s="228" t="s">
        <v>1</v>
      </c>
      <c r="L217" s="44"/>
      <c r="M217" s="233" t="s">
        <v>1</v>
      </c>
      <c r="N217" s="234" t="s">
        <v>47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316</v>
      </c>
      <c r="AT217" s="237" t="s">
        <v>141</v>
      </c>
      <c r="AU217" s="237" t="s">
        <v>92</v>
      </c>
      <c r="AY217" s="17" t="s">
        <v>138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92</v>
      </c>
      <c r="BK217" s="238">
        <f>ROUND(I217*H217,2)</f>
        <v>0</v>
      </c>
      <c r="BL217" s="17" t="s">
        <v>316</v>
      </c>
      <c r="BM217" s="237" t="s">
        <v>350</v>
      </c>
    </row>
    <row r="218" s="12" customFormat="1" ht="22.8" customHeight="1">
      <c r="A218" s="12"/>
      <c r="B218" s="210"/>
      <c r="C218" s="211"/>
      <c r="D218" s="212" t="s">
        <v>80</v>
      </c>
      <c r="E218" s="224" t="s">
        <v>351</v>
      </c>
      <c r="F218" s="224" t="s">
        <v>352</v>
      </c>
      <c r="G218" s="211"/>
      <c r="H218" s="211"/>
      <c r="I218" s="214"/>
      <c r="J218" s="225">
        <f>BK218</f>
        <v>0</v>
      </c>
      <c r="K218" s="211"/>
      <c r="L218" s="216"/>
      <c r="M218" s="217"/>
      <c r="N218" s="218"/>
      <c r="O218" s="218"/>
      <c r="P218" s="219">
        <f>SUM(P219:P224)</f>
        <v>0</v>
      </c>
      <c r="Q218" s="218"/>
      <c r="R218" s="219">
        <f>SUM(R219:R224)</f>
        <v>0.0038400000000000005</v>
      </c>
      <c r="S218" s="218"/>
      <c r="T218" s="220">
        <f>SUM(T219:T224)</f>
        <v>0.0132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1" t="s">
        <v>92</v>
      </c>
      <c r="AT218" s="222" t="s">
        <v>80</v>
      </c>
      <c r="AU218" s="222" t="s">
        <v>88</v>
      </c>
      <c r="AY218" s="221" t="s">
        <v>138</v>
      </c>
      <c r="BK218" s="223">
        <f>SUM(BK219:BK224)</f>
        <v>0</v>
      </c>
    </row>
    <row r="219" s="2" customFormat="1" ht="24.15" customHeight="1">
      <c r="A219" s="38"/>
      <c r="B219" s="39"/>
      <c r="C219" s="226" t="s">
        <v>7</v>
      </c>
      <c r="D219" s="226" t="s">
        <v>141</v>
      </c>
      <c r="E219" s="227" t="s">
        <v>353</v>
      </c>
      <c r="F219" s="228" t="s">
        <v>354</v>
      </c>
      <c r="G219" s="229" t="s">
        <v>251</v>
      </c>
      <c r="H219" s="230">
        <v>6</v>
      </c>
      <c r="I219" s="231"/>
      <c r="J219" s="232">
        <f>ROUND(I219*H219,2)</f>
        <v>0</v>
      </c>
      <c r="K219" s="228" t="s">
        <v>215</v>
      </c>
      <c r="L219" s="44"/>
      <c r="M219" s="233" t="s">
        <v>1</v>
      </c>
      <c r="N219" s="234" t="s">
        <v>47</v>
      </c>
      <c r="O219" s="91"/>
      <c r="P219" s="235">
        <f>O219*H219</f>
        <v>0</v>
      </c>
      <c r="Q219" s="235">
        <v>0.00064000000000000005</v>
      </c>
      <c r="R219" s="235">
        <f>Q219*H219</f>
        <v>0.0038400000000000005</v>
      </c>
      <c r="S219" s="235">
        <v>0.0022000000000000001</v>
      </c>
      <c r="T219" s="236">
        <f>S219*H219</f>
        <v>0.0132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316</v>
      </c>
      <c r="AT219" s="237" t="s">
        <v>141</v>
      </c>
      <c r="AU219" s="237" t="s">
        <v>92</v>
      </c>
      <c r="AY219" s="17" t="s">
        <v>138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92</v>
      </c>
      <c r="BK219" s="238">
        <f>ROUND(I219*H219,2)</f>
        <v>0</v>
      </c>
      <c r="BL219" s="17" t="s">
        <v>316</v>
      </c>
      <c r="BM219" s="237" t="s">
        <v>355</v>
      </c>
    </row>
    <row r="220" s="2" customFormat="1">
      <c r="A220" s="38"/>
      <c r="B220" s="39"/>
      <c r="C220" s="40"/>
      <c r="D220" s="239" t="s">
        <v>146</v>
      </c>
      <c r="E220" s="40"/>
      <c r="F220" s="240" t="s">
        <v>356</v>
      </c>
      <c r="G220" s="40"/>
      <c r="H220" s="40"/>
      <c r="I220" s="241"/>
      <c r="J220" s="40"/>
      <c r="K220" s="40"/>
      <c r="L220" s="44"/>
      <c r="M220" s="242"/>
      <c r="N220" s="24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146</v>
      </c>
      <c r="AU220" s="17" t="s">
        <v>92</v>
      </c>
    </row>
    <row r="221" s="2" customFormat="1">
      <c r="A221" s="38"/>
      <c r="B221" s="39"/>
      <c r="C221" s="40"/>
      <c r="D221" s="248" t="s">
        <v>218</v>
      </c>
      <c r="E221" s="40"/>
      <c r="F221" s="249" t="s">
        <v>357</v>
      </c>
      <c r="G221" s="40"/>
      <c r="H221" s="40"/>
      <c r="I221" s="241"/>
      <c r="J221" s="40"/>
      <c r="K221" s="40"/>
      <c r="L221" s="44"/>
      <c r="M221" s="242"/>
      <c r="N221" s="24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218</v>
      </c>
      <c r="AU221" s="17" t="s">
        <v>92</v>
      </c>
    </row>
    <row r="222" s="2" customFormat="1" ht="24.15" customHeight="1">
      <c r="A222" s="38"/>
      <c r="B222" s="39"/>
      <c r="C222" s="226" t="s">
        <v>358</v>
      </c>
      <c r="D222" s="226" t="s">
        <v>141</v>
      </c>
      <c r="E222" s="227" t="s">
        <v>359</v>
      </c>
      <c r="F222" s="228" t="s">
        <v>360</v>
      </c>
      <c r="G222" s="229" t="s">
        <v>225</v>
      </c>
      <c r="H222" s="230">
        <v>0.0040000000000000001</v>
      </c>
      <c r="I222" s="231"/>
      <c r="J222" s="232">
        <f>ROUND(I222*H222,2)</f>
        <v>0</v>
      </c>
      <c r="K222" s="228" t="s">
        <v>215</v>
      </c>
      <c r="L222" s="44"/>
      <c r="M222" s="233" t="s">
        <v>1</v>
      </c>
      <c r="N222" s="234" t="s">
        <v>47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316</v>
      </c>
      <c r="AT222" s="237" t="s">
        <v>141</v>
      </c>
      <c r="AU222" s="237" t="s">
        <v>92</v>
      </c>
      <c r="AY222" s="17" t="s">
        <v>138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92</v>
      </c>
      <c r="BK222" s="238">
        <f>ROUND(I222*H222,2)</f>
        <v>0</v>
      </c>
      <c r="BL222" s="17" t="s">
        <v>316</v>
      </c>
      <c r="BM222" s="237" t="s">
        <v>361</v>
      </c>
    </row>
    <row r="223" s="2" customFormat="1">
      <c r="A223" s="38"/>
      <c r="B223" s="39"/>
      <c r="C223" s="40"/>
      <c r="D223" s="239" t="s">
        <v>146</v>
      </c>
      <c r="E223" s="40"/>
      <c r="F223" s="240" t="s">
        <v>362</v>
      </c>
      <c r="G223" s="40"/>
      <c r="H223" s="40"/>
      <c r="I223" s="241"/>
      <c r="J223" s="40"/>
      <c r="K223" s="40"/>
      <c r="L223" s="44"/>
      <c r="M223" s="242"/>
      <c r="N223" s="24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146</v>
      </c>
      <c r="AU223" s="17" t="s">
        <v>92</v>
      </c>
    </row>
    <row r="224" s="2" customFormat="1">
      <c r="A224" s="38"/>
      <c r="B224" s="39"/>
      <c r="C224" s="40"/>
      <c r="D224" s="248" t="s">
        <v>218</v>
      </c>
      <c r="E224" s="40"/>
      <c r="F224" s="249" t="s">
        <v>363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218</v>
      </c>
      <c r="AU224" s="17" t="s">
        <v>92</v>
      </c>
    </row>
    <row r="225" s="12" customFormat="1" ht="22.8" customHeight="1">
      <c r="A225" s="12"/>
      <c r="B225" s="210"/>
      <c r="C225" s="211"/>
      <c r="D225" s="212" t="s">
        <v>80</v>
      </c>
      <c r="E225" s="224" t="s">
        <v>364</v>
      </c>
      <c r="F225" s="224" t="s">
        <v>365</v>
      </c>
      <c r="G225" s="211"/>
      <c r="H225" s="211"/>
      <c r="I225" s="214"/>
      <c r="J225" s="225">
        <f>BK225</f>
        <v>0</v>
      </c>
      <c r="K225" s="211"/>
      <c r="L225" s="216"/>
      <c r="M225" s="217"/>
      <c r="N225" s="218"/>
      <c r="O225" s="218"/>
      <c r="P225" s="219">
        <f>SUM(P226:P252)</f>
        <v>0</v>
      </c>
      <c r="Q225" s="218"/>
      <c r="R225" s="219">
        <f>SUM(R226:R252)</f>
        <v>0.014024999999999999</v>
      </c>
      <c r="S225" s="218"/>
      <c r="T225" s="220">
        <f>SUM(T226:T252)</f>
        <v>0.13563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1" t="s">
        <v>92</v>
      </c>
      <c r="AT225" s="222" t="s">
        <v>80</v>
      </c>
      <c r="AU225" s="222" t="s">
        <v>88</v>
      </c>
      <c r="AY225" s="221" t="s">
        <v>138</v>
      </c>
      <c r="BK225" s="223">
        <f>SUM(BK226:BK252)</f>
        <v>0</v>
      </c>
    </row>
    <row r="226" s="2" customFormat="1" ht="24.15" customHeight="1">
      <c r="A226" s="38"/>
      <c r="B226" s="39"/>
      <c r="C226" s="226" t="s">
        <v>366</v>
      </c>
      <c r="D226" s="226" t="s">
        <v>141</v>
      </c>
      <c r="E226" s="227" t="s">
        <v>367</v>
      </c>
      <c r="F226" s="228" t="s">
        <v>368</v>
      </c>
      <c r="G226" s="229" t="s">
        <v>233</v>
      </c>
      <c r="H226" s="230">
        <v>3</v>
      </c>
      <c r="I226" s="231"/>
      <c r="J226" s="232">
        <f>ROUND(I226*H226,2)</f>
        <v>0</v>
      </c>
      <c r="K226" s="228" t="s">
        <v>215</v>
      </c>
      <c r="L226" s="44"/>
      <c r="M226" s="233" t="s">
        <v>1</v>
      </c>
      <c r="N226" s="234" t="s">
        <v>47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0.045080000000000002</v>
      </c>
      <c r="T226" s="236">
        <f>S226*H226</f>
        <v>0.13524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316</v>
      </c>
      <c r="AT226" s="237" t="s">
        <v>141</v>
      </c>
      <c r="AU226" s="237" t="s">
        <v>92</v>
      </c>
      <c r="AY226" s="17" t="s">
        <v>138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92</v>
      </c>
      <c r="BK226" s="238">
        <f>ROUND(I226*H226,2)</f>
        <v>0</v>
      </c>
      <c r="BL226" s="17" t="s">
        <v>316</v>
      </c>
      <c r="BM226" s="237" t="s">
        <v>369</v>
      </c>
    </row>
    <row r="227" s="2" customFormat="1">
      <c r="A227" s="38"/>
      <c r="B227" s="39"/>
      <c r="C227" s="40"/>
      <c r="D227" s="239" t="s">
        <v>146</v>
      </c>
      <c r="E227" s="40"/>
      <c r="F227" s="240" t="s">
        <v>370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146</v>
      </c>
      <c r="AU227" s="17" t="s">
        <v>92</v>
      </c>
    </row>
    <row r="228" s="2" customFormat="1">
      <c r="A228" s="38"/>
      <c r="B228" s="39"/>
      <c r="C228" s="40"/>
      <c r="D228" s="248" t="s">
        <v>218</v>
      </c>
      <c r="E228" s="40"/>
      <c r="F228" s="249" t="s">
        <v>371</v>
      </c>
      <c r="G228" s="40"/>
      <c r="H228" s="40"/>
      <c r="I228" s="241"/>
      <c r="J228" s="40"/>
      <c r="K228" s="40"/>
      <c r="L228" s="44"/>
      <c r="M228" s="242"/>
      <c r="N228" s="24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218</v>
      </c>
      <c r="AU228" s="17" t="s">
        <v>92</v>
      </c>
    </row>
    <row r="229" s="13" customFormat="1">
      <c r="A229" s="13"/>
      <c r="B229" s="250"/>
      <c r="C229" s="251"/>
      <c r="D229" s="239" t="s">
        <v>220</v>
      </c>
      <c r="E229" s="252" t="s">
        <v>1</v>
      </c>
      <c r="F229" s="253" t="s">
        <v>256</v>
      </c>
      <c r="G229" s="251"/>
      <c r="H229" s="254">
        <v>3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0" t="s">
        <v>220</v>
      </c>
      <c r="AU229" s="260" t="s">
        <v>92</v>
      </c>
      <c r="AV229" s="13" t="s">
        <v>92</v>
      </c>
      <c r="AW229" s="13" t="s">
        <v>36</v>
      </c>
      <c r="AX229" s="13" t="s">
        <v>81</v>
      </c>
      <c r="AY229" s="260" t="s">
        <v>138</v>
      </c>
    </row>
    <row r="230" s="14" customFormat="1">
      <c r="A230" s="14"/>
      <c r="B230" s="261"/>
      <c r="C230" s="262"/>
      <c r="D230" s="239" t="s">
        <v>220</v>
      </c>
      <c r="E230" s="263" t="s">
        <v>1</v>
      </c>
      <c r="F230" s="264" t="s">
        <v>222</v>
      </c>
      <c r="G230" s="262"/>
      <c r="H230" s="265">
        <v>3</v>
      </c>
      <c r="I230" s="266"/>
      <c r="J230" s="262"/>
      <c r="K230" s="262"/>
      <c r="L230" s="267"/>
      <c r="M230" s="268"/>
      <c r="N230" s="269"/>
      <c r="O230" s="269"/>
      <c r="P230" s="269"/>
      <c r="Q230" s="269"/>
      <c r="R230" s="269"/>
      <c r="S230" s="269"/>
      <c r="T230" s="27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1" t="s">
        <v>220</v>
      </c>
      <c r="AU230" s="271" t="s">
        <v>92</v>
      </c>
      <c r="AV230" s="14" t="s">
        <v>137</v>
      </c>
      <c r="AW230" s="14" t="s">
        <v>36</v>
      </c>
      <c r="AX230" s="14" t="s">
        <v>88</v>
      </c>
      <c r="AY230" s="271" t="s">
        <v>138</v>
      </c>
    </row>
    <row r="231" s="2" customFormat="1" ht="24.15" customHeight="1">
      <c r="A231" s="38"/>
      <c r="B231" s="39"/>
      <c r="C231" s="226" t="s">
        <v>372</v>
      </c>
      <c r="D231" s="226" t="s">
        <v>141</v>
      </c>
      <c r="E231" s="227" t="s">
        <v>373</v>
      </c>
      <c r="F231" s="228" t="s">
        <v>374</v>
      </c>
      <c r="G231" s="229" t="s">
        <v>233</v>
      </c>
      <c r="H231" s="230">
        <v>3</v>
      </c>
      <c r="I231" s="231"/>
      <c r="J231" s="232">
        <f>ROUND(I231*H231,2)</f>
        <v>0</v>
      </c>
      <c r="K231" s="228" t="s">
        <v>215</v>
      </c>
      <c r="L231" s="44"/>
      <c r="M231" s="233" t="s">
        <v>1</v>
      </c>
      <c r="N231" s="234" t="s">
        <v>47</v>
      </c>
      <c r="O231" s="91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316</v>
      </c>
      <c r="AT231" s="237" t="s">
        <v>141</v>
      </c>
      <c r="AU231" s="237" t="s">
        <v>92</v>
      </c>
      <c r="AY231" s="17" t="s">
        <v>138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92</v>
      </c>
      <c r="BK231" s="238">
        <f>ROUND(I231*H231,2)</f>
        <v>0</v>
      </c>
      <c r="BL231" s="17" t="s">
        <v>316</v>
      </c>
      <c r="BM231" s="237" t="s">
        <v>375</v>
      </c>
    </row>
    <row r="232" s="2" customFormat="1">
      <c r="A232" s="38"/>
      <c r="B232" s="39"/>
      <c r="C232" s="40"/>
      <c r="D232" s="239" t="s">
        <v>146</v>
      </c>
      <c r="E232" s="40"/>
      <c r="F232" s="240" t="s">
        <v>376</v>
      </c>
      <c r="G232" s="40"/>
      <c r="H232" s="40"/>
      <c r="I232" s="241"/>
      <c r="J232" s="40"/>
      <c r="K232" s="40"/>
      <c r="L232" s="44"/>
      <c r="M232" s="242"/>
      <c r="N232" s="243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146</v>
      </c>
      <c r="AU232" s="17" t="s">
        <v>92</v>
      </c>
    </row>
    <row r="233" s="2" customFormat="1">
      <c r="A233" s="38"/>
      <c r="B233" s="39"/>
      <c r="C233" s="40"/>
      <c r="D233" s="248" t="s">
        <v>218</v>
      </c>
      <c r="E233" s="40"/>
      <c r="F233" s="249" t="s">
        <v>377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218</v>
      </c>
      <c r="AU233" s="17" t="s">
        <v>92</v>
      </c>
    </row>
    <row r="234" s="2" customFormat="1" ht="24.15" customHeight="1">
      <c r="A234" s="38"/>
      <c r="B234" s="39"/>
      <c r="C234" s="226" t="s">
        <v>378</v>
      </c>
      <c r="D234" s="226" t="s">
        <v>141</v>
      </c>
      <c r="E234" s="227" t="s">
        <v>379</v>
      </c>
      <c r="F234" s="228" t="s">
        <v>380</v>
      </c>
      <c r="G234" s="229" t="s">
        <v>233</v>
      </c>
      <c r="H234" s="230">
        <v>3</v>
      </c>
      <c r="I234" s="231"/>
      <c r="J234" s="232">
        <f>ROUND(I234*H234,2)</f>
        <v>0</v>
      </c>
      <c r="K234" s="228" t="s">
        <v>215</v>
      </c>
      <c r="L234" s="44"/>
      <c r="M234" s="233" t="s">
        <v>1</v>
      </c>
      <c r="N234" s="234" t="s">
        <v>47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0.00012999999999999999</v>
      </c>
      <c r="T234" s="236">
        <f>S234*H234</f>
        <v>0.00038999999999999994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316</v>
      </c>
      <c r="AT234" s="237" t="s">
        <v>141</v>
      </c>
      <c r="AU234" s="237" t="s">
        <v>92</v>
      </c>
      <c r="AY234" s="17" t="s">
        <v>138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92</v>
      </c>
      <c r="BK234" s="238">
        <f>ROUND(I234*H234,2)</f>
        <v>0</v>
      </c>
      <c r="BL234" s="17" t="s">
        <v>316</v>
      </c>
      <c r="BM234" s="237" t="s">
        <v>381</v>
      </c>
    </row>
    <row r="235" s="2" customFormat="1">
      <c r="A235" s="38"/>
      <c r="B235" s="39"/>
      <c r="C235" s="40"/>
      <c r="D235" s="239" t="s">
        <v>146</v>
      </c>
      <c r="E235" s="40"/>
      <c r="F235" s="240" t="s">
        <v>380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146</v>
      </c>
      <c r="AU235" s="17" t="s">
        <v>92</v>
      </c>
    </row>
    <row r="236" s="2" customFormat="1">
      <c r="A236" s="38"/>
      <c r="B236" s="39"/>
      <c r="C236" s="40"/>
      <c r="D236" s="248" t="s">
        <v>218</v>
      </c>
      <c r="E236" s="40"/>
      <c r="F236" s="249" t="s">
        <v>382</v>
      </c>
      <c r="G236" s="40"/>
      <c r="H236" s="40"/>
      <c r="I236" s="241"/>
      <c r="J236" s="40"/>
      <c r="K236" s="40"/>
      <c r="L236" s="44"/>
      <c r="M236" s="242"/>
      <c r="N236" s="24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218</v>
      </c>
      <c r="AU236" s="17" t="s">
        <v>92</v>
      </c>
    </row>
    <row r="237" s="2" customFormat="1" ht="16.5" customHeight="1">
      <c r="A237" s="38"/>
      <c r="B237" s="39"/>
      <c r="C237" s="226" t="s">
        <v>383</v>
      </c>
      <c r="D237" s="226" t="s">
        <v>141</v>
      </c>
      <c r="E237" s="227" t="s">
        <v>384</v>
      </c>
      <c r="F237" s="228" t="s">
        <v>385</v>
      </c>
      <c r="G237" s="229" t="s">
        <v>251</v>
      </c>
      <c r="H237" s="230">
        <v>3</v>
      </c>
      <c r="I237" s="231"/>
      <c r="J237" s="232">
        <f>ROUND(I237*H237,2)</f>
        <v>0</v>
      </c>
      <c r="K237" s="228" t="s">
        <v>1</v>
      </c>
      <c r="L237" s="44"/>
      <c r="M237" s="233" t="s">
        <v>1</v>
      </c>
      <c r="N237" s="234" t="s">
        <v>47</v>
      </c>
      <c r="O237" s="91"/>
      <c r="P237" s="235">
        <f>O237*H237</f>
        <v>0</v>
      </c>
      <c r="Q237" s="235">
        <v>1.0000000000000001E-05</v>
      </c>
      <c r="R237" s="235">
        <f>Q237*H237</f>
        <v>3.0000000000000004E-05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316</v>
      </c>
      <c r="AT237" s="237" t="s">
        <v>141</v>
      </c>
      <c r="AU237" s="237" t="s">
        <v>92</v>
      </c>
      <c r="AY237" s="17" t="s">
        <v>138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92</v>
      </c>
      <c r="BK237" s="238">
        <f>ROUND(I237*H237,2)</f>
        <v>0</v>
      </c>
      <c r="BL237" s="17" t="s">
        <v>316</v>
      </c>
      <c r="BM237" s="237" t="s">
        <v>386</v>
      </c>
    </row>
    <row r="238" s="2" customFormat="1" ht="33" customHeight="1">
      <c r="A238" s="38"/>
      <c r="B238" s="39"/>
      <c r="C238" s="226" t="s">
        <v>387</v>
      </c>
      <c r="D238" s="226" t="s">
        <v>141</v>
      </c>
      <c r="E238" s="227" t="s">
        <v>388</v>
      </c>
      <c r="F238" s="228" t="s">
        <v>389</v>
      </c>
      <c r="G238" s="229" t="s">
        <v>233</v>
      </c>
      <c r="H238" s="230">
        <v>3</v>
      </c>
      <c r="I238" s="231"/>
      <c r="J238" s="232">
        <f>ROUND(I238*H238,2)</f>
        <v>0</v>
      </c>
      <c r="K238" s="228" t="s">
        <v>215</v>
      </c>
      <c r="L238" s="44"/>
      <c r="M238" s="233" t="s">
        <v>1</v>
      </c>
      <c r="N238" s="234" t="s">
        <v>47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316</v>
      </c>
      <c r="AT238" s="237" t="s">
        <v>141</v>
      </c>
      <c r="AU238" s="237" t="s">
        <v>92</v>
      </c>
      <c r="AY238" s="17" t="s">
        <v>138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92</v>
      </c>
      <c r="BK238" s="238">
        <f>ROUND(I238*H238,2)</f>
        <v>0</v>
      </c>
      <c r="BL238" s="17" t="s">
        <v>316</v>
      </c>
      <c r="BM238" s="237" t="s">
        <v>390</v>
      </c>
    </row>
    <row r="239" s="2" customFormat="1">
      <c r="A239" s="38"/>
      <c r="B239" s="39"/>
      <c r="C239" s="40"/>
      <c r="D239" s="239" t="s">
        <v>146</v>
      </c>
      <c r="E239" s="40"/>
      <c r="F239" s="240" t="s">
        <v>391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146</v>
      </c>
      <c r="AU239" s="17" t="s">
        <v>92</v>
      </c>
    </row>
    <row r="240" s="2" customFormat="1">
      <c r="A240" s="38"/>
      <c r="B240" s="39"/>
      <c r="C240" s="40"/>
      <c r="D240" s="248" t="s">
        <v>218</v>
      </c>
      <c r="E240" s="40"/>
      <c r="F240" s="249" t="s">
        <v>392</v>
      </c>
      <c r="G240" s="40"/>
      <c r="H240" s="40"/>
      <c r="I240" s="241"/>
      <c r="J240" s="40"/>
      <c r="K240" s="40"/>
      <c r="L240" s="44"/>
      <c r="M240" s="242"/>
      <c r="N240" s="24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218</v>
      </c>
      <c r="AU240" s="17" t="s">
        <v>92</v>
      </c>
    </row>
    <row r="241" s="2" customFormat="1" ht="33" customHeight="1">
      <c r="A241" s="38"/>
      <c r="B241" s="39"/>
      <c r="C241" s="226" t="s">
        <v>393</v>
      </c>
      <c r="D241" s="226" t="s">
        <v>141</v>
      </c>
      <c r="E241" s="227" t="s">
        <v>394</v>
      </c>
      <c r="F241" s="228" t="s">
        <v>395</v>
      </c>
      <c r="G241" s="229" t="s">
        <v>233</v>
      </c>
      <c r="H241" s="230">
        <v>3</v>
      </c>
      <c r="I241" s="231"/>
      <c r="J241" s="232">
        <f>ROUND(I241*H241,2)</f>
        <v>0</v>
      </c>
      <c r="K241" s="228" t="s">
        <v>215</v>
      </c>
      <c r="L241" s="44"/>
      <c r="M241" s="233" t="s">
        <v>1</v>
      </c>
      <c r="N241" s="234" t="s">
        <v>47</v>
      </c>
      <c r="O241" s="91"/>
      <c r="P241" s="235">
        <f>O241*H241</f>
        <v>0</v>
      </c>
      <c r="Q241" s="235">
        <v>3.0000000000000001E-05</v>
      </c>
      <c r="R241" s="235">
        <f>Q241*H241</f>
        <v>9.0000000000000006E-05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316</v>
      </c>
      <c r="AT241" s="237" t="s">
        <v>141</v>
      </c>
      <c r="AU241" s="237" t="s">
        <v>92</v>
      </c>
      <c r="AY241" s="17" t="s">
        <v>138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92</v>
      </c>
      <c r="BK241" s="238">
        <f>ROUND(I241*H241,2)</f>
        <v>0</v>
      </c>
      <c r="BL241" s="17" t="s">
        <v>316</v>
      </c>
      <c r="BM241" s="237" t="s">
        <v>396</v>
      </c>
    </row>
    <row r="242" s="2" customFormat="1">
      <c r="A242" s="38"/>
      <c r="B242" s="39"/>
      <c r="C242" s="40"/>
      <c r="D242" s="239" t="s">
        <v>146</v>
      </c>
      <c r="E242" s="40"/>
      <c r="F242" s="240" t="s">
        <v>397</v>
      </c>
      <c r="G242" s="40"/>
      <c r="H242" s="40"/>
      <c r="I242" s="241"/>
      <c r="J242" s="40"/>
      <c r="K242" s="40"/>
      <c r="L242" s="44"/>
      <c r="M242" s="242"/>
      <c r="N242" s="24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146</v>
      </c>
      <c r="AU242" s="17" t="s">
        <v>92</v>
      </c>
    </row>
    <row r="243" s="2" customFormat="1">
      <c r="A243" s="38"/>
      <c r="B243" s="39"/>
      <c r="C243" s="40"/>
      <c r="D243" s="248" t="s">
        <v>218</v>
      </c>
      <c r="E243" s="40"/>
      <c r="F243" s="249" t="s">
        <v>398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218</v>
      </c>
      <c r="AU243" s="17" t="s">
        <v>92</v>
      </c>
    </row>
    <row r="244" s="2" customFormat="1" ht="24.15" customHeight="1">
      <c r="A244" s="38"/>
      <c r="B244" s="39"/>
      <c r="C244" s="226" t="s">
        <v>399</v>
      </c>
      <c r="D244" s="226" t="s">
        <v>141</v>
      </c>
      <c r="E244" s="227" t="s">
        <v>400</v>
      </c>
      <c r="F244" s="228" t="s">
        <v>401</v>
      </c>
      <c r="G244" s="229" t="s">
        <v>251</v>
      </c>
      <c r="H244" s="230">
        <v>3</v>
      </c>
      <c r="I244" s="231"/>
      <c r="J244" s="232">
        <f>ROUND(I244*H244,2)</f>
        <v>0</v>
      </c>
      <c r="K244" s="228" t="s">
        <v>215</v>
      </c>
      <c r="L244" s="44"/>
      <c r="M244" s="233" t="s">
        <v>1</v>
      </c>
      <c r="N244" s="234" t="s">
        <v>47</v>
      </c>
      <c r="O244" s="91"/>
      <c r="P244" s="235">
        <f>O244*H244</f>
        <v>0</v>
      </c>
      <c r="Q244" s="235">
        <v>0</v>
      </c>
      <c r="R244" s="235">
        <f>Q244*H244</f>
        <v>0</v>
      </c>
      <c r="S244" s="235">
        <v>0</v>
      </c>
      <c r="T244" s="23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316</v>
      </c>
      <c r="AT244" s="237" t="s">
        <v>141</v>
      </c>
      <c r="AU244" s="237" t="s">
        <v>92</v>
      </c>
      <c r="AY244" s="17" t="s">
        <v>138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92</v>
      </c>
      <c r="BK244" s="238">
        <f>ROUND(I244*H244,2)</f>
        <v>0</v>
      </c>
      <c r="BL244" s="17" t="s">
        <v>316</v>
      </c>
      <c r="BM244" s="237" t="s">
        <v>402</v>
      </c>
    </row>
    <row r="245" s="2" customFormat="1">
      <c r="A245" s="38"/>
      <c r="B245" s="39"/>
      <c r="C245" s="40"/>
      <c r="D245" s="239" t="s">
        <v>146</v>
      </c>
      <c r="E245" s="40"/>
      <c r="F245" s="240" t="s">
        <v>403</v>
      </c>
      <c r="G245" s="40"/>
      <c r="H245" s="40"/>
      <c r="I245" s="241"/>
      <c r="J245" s="40"/>
      <c r="K245" s="40"/>
      <c r="L245" s="44"/>
      <c r="M245" s="242"/>
      <c r="N245" s="243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146</v>
      </c>
      <c r="AU245" s="17" t="s">
        <v>92</v>
      </c>
    </row>
    <row r="246" s="2" customFormat="1">
      <c r="A246" s="38"/>
      <c r="B246" s="39"/>
      <c r="C246" s="40"/>
      <c r="D246" s="248" t="s">
        <v>218</v>
      </c>
      <c r="E246" s="40"/>
      <c r="F246" s="249" t="s">
        <v>404</v>
      </c>
      <c r="G246" s="40"/>
      <c r="H246" s="40"/>
      <c r="I246" s="241"/>
      <c r="J246" s="40"/>
      <c r="K246" s="40"/>
      <c r="L246" s="44"/>
      <c r="M246" s="242"/>
      <c r="N246" s="24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218</v>
      </c>
      <c r="AU246" s="17" t="s">
        <v>92</v>
      </c>
    </row>
    <row r="247" s="2" customFormat="1" ht="16.5" customHeight="1">
      <c r="A247" s="38"/>
      <c r="B247" s="39"/>
      <c r="C247" s="282" t="s">
        <v>405</v>
      </c>
      <c r="D247" s="282" t="s">
        <v>289</v>
      </c>
      <c r="E247" s="283" t="s">
        <v>406</v>
      </c>
      <c r="F247" s="284" t="s">
        <v>407</v>
      </c>
      <c r="G247" s="285" t="s">
        <v>251</v>
      </c>
      <c r="H247" s="286">
        <v>3.0899999999999999</v>
      </c>
      <c r="I247" s="287"/>
      <c r="J247" s="288">
        <f>ROUND(I247*H247,2)</f>
        <v>0</v>
      </c>
      <c r="K247" s="284" t="s">
        <v>1</v>
      </c>
      <c r="L247" s="289"/>
      <c r="M247" s="290" t="s">
        <v>1</v>
      </c>
      <c r="N247" s="291" t="s">
        <v>47</v>
      </c>
      <c r="O247" s="91"/>
      <c r="P247" s="235">
        <f>O247*H247</f>
        <v>0</v>
      </c>
      <c r="Q247" s="235">
        <v>0.0044999999999999997</v>
      </c>
      <c r="R247" s="235">
        <f>Q247*H247</f>
        <v>0.013904999999999999</v>
      </c>
      <c r="S247" s="235">
        <v>0</v>
      </c>
      <c r="T247" s="23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7" t="s">
        <v>408</v>
      </c>
      <c r="AT247" s="237" t="s">
        <v>289</v>
      </c>
      <c r="AU247" s="237" t="s">
        <v>92</v>
      </c>
      <c r="AY247" s="17" t="s">
        <v>138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7" t="s">
        <v>92</v>
      </c>
      <c r="BK247" s="238">
        <f>ROUND(I247*H247,2)</f>
        <v>0</v>
      </c>
      <c r="BL247" s="17" t="s">
        <v>316</v>
      </c>
      <c r="BM247" s="237" t="s">
        <v>409</v>
      </c>
    </row>
    <row r="248" s="13" customFormat="1">
      <c r="A248" s="13"/>
      <c r="B248" s="250"/>
      <c r="C248" s="251"/>
      <c r="D248" s="239" t="s">
        <v>220</v>
      </c>
      <c r="E248" s="252" t="s">
        <v>1</v>
      </c>
      <c r="F248" s="253" t="s">
        <v>410</v>
      </c>
      <c r="G248" s="251"/>
      <c r="H248" s="254">
        <v>3.0899999999999999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0" t="s">
        <v>220</v>
      </c>
      <c r="AU248" s="260" t="s">
        <v>92</v>
      </c>
      <c r="AV248" s="13" t="s">
        <v>92</v>
      </c>
      <c r="AW248" s="13" t="s">
        <v>36</v>
      </c>
      <c r="AX248" s="13" t="s">
        <v>81</v>
      </c>
      <c r="AY248" s="260" t="s">
        <v>138</v>
      </c>
    </row>
    <row r="249" s="14" customFormat="1">
      <c r="A249" s="14"/>
      <c r="B249" s="261"/>
      <c r="C249" s="262"/>
      <c r="D249" s="239" t="s">
        <v>220</v>
      </c>
      <c r="E249" s="263" t="s">
        <v>1</v>
      </c>
      <c r="F249" s="264" t="s">
        <v>222</v>
      </c>
      <c r="G249" s="262"/>
      <c r="H249" s="265">
        <v>3.0899999999999999</v>
      </c>
      <c r="I249" s="266"/>
      <c r="J249" s="262"/>
      <c r="K249" s="262"/>
      <c r="L249" s="267"/>
      <c r="M249" s="268"/>
      <c r="N249" s="269"/>
      <c r="O249" s="269"/>
      <c r="P249" s="269"/>
      <c r="Q249" s="269"/>
      <c r="R249" s="269"/>
      <c r="S249" s="269"/>
      <c r="T249" s="27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1" t="s">
        <v>220</v>
      </c>
      <c r="AU249" s="271" t="s">
        <v>92</v>
      </c>
      <c r="AV249" s="14" t="s">
        <v>137</v>
      </c>
      <c r="AW249" s="14" t="s">
        <v>36</v>
      </c>
      <c r="AX249" s="14" t="s">
        <v>88</v>
      </c>
      <c r="AY249" s="271" t="s">
        <v>138</v>
      </c>
    </row>
    <row r="250" s="2" customFormat="1" ht="24.15" customHeight="1">
      <c r="A250" s="38"/>
      <c r="B250" s="39"/>
      <c r="C250" s="226" t="s">
        <v>411</v>
      </c>
      <c r="D250" s="226" t="s">
        <v>141</v>
      </c>
      <c r="E250" s="227" t="s">
        <v>412</v>
      </c>
      <c r="F250" s="228" t="s">
        <v>413</v>
      </c>
      <c r="G250" s="229" t="s">
        <v>225</v>
      </c>
      <c r="H250" s="230">
        <v>0.014</v>
      </c>
      <c r="I250" s="231"/>
      <c r="J250" s="232">
        <f>ROUND(I250*H250,2)</f>
        <v>0</v>
      </c>
      <c r="K250" s="228" t="s">
        <v>215</v>
      </c>
      <c r="L250" s="44"/>
      <c r="M250" s="233" t="s">
        <v>1</v>
      </c>
      <c r="N250" s="234" t="s">
        <v>47</v>
      </c>
      <c r="O250" s="91"/>
      <c r="P250" s="235">
        <f>O250*H250</f>
        <v>0</v>
      </c>
      <c r="Q250" s="235">
        <v>0</v>
      </c>
      <c r="R250" s="235">
        <f>Q250*H250</f>
        <v>0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316</v>
      </c>
      <c r="AT250" s="237" t="s">
        <v>141</v>
      </c>
      <c r="AU250" s="237" t="s">
        <v>92</v>
      </c>
      <c r="AY250" s="17" t="s">
        <v>138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92</v>
      </c>
      <c r="BK250" s="238">
        <f>ROUND(I250*H250,2)</f>
        <v>0</v>
      </c>
      <c r="BL250" s="17" t="s">
        <v>316</v>
      </c>
      <c r="BM250" s="237" t="s">
        <v>414</v>
      </c>
    </row>
    <row r="251" s="2" customFormat="1">
      <c r="A251" s="38"/>
      <c r="B251" s="39"/>
      <c r="C251" s="40"/>
      <c r="D251" s="239" t="s">
        <v>146</v>
      </c>
      <c r="E251" s="40"/>
      <c r="F251" s="240" t="s">
        <v>415</v>
      </c>
      <c r="G251" s="40"/>
      <c r="H251" s="40"/>
      <c r="I251" s="241"/>
      <c r="J251" s="40"/>
      <c r="K251" s="40"/>
      <c r="L251" s="44"/>
      <c r="M251" s="242"/>
      <c r="N251" s="24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146</v>
      </c>
      <c r="AU251" s="17" t="s">
        <v>92</v>
      </c>
    </row>
    <row r="252" s="2" customFormat="1">
      <c r="A252" s="38"/>
      <c r="B252" s="39"/>
      <c r="C252" s="40"/>
      <c r="D252" s="248" t="s">
        <v>218</v>
      </c>
      <c r="E252" s="40"/>
      <c r="F252" s="249" t="s">
        <v>416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218</v>
      </c>
      <c r="AU252" s="17" t="s">
        <v>92</v>
      </c>
    </row>
    <row r="253" s="12" customFormat="1" ht="22.8" customHeight="1">
      <c r="A253" s="12"/>
      <c r="B253" s="210"/>
      <c r="C253" s="211"/>
      <c r="D253" s="212" t="s">
        <v>80</v>
      </c>
      <c r="E253" s="224" t="s">
        <v>417</v>
      </c>
      <c r="F253" s="224" t="s">
        <v>418</v>
      </c>
      <c r="G253" s="211"/>
      <c r="H253" s="211"/>
      <c r="I253" s="214"/>
      <c r="J253" s="225">
        <f>BK253</f>
        <v>0</v>
      </c>
      <c r="K253" s="211"/>
      <c r="L253" s="216"/>
      <c r="M253" s="217"/>
      <c r="N253" s="218"/>
      <c r="O253" s="218"/>
      <c r="P253" s="219">
        <f>SUM(P254:P263)</f>
        <v>0</v>
      </c>
      <c r="Q253" s="218"/>
      <c r="R253" s="219">
        <f>SUM(R254:R263)</f>
        <v>0.0539988</v>
      </c>
      <c r="S253" s="218"/>
      <c r="T253" s="220">
        <f>SUM(T254:T263)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1" t="s">
        <v>92</v>
      </c>
      <c r="AT253" s="222" t="s">
        <v>80</v>
      </c>
      <c r="AU253" s="222" t="s">
        <v>88</v>
      </c>
      <c r="AY253" s="221" t="s">
        <v>138</v>
      </c>
      <c r="BK253" s="223">
        <f>SUM(BK254:BK263)</f>
        <v>0</v>
      </c>
    </row>
    <row r="254" s="2" customFormat="1" ht="24.15" customHeight="1">
      <c r="A254" s="38"/>
      <c r="B254" s="39"/>
      <c r="C254" s="226" t="s">
        <v>408</v>
      </c>
      <c r="D254" s="226" t="s">
        <v>141</v>
      </c>
      <c r="E254" s="227" t="s">
        <v>419</v>
      </c>
      <c r="F254" s="228" t="s">
        <v>420</v>
      </c>
      <c r="G254" s="229" t="s">
        <v>233</v>
      </c>
      <c r="H254" s="230">
        <v>158.81999999999999</v>
      </c>
      <c r="I254" s="231"/>
      <c r="J254" s="232">
        <f>ROUND(I254*H254,2)</f>
        <v>0</v>
      </c>
      <c r="K254" s="228" t="s">
        <v>215</v>
      </c>
      <c r="L254" s="44"/>
      <c r="M254" s="233" t="s">
        <v>1</v>
      </c>
      <c r="N254" s="234" t="s">
        <v>47</v>
      </c>
      <c r="O254" s="91"/>
      <c r="P254" s="235">
        <f>O254*H254</f>
        <v>0</v>
      </c>
      <c r="Q254" s="235">
        <v>0.00020000000000000001</v>
      </c>
      <c r="R254" s="235">
        <f>Q254*H254</f>
        <v>0.031764000000000001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316</v>
      </c>
      <c r="AT254" s="237" t="s">
        <v>141</v>
      </c>
      <c r="AU254" s="237" t="s">
        <v>92</v>
      </c>
      <c r="AY254" s="17" t="s">
        <v>138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92</v>
      </c>
      <c r="BK254" s="238">
        <f>ROUND(I254*H254,2)</f>
        <v>0</v>
      </c>
      <c r="BL254" s="17" t="s">
        <v>316</v>
      </c>
      <c r="BM254" s="237" t="s">
        <v>421</v>
      </c>
    </row>
    <row r="255" s="2" customFormat="1">
      <c r="A255" s="38"/>
      <c r="B255" s="39"/>
      <c r="C255" s="40"/>
      <c r="D255" s="239" t="s">
        <v>146</v>
      </c>
      <c r="E255" s="40"/>
      <c r="F255" s="240" t="s">
        <v>422</v>
      </c>
      <c r="G255" s="40"/>
      <c r="H255" s="40"/>
      <c r="I255" s="241"/>
      <c r="J255" s="40"/>
      <c r="K255" s="40"/>
      <c r="L255" s="44"/>
      <c r="M255" s="242"/>
      <c r="N255" s="24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146</v>
      </c>
      <c r="AU255" s="17" t="s">
        <v>92</v>
      </c>
    </row>
    <row r="256" s="2" customFormat="1">
      <c r="A256" s="38"/>
      <c r="B256" s="39"/>
      <c r="C256" s="40"/>
      <c r="D256" s="248" t="s">
        <v>218</v>
      </c>
      <c r="E256" s="40"/>
      <c r="F256" s="249" t="s">
        <v>423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218</v>
      </c>
      <c r="AU256" s="17" t="s">
        <v>92</v>
      </c>
    </row>
    <row r="257" s="13" customFormat="1">
      <c r="A257" s="13"/>
      <c r="B257" s="250"/>
      <c r="C257" s="251"/>
      <c r="D257" s="239" t="s">
        <v>220</v>
      </c>
      <c r="E257" s="252" t="s">
        <v>1</v>
      </c>
      <c r="F257" s="253" t="s">
        <v>243</v>
      </c>
      <c r="G257" s="251"/>
      <c r="H257" s="254">
        <v>40.5</v>
      </c>
      <c r="I257" s="255"/>
      <c r="J257" s="251"/>
      <c r="K257" s="251"/>
      <c r="L257" s="256"/>
      <c r="M257" s="257"/>
      <c r="N257" s="258"/>
      <c r="O257" s="258"/>
      <c r="P257" s="258"/>
      <c r="Q257" s="258"/>
      <c r="R257" s="258"/>
      <c r="S257" s="258"/>
      <c r="T257" s="25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0" t="s">
        <v>220</v>
      </c>
      <c r="AU257" s="260" t="s">
        <v>92</v>
      </c>
      <c r="AV257" s="13" t="s">
        <v>92</v>
      </c>
      <c r="AW257" s="13" t="s">
        <v>36</v>
      </c>
      <c r="AX257" s="13" t="s">
        <v>81</v>
      </c>
      <c r="AY257" s="260" t="s">
        <v>138</v>
      </c>
    </row>
    <row r="258" s="15" customFormat="1">
      <c r="A258" s="15"/>
      <c r="B258" s="272"/>
      <c r="C258" s="273"/>
      <c r="D258" s="239" t="s">
        <v>220</v>
      </c>
      <c r="E258" s="274" t="s">
        <v>1</v>
      </c>
      <c r="F258" s="275" t="s">
        <v>424</v>
      </c>
      <c r="G258" s="273"/>
      <c r="H258" s="274" t="s">
        <v>1</v>
      </c>
      <c r="I258" s="276"/>
      <c r="J258" s="273"/>
      <c r="K258" s="273"/>
      <c r="L258" s="277"/>
      <c r="M258" s="278"/>
      <c r="N258" s="279"/>
      <c r="O258" s="279"/>
      <c r="P258" s="279"/>
      <c r="Q258" s="279"/>
      <c r="R258" s="279"/>
      <c r="S258" s="279"/>
      <c r="T258" s="280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1" t="s">
        <v>220</v>
      </c>
      <c r="AU258" s="281" t="s">
        <v>92</v>
      </c>
      <c r="AV258" s="15" t="s">
        <v>88</v>
      </c>
      <c r="AW258" s="15" t="s">
        <v>36</v>
      </c>
      <c r="AX258" s="15" t="s">
        <v>81</v>
      </c>
      <c r="AY258" s="281" t="s">
        <v>138</v>
      </c>
    </row>
    <row r="259" s="13" customFormat="1">
      <c r="A259" s="13"/>
      <c r="B259" s="250"/>
      <c r="C259" s="251"/>
      <c r="D259" s="239" t="s">
        <v>220</v>
      </c>
      <c r="E259" s="252" t="s">
        <v>1</v>
      </c>
      <c r="F259" s="253" t="s">
        <v>425</v>
      </c>
      <c r="G259" s="251"/>
      <c r="H259" s="254">
        <v>118.31999999999999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0" t="s">
        <v>220</v>
      </c>
      <c r="AU259" s="260" t="s">
        <v>92</v>
      </c>
      <c r="AV259" s="13" t="s">
        <v>92</v>
      </c>
      <c r="AW259" s="13" t="s">
        <v>36</v>
      </c>
      <c r="AX259" s="13" t="s">
        <v>81</v>
      </c>
      <c r="AY259" s="260" t="s">
        <v>138</v>
      </c>
    </row>
    <row r="260" s="14" customFormat="1">
      <c r="A260" s="14"/>
      <c r="B260" s="261"/>
      <c r="C260" s="262"/>
      <c r="D260" s="239" t="s">
        <v>220</v>
      </c>
      <c r="E260" s="263" t="s">
        <v>1</v>
      </c>
      <c r="F260" s="264" t="s">
        <v>222</v>
      </c>
      <c r="G260" s="262"/>
      <c r="H260" s="265">
        <v>158.81999999999999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1" t="s">
        <v>220</v>
      </c>
      <c r="AU260" s="271" t="s">
        <v>92</v>
      </c>
      <c r="AV260" s="14" t="s">
        <v>137</v>
      </c>
      <c r="AW260" s="14" t="s">
        <v>36</v>
      </c>
      <c r="AX260" s="14" t="s">
        <v>88</v>
      </c>
      <c r="AY260" s="271" t="s">
        <v>138</v>
      </c>
    </row>
    <row r="261" s="2" customFormat="1" ht="33" customHeight="1">
      <c r="A261" s="38"/>
      <c r="B261" s="39"/>
      <c r="C261" s="226" t="s">
        <v>426</v>
      </c>
      <c r="D261" s="226" t="s">
        <v>141</v>
      </c>
      <c r="E261" s="227" t="s">
        <v>427</v>
      </c>
      <c r="F261" s="228" t="s">
        <v>428</v>
      </c>
      <c r="G261" s="229" t="s">
        <v>233</v>
      </c>
      <c r="H261" s="230">
        <v>158.81999999999999</v>
      </c>
      <c r="I261" s="231"/>
      <c r="J261" s="232">
        <f>ROUND(I261*H261,2)</f>
        <v>0</v>
      </c>
      <c r="K261" s="228" t="s">
        <v>215</v>
      </c>
      <c r="L261" s="44"/>
      <c r="M261" s="233" t="s">
        <v>1</v>
      </c>
      <c r="N261" s="234" t="s">
        <v>47</v>
      </c>
      <c r="O261" s="91"/>
      <c r="P261" s="235">
        <f>O261*H261</f>
        <v>0</v>
      </c>
      <c r="Q261" s="235">
        <v>0.00013999999999999999</v>
      </c>
      <c r="R261" s="235">
        <f>Q261*H261</f>
        <v>0.022234799999999996</v>
      </c>
      <c r="S261" s="235">
        <v>0</v>
      </c>
      <c r="T261" s="23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316</v>
      </c>
      <c r="AT261" s="237" t="s">
        <v>141</v>
      </c>
      <c r="AU261" s="237" t="s">
        <v>92</v>
      </c>
      <c r="AY261" s="17" t="s">
        <v>138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7" t="s">
        <v>92</v>
      </c>
      <c r="BK261" s="238">
        <f>ROUND(I261*H261,2)</f>
        <v>0</v>
      </c>
      <c r="BL261" s="17" t="s">
        <v>316</v>
      </c>
      <c r="BM261" s="237" t="s">
        <v>429</v>
      </c>
    </row>
    <row r="262" s="2" customFormat="1">
      <c r="A262" s="38"/>
      <c r="B262" s="39"/>
      <c r="C262" s="40"/>
      <c r="D262" s="239" t="s">
        <v>146</v>
      </c>
      <c r="E262" s="40"/>
      <c r="F262" s="240" t="s">
        <v>430</v>
      </c>
      <c r="G262" s="40"/>
      <c r="H262" s="40"/>
      <c r="I262" s="241"/>
      <c r="J262" s="40"/>
      <c r="K262" s="40"/>
      <c r="L262" s="44"/>
      <c r="M262" s="242"/>
      <c r="N262" s="24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146</v>
      </c>
      <c r="AU262" s="17" t="s">
        <v>92</v>
      </c>
    </row>
    <row r="263" s="2" customFormat="1">
      <c r="A263" s="38"/>
      <c r="B263" s="39"/>
      <c r="C263" s="40"/>
      <c r="D263" s="248" t="s">
        <v>218</v>
      </c>
      <c r="E263" s="40"/>
      <c r="F263" s="249" t="s">
        <v>431</v>
      </c>
      <c r="G263" s="40"/>
      <c r="H263" s="40"/>
      <c r="I263" s="241"/>
      <c r="J263" s="40"/>
      <c r="K263" s="40"/>
      <c r="L263" s="44"/>
      <c r="M263" s="244"/>
      <c r="N263" s="245"/>
      <c r="O263" s="246"/>
      <c r="P263" s="246"/>
      <c r="Q263" s="246"/>
      <c r="R263" s="246"/>
      <c r="S263" s="246"/>
      <c r="T263" s="247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218</v>
      </c>
      <c r="AU263" s="17" t="s">
        <v>92</v>
      </c>
    </row>
    <row r="264" s="2" customFormat="1" ht="6.96" customHeight="1">
      <c r="A264" s="38"/>
      <c r="B264" s="66"/>
      <c r="C264" s="67"/>
      <c r="D264" s="67"/>
      <c r="E264" s="67"/>
      <c r="F264" s="67"/>
      <c r="G264" s="67"/>
      <c r="H264" s="67"/>
      <c r="I264" s="67"/>
      <c r="J264" s="67"/>
      <c r="K264" s="67"/>
      <c r="L264" s="44"/>
      <c r="M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</row>
  </sheetData>
  <sheetProtection sheet="1" autoFilter="0" formatColumns="0" formatRows="0" objects="1" scenarios="1" spinCount="100000" saltValue="c1DsKDQZzGhQ8XoRIetz+IfQ7OcNA+rxxr8G+JG+3q6rtmRIv15tDa/K5I2CdqYEDLXZBx9SkFvSfUc6DnL+nw==" hashValue="0ZQ5VpsZEfOr2vupBMBYCFY1TvEoXe+YSVRp0DQJLmlcSAeKahtLGT6tW0HDlwwHH0uJYd7JJLmLAaNRJ0tOzw==" algorithmName="SHA-512" password="CC35"/>
  <autoFilter ref="C133:K26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hyperlinks>
    <hyperlink ref="F139" r:id="rId1" display="https://podminky.urs.cz/item/CS_URS_2023_02/317234410"/>
    <hyperlink ref="F144" r:id="rId2" display="https://podminky.urs.cz/item/CS_URS_2023_02/317944321"/>
    <hyperlink ref="F150" r:id="rId3" display="https://podminky.urs.cz/item/CS_URS_2023_02/346481111"/>
    <hyperlink ref="F154" r:id="rId4" display="https://podminky.urs.cz/item/CS_URS_2023_02/612131121"/>
    <hyperlink ref="F159" r:id="rId5" display="https://podminky.urs.cz/item/CS_URS_2023_02/612321131"/>
    <hyperlink ref="F162" r:id="rId6" display="https://podminky.urs.cz/item/CS_URS_2023_02/612325223"/>
    <hyperlink ref="F168" r:id="rId7" display="https://podminky.urs.cz/item/CS_URS_2023_02/619991001"/>
    <hyperlink ref="F171" r:id="rId8" display="https://podminky.urs.cz/item/CS_URS_2023_02/619991011"/>
    <hyperlink ref="F176" r:id="rId9" display="https://podminky.urs.cz/item/CS_URS_2023_02/949101111"/>
    <hyperlink ref="F180" r:id="rId10" display="https://podminky.urs.cz/item/CS_URS_2023_02/952901111"/>
    <hyperlink ref="F183" r:id="rId11" display="https://podminky.urs.cz/item/CS_URS_2023_02/953943211"/>
    <hyperlink ref="F188" r:id="rId12" display="https://podminky.urs.cz/item/CS_URS_2023_02/974031165"/>
    <hyperlink ref="F193" r:id="rId13" display="https://podminky.urs.cz/item/CS_URS_2023_02/978035117"/>
    <hyperlink ref="F199" r:id="rId14" display="https://podminky.urs.cz/item/CS_URS_2023_02/997013213"/>
    <hyperlink ref="F202" r:id="rId15" display="https://podminky.urs.cz/item/CS_URS_2023_02/997013501"/>
    <hyperlink ref="F205" r:id="rId16" display="https://podminky.urs.cz/item/CS_URS_2023_02/997013509"/>
    <hyperlink ref="F210" r:id="rId17" display="https://podminky.urs.cz/item/CS_URS_2023_02/997013609"/>
    <hyperlink ref="F214" r:id="rId18" display="https://podminky.urs.cz/item/CS_URS_2023_02/998018002"/>
    <hyperlink ref="F221" r:id="rId19" display="https://podminky.urs.cz/item/CS_URS_2023_02/763131911"/>
    <hyperlink ref="F224" r:id="rId20" display="https://podminky.urs.cz/item/CS_URS_2023_02/998763302"/>
    <hyperlink ref="F228" r:id="rId21" display="https://podminky.urs.cz/item/CS_URS_2023_02/765121802"/>
    <hyperlink ref="F233" r:id="rId22" display="https://podminky.urs.cz/item/CS_URS_2023_02/765121822"/>
    <hyperlink ref="F236" r:id="rId23" display="https://podminky.urs.cz/item/CS_URS_2023_02/765191911"/>
    <hyperlink ref="F240" r:id="rId24" display="https://podminky.urs.cz/item/CS_URS_2023_02/765121014"/>
    <hyperlink ref="F243" r:id="rId25" display="https://podminky.urs.cz/item/CS_URS_2023_02/765121503"/>
    <hyperlink ref="F246" r:id="rId26" display="https://podminky.urs.cz/item/CS_URS_2023_02/765125011"/>
    <hyperlink ref="F252" r:id="rId27" display="https://podminky.urs.cz/item/CS_URS_2023_02/998765102"/>
    <hyperlink ref="F256" r:id="rId28" display="https://podminky.urs.cz/item/CS_URS_2023_02/784181101"/>
    <hyperlink ref="F263" r:id="rId29" display="https://podminky.urs.cz/item/CS_URS_2023_02/7842110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110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Domov Černovice – Lidmaň – FVE objekty 7. a 8. oddělení - Lidmaň</v>
      </c>
      <c r="F7" s="150"/>
      <c r="G7" s="150"/>
      <c r="H7" s="150"/>
      <c r="L7" s="20"/>
    </row>
    <row r="8" s="1" customFormat="1" ht="12" customHeight="1">
      <c r="B8" s="20"/>
      <c r="D8" s="150" t="s">
        <v>111</v>
      </c>
      <c r="L8" s="20"/>
    </row>
    <row r="9" s="2" customFormat="1" ht="23.25" customHeight="1">
      <c r="A9" s="38"/>
      <c r="B9" s="44"/>
      <c r="C9" s="38"/>
      <c r="D9" s="38"/>
      <c r="E9" s="151" t="s">
        <v>192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432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30. 11. 2023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37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274.5" customHeight="1">
      <c r="A29" s="154"/>
      <c r="B29" s="155"/>
      <c r="C29" s="154"/>
      <c r="D29" s="154"/>
      <c r="E29" s="156" t="s">
        <v>433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41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43</v>
      </c>
      <c r="G34" s="38"/>
      <c r="H34" s="38"/>
      <c r="I34" s="161" t="s">
        <v>42</v>
      </c>
      <c r="J34" s="161" t="s">
        <v>44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45</v>
      </c>
      <c r="E35" s="150" t="s">
        <v>46</v>
      </c>
      <c r="F35" s="163">
        <f>ROUND((SUM(BE123:BE209)),  2)</f>
        <v>0</v>
      </c>
      <c r="G35" s="38"/>
      <c r="H35" s="38"/>
      <c r="I35" s="164">
        <v>0.20999999999999999</v>
      </c>
      <c r="J35" s="163">
        <f>ROUND(((SUM(BE123:BE209))*I35),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47</v>
      </c>
      <c r="F36" s="163">
        <f>ROUND((SUM(BF123:BF209)),  2)</f>
        <v>0</v>
      </c>
      <c r="G36" s="38"/>
      <c r="H36" s="38"/>
      <c r="I36" s="164">
        <v>0.14999999999999999</v>
      </c>
      <c r="J36" s="163">
        <f>ROUND(((SUM(BF123:BF209))*I36),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48</v>
      </c>
      <c r="F37" s="163">
        <f>ROUND((SUM(BG123:BG209)),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49</v>
      </c>
      <c r="F38" s="163">
        <f>ROUND((SUM(BH123:BH209)),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50</v>
      </c>
      <c r="F39" s="163">
        <f>ROUND((SUM(BI123:BI209)),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51</v>
      </c>
      <c r="E41" s="167"/>
      <c r="F41" s="167"/>
      <c r="G41" s="168" t="s">
        <v>52</v>
      </c>
      <c r="H41" s="169" t="s">
        <v>53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54</v>
      </c>
      <c r="E50" s="173"/>
      <c r="F50" s="173"/>
      <c r="G50" s="172" t="s">
        <v>55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56</v>
      </c>
      <c r="E61" s="175"/>
      <c r="F61" s="176" t="s">
        <v>57</v>
      </c>
      <c r="G61" s="174" t="s">
        <v>56</v>
      </c>
      <c r="H61" s="175"/>
      <c r="I61" s="175"/>
      <c r="J61" s="177" t="s">
        <v>57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58</v>
      </c>
      <c r="E65" s="178"/>
      <c r="F65" s="178"/>
      <c r="G65" s="172" t="s">
        <v>59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56</v>
      </c>
      <c r="E76" s="175"/>
      <c r="F76" s="176" t="s">
        <v>57</v>
      </c>
      <c r="G76" s="174" t="s">
        <v>56</v>
      </c>
      <c r="H76" s="175"/>
      <c r="I76" s="175"/>
      <c r="J76" s="177" t="s">
        <v>57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Domov Černovice – Lidmaň – FVE objekty 7. a 8. oddělení - Lidmaň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3" t="s">
        <v>192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14d_1 - Zařízení silnoproudé elektrotechniky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Lidmaň 91</v>
      </c>
      <c r="G91" s="40"/>
      <c r="H91" s="40"/>
      <c r="I91" s="32" t="s">
        <v>22</v>
      </c>
      <c r="J91" s="79" t="str">
        <f>IF(J14="","",J14)</f>
        <v>30. 11. 2023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Kraj Vysočina</v>
      </c>
      <c r="G93" s="40"/>
      <c r="H93" s="40"/>
      <c r="I93" s="32" t="s">
        <v>32</v>
      </c>
      <c r="J93" s="36" t="str">
        <f>E23</f>
        <v>PROJEKT CENTRUM NOVA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37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118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119</v>
      </c>
    </row>
    <row r="99" s="9" customFormat="1" ht="24.96" customHeight="1">
      <c r="A99" s="9"/>
      <c r="B99" s="188"/>
      <c r="C99" s="189"/>
      <c r="D99" s="190" t="s">
        <v>204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434</v>
      </c>
      <c r="E100" s="196"/>
      <c r="F100" s="196"/>
      <c r="G100" s="196"/>
      <c r="H100" s="196"/>
      <c r="I100" s="196"/>
      <c r="J100" s="197">
        <f>J125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435</v>
      </c>
      <c r="E101" s="191"/>
      <c r="F101" s="191"/>
      <c r="G101" s="191"/>
      <c r="H101" s="191"/>
      <c r="I101" s="191"/>
      <c r="J101" s="192">
        <f>J198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122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83" t="str">
        <f>E7</f>
        <v>Domov Černovice – Lidmaň – FVE objekty 7. a 8. oddělení - Lidmaň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111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23.25" customHeight="1">
      <c r="A113" s="38"/>
      <c r="B113" s="39"/>
      <c r="C113" s="40"/>
      <c r="D113" s="40"/>
      <c r="E113" s="183" t="s">
        <v>192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113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14d_1 - Zařízení silnoproudé elektrotechniky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Lidmaň 91</v>
      </c>
      <c r="G117" s="40"/>
      <c r="H117" s="40"/>
      <c r="I117" s="32" t="s">
        <v>22</v>
      </c>
      <c r="J117" s="79" t="str">
        <f>IF(J14="","",J14)</f>
        <v>30. 11. 2023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E17</f>
        <v>Kraj Vysočina</v>
      </c>
      <c r="G119" s="40"/>
      <c r="H119" s="40"/>
      <c r="I119" s="32" t="s">
        <v>32</v>
      </c>
      <c r="J119" s="36" t="str">
        <f>E23</f>
        <v>PROJEKT CENTRUM NOVA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32" t="s">
        <v>37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123</v>
      </c>
      <c r="D122" s="202" t="s">
        <v>66</v>
      </c>
      <c r="E122" s="202" t="s">
        <v>62</v>
      </c>
      <c r="F122" s="202" t="s">
        <v>63</v>
      </c>
      <c r="G122" s="202" t="s">
        <v>124</v>
      </c>
      <c r="H122" s="202" t="s">
        <v>125</v>
      </c>
      <c r="I122" s="202" t="s">
        <v>126</v>
      </c>
      <c r="J122" s="202" t="s">
        <v>117</v>
      </c>
      <c r="K122" s="203" t="s">
        <v>127</v>
      </c>
      <c r="L122" s="204"/>
      <c r="M122" s="100" t="s">
        <v>1</v>
      </c>
      <c r="N122" s="101" t="s">
        <v>45</v>
      </c>
      <c r="O122" s="101" t="s">
        <v>128</v>
      </c>
      <c r="P122" s="101" t="s">
        <v>129</v>
      </c>
      <c r="Q122" s="101" t="s">
        <v>130</v>
      </c>
      <c r="R122" s="101" t="s">
        <v>131</v>
      </c>
      <c r="S122" s="101" t="s">
        <v>132</v>
      </c>
      <c r="T122" s="102" t="s">
        <v>133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134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P124+P198</f>
        <v>0</v>
      </c>
      <c r="Q123" s="104"/>
      <c r="R123" s="207">
        <f>R124+R198</f>
        <v>0.041820000000000003</v>
      </c>
      <c r="S123" s="104"/>
      <c r="T123" s="208">
        <f>T124+T198</f>
        <v>0.12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80</v>
      </c>
      <c r="AU123" s="17" t="s">
        <v>119</v>
      </c>
      <c r="BK123" s="209">
        <f>BK124+BK198</f>
        <v>0</v>
      </c>
    </row>
    <row r="124" s="12" customFormat="1" ht="25.92" customHeight="1">
      <c r="A124" s="12"/>
      <c r="B124" s="210"/>
      <c r="C124" s="211"/>
      <c r="D124" s="212" t="s">
        <v>80</v>
      </c>
      <c r="E124" s="213" t="s">
        <v>343</v>
      </c>
      <c r="F124" s="213" t="s">
        <v>344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0.041820000000000003</v>
      </c>
      <c r="S124" s="218"/>
      <c r="T124" s="220">
        <f>T125</f>
        <v>0.12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92</v>
      </c>
      <c r="AT124" s="222" t="s">
        <v>80</v>
      </c>
      <c r="AU124" s="222" t="s">
        <v>81</v>
      </c>
      <c r="AY124" s="221" t="s">
        <v>138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80</v>
      </c>
      <c r="E125" s="224" t="s">
        <v>436</v>
      </c>
      <c r="F125" s="224" t="s">
        <v>437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SUM(P126:P197)</f>
        <v>0</v>
      </c>
      <c r="Q125" s="218"/>
      <c r="R125" s="219">
        <f>SUM(R126:R197)</f>
        <v>0.041820000000000003</v>
      </c>
      <c r="S125" s="218"/>
      <c r="T125" s="220">
        <f>SUM(T126:T197)</f>
        <v>0.12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92</v>
      </c>
      <c r="AT125" s="222" t="s">
        <v>80</v>
      </c>
      <c r="AU125" s="222" t="s">
        <v>88</v>
      </c>
      <c r="AY125" s="221" t="s">
        <v>138</v>
      </c>
      <c r="BK125" s="223">
        <f>SUM(BK126:BK197)</f>
        <v>0</v>
      </c>
    </row>
    <row r="126" s="2" customFormat="1" ht="24.15" customHeight="1">
      <c r="A126" s="38"/>
      <c r="B126" s="39"/>
      <c r="C126" s="226" t="s">
        <v>88</v>
      </c>
      <c r="D126" s="226" t="s">
        <v>141</v>
      </c>
      <c r="E126" s="227" t="s">
        <v>438</v>
      </c>
      <c r="F126" s="228" t="s">
        <v>439</v>
      </c>
      <c r="G126" s="229" t="s">
        <v>251</v>
      </c>
      <c r="H126" s="230">
        <v>6</v>
      </c>
      <c r="I126" s="231"/>
      <c r="J126" s="232">
        <f>ROUND(I126*H126,2)</f>
        <v>0</v>
      </c>
      <c r="K126" s="228" t="s">
        <v>215</v>
      </c>
      <c r="L126" s="44"/>
      <c r="M126" s="233" t="s">
        <v>1</v>
      </c>
      <c r="N126" s="234" t="s">
        <v>47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0.02</v>
      </c>
      <c r="T126" s="236">
        <f>S126*H126</f>
        <v>0.12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316</v>
      </c>
      <c r="AT126" s="237" t="s">
        <v>141</v>
      </c>
      <c r="AU126" s="237" t="s">
        <v>92</v>
      </c>
      <c r="AY126" s="17" t="s">
        <v>138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92</v>
      </c>
      <c r="BK126" s="238">
        <f>ROUND(I126*H126,2)</f>
        <v>0</v>
      </c>
      <c r="BL126" s="17" t="s">
        <v>316</v>
      </c>
      <c r="BM126" s="237" t="s">
        <v>440</v>
      </c>
    </row>
    <row r="127" s="2" customFormat="1">
      <c r="A127" s="38"/>
      <c r="B127" s="39"/>
      <c r="C127" s="40"/>
      <c r="D127" s="239" t="s">
        <v>146</v>
      </c>
      <c r="E127" s="40"/>
      <c r="F127" s="240" t="s">
        <v>441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146</v>
      </c>
      <c r="AU127" s="17" t="s">
        <v>92</v>
      </c>
    </row>
    <row r="128" s="2" customFormat="1">
      <c r="A128" s="38"/>
      <c r="B128" s="39"/>
      <c r="C128" s="40"/>
      <c r="D128" s="248" t="s">
        <v>218</v>
      </c>
      <c r="E128" s="40"/>
      <c r="F128" s="249" t="s">
        <v>442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218</v>
      </c>
      <c r="AU128" s="17" t="s">
        <v>92</v>
      </c>
    </row>
    <row r="129" s="2" customFormat="1" ht="24.15" customHeight="1">
      <c r="A129" s="38"/>
      <c r="B129" s="39"/>
      <c r="C129" s="226" t="s">
        <v>92</v>
      </c>
      <c r="D129" s="226" t="s">
        <v>141</v>
      </c>
      <c r="E129" s="227" t="s">
        <v>443</v>
      </c>
      <c r="F129" s="228" t="s">
        <v>444</v>
      </c>
      <c r="G129" s="229" t="s">
        <v>251</v>
      </c>
      <c r="H129" s="230">
        <v>3</v>
      </c>
      <c r="I129" s="231"/>
      <c r="J129" s="232">
        <f>ROUND(I129*H129,2)</f>
        <v>0</v>
      </c>
      <c r="K129" s="228" t="s">
        <v>215</v>
      </c>
      <c r="L129" s="44"/>
      <c r="M129" s="233" t="s">
        <v>1</v>
      </c>
      <c r="N129" s="234" t="s">
        <v>47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316</v>
      </c>
      <c r="AT129" s="237" t="s">
        <v>141</v>
      </c>
      <c r="AU129" s="237" t="s">
        <v>92</v>
      </c>
      <c r="AY129" s="17" t="s">
        <v>138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92</v>
      </c>
      <c r="BK129" s="238">
        <f>ROUND(I129*H129,2)</f>
        <v>0</v>
      </c>
      <c r="BL129" s="17" t="s">
        <v>316</v>
      </c>
      <c r="BM129" s="237" t="s">
        <v>445</v>
      </c>
    </row>
    <row r="130" s="2" customFormat="1">
      <c r="A130" s="38"/>
      <c r="B130" s="39"/>
      <c r="C130" s="40"/>
      <c r="D130" s="239" t="s">
        <v>146</v>
      </c>
      <c r="E130" s="40"/>
      <c r="F130" s="240" t="s">
        <v>446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146</v>
      </c>
      <c r="AU130" s="17" t="s">
        <v>92</v>
      </c>
    </row>
    <row r="131" s="2" customFormat="1">
      <c r="A131" s="38"/>
      <c r="B131" s="39"/>
      <c r="C131" s="40"/>
      <c r="D131" s="248" t="s">
        <v>218</v>
      </c>
      <c r="E131" s="40"/>
      <c r="F131" s="249" t="s">
        <v>447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218</v>
      </c>
      <c r="AU131" s="17" t="s">
        <v>92</v>
      </c>
    </row>
    <row r="132" s="2" customFormat="1" ht="24.15" customHeight="1">
      <c r="A132" s="38"/>
      <c r="B132" s="39"/>
      <c r="C132" s="282" t="s">
        <v>152</v>
      </c>
      <c r="D132" s="282" t="s">
        <v>289</v>
      </c>
      <c r="E132" s="283" t="s">
        <v>448</v>
      </c>
      <c r="F132" s="284" t="s">
        <v>449</v>
      </c>
      <c r="G132" s="285" t="s">
        <v>251</v>
      </c>
      <c r="H132" s="286">
        <v>3</v>
      </c>
      <c r="I132" s="287"/>
      <c r="J132" s="288">
        <f>ROUND(I132*H132,2)</f>
        <v>0</v>
      </c>
      <c r="K132" s="284" t="s">
        <v>1</v>
      </c>
      <c r="L132" s="289"/>
      <c r="M132" s="290" t="s">
        <v>1</v>
      </c>
      <c r="N132" s="291" t="s">
        <v>47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408</v>
      </c>
      <c r="AT132" s="237" t="s">
        <v>289</v>
      </c>
      <c r="AU132" s="237" t="s">
        <v>92</v>
      </c>
      <c r="AY132" s="17" t="s">
        <v>138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92</v>
      </c>
      <c r="BK132" s="238">
        <f>ROUND(I132*H132,2)</f>
        <v>0</v>
      </c>
      <c r="BL132" s="17" t="s">
        <v>316</v>
      </c>
      <c r="BM132" s="237" t="s">
        <v>450</v>
      </c>
    </row>
    <row r="133" s="2" customFormat="1" ht="16.5" customHeight="1">
      <c r="A133" s="38"/>
      <c r="B133" s="39"/>
      <c r="C133" s="282" t="s">
        <v>137</v>
      </c>
      <c r="D133" s="282" t="s">
        <v>289</v>
      </c>
      <c r="E133" s="283" t="s">
        <v>451</v>
      </c>
      <c r="F133" s="284" t="s">
        <v>452</v>
      </c>
      <c r="G133" s="285" t="s">
        <v>251</v>
      </c>
      <c r="H133" s="286">
        <v>3</v>
      </c>
      <c r="I133" s="287"/>
      <c r="J133" s="288">
        <f>ROUND(I133*H133,2)</f>
        <v>0</v>
      </c>
      <c r="K133" s="284" t="s">
        <v>1</v>
      </c>
      <c r="L133" s="289"/>
      <c r="M133" s="290" t="s">
        <v>1</v>
      </c>
      <c r="N133" s="291" t="s">
        <v>47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408</v>
      </c>
      <c r="AT133" s="237" t="s">
        <v>289</v>
      </c>
      <c r="AU133" s="237" t="s">
        <v>92</v>
      </c>
      <c r="AY133" s="17" t="s">
        <v>138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92</v>
      </c>
      <c r="BK133" s="238">
        <f>ROUND(I133*H133,2)</f>
        <v>0</v>
      </c>
      <c r="BL133" s="17" t="s">
        <v>316</v>
      </c>
      <c r="BM133" s="237" t="s">
        <v>453</v>
      </c>
    </row>
    <row r="134" s="2" customFormat="1" ht="24.15" customHeight="1">
      <c r="A134" s="38"/>
      <c r="B134" s="39"/>
      <c r="C134" s="226" t="s">
        <v>161</v>
      </c>
      <c r="D134" s="226" t="s">
        <v>141</v>
      </c>
      <c r="E134" s="227" t="s">
        <v>454</v>
      </c>
      <c r="F134" s="228" t="s">
        <v>455</v>
      </c>
      <c r="G134" s="229" t="s">
        <v>251</v>
      </c>
      <c r="H134" s="230">
        <v>132</v>
      </c>
      <c r="I134" s="231"/>
      <c r="J134" s="232">
        <f>ROUND(I134*H134,2)</f>
        <v>0</v>
      </c>
      <c r="K134" s="228" t="s">
        <v>215</v>
      </c>
      <c r="L134" s="44"/>
      <c r="M134" s="233" t="s">
        <v>1</v>
      </c>
      <c r="N134" s="234" t="s">
        <v>47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316</v>
      </c>
      <c r="AT134" s="237" t="s">
        <v>141</v>
      </c>
      <c r="AU134" s="237" t="s">
        <v>92</v>
      </c>
      <c r="AY134" s="17" t="s">
        <v>138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92</v>
      </c>
      <c r="BK134" s="238">
        <f>ROUND(I134*H134,2)</f>
        <v>0</v>
      </c>
      <c r="BL134" s="17" t="s">
        <v>316</v>
      </c>
      <c r="BM134" s="237" t="s">
        <v>456</v>
      </c>
    </row>
    <row r="135" s="2" customFormat="1">
      <c r="A135" s="38"/>
      <c r="B135" s="39"/>
      <c r="C135" s="40"/>
      <c r="D135" s="239" t="s">
        <v>146</v>
      </c>
      <c r="E135" s="40"/>
      <c r="F135" s="240" t="s">
        <v>457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146</v>
      </c>
      <c r="AU135" s="17" t="s">
        <v>92</v>
      </c>
    </row>
    <row r="136" s="2" customFormat="1">
      <c r="A136" s="38"/>
      <c r="B136" s="39"/>
      <c r="C136" s="40"/>
      <c r="D136" s="248" t="s">
        <v>218</v>
      </c>
      <c r="E136" s="40"/>
      <c r="F136" s="249" t="s">
        <v>458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218</v>
      </c>
      <c r="AU136" s="17" t="s">
        <v>92</v>
      </c>
    </row>
    <row r="137" s="2" customFormat="1" ht="16.5" customHeight="1">
      <c r="A137" s="38"/>
      <c r="B137" s="39"/>
      <c r="C137" s="282" t="s">
        <v>166</v>
      </c>
      <c r="D137" s="282" t="s">
        <v>289</v>
      </c>
      <c r="E137" s="283" t="s">
        <v>459</v>
      </c>
      <c r="F137" s="284" t="s">
        <v>460</v>
      </c>
      <c r="G137" s="285" t="s">
        <v>251</v>
      </c>
      <c r="H137" s="286">
        <v>132</v>
      </c>
      <c r="I137" s="287"/>
      <c r="J137" s="288">
        <f>ROUND(I137*H137,2)</f>
        <v>0</v>
      </c>
      <c r="K137" s="284" t="s">
        <v>1</v>
      </c>
      <c r="L137" s="289"/>
      <c r="M137" s="290" t="s">
        <v>1</v>
      </c>
      <c r="N137" s="291" t="s">
        <v>47</v>
      </c>
      <c r="O137" s="91"/>
      <c r="P137" s="235">
        <f>O137*H137</f>
        <v>0</v>
      </c>
      <c r="Q137" s="235">
        <v>1.0000000000000001E-05</v>
      </c>
      <c r="R137" s="235">
        <f>Q137*H137</f>
        <v>0.0013200000000000002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408</v>
      </c>
      <c r="AT137" s="237" t="s">
        <v>289</v>
      </c>
      <c r="AU137" s="237" t="s">
        <v>92</v>
      </c>
      <c r="AY137" s="17" t="s">
        <v>138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92</v>
      </c>
      <c r="BK137" s="238">
        <f>ROUND(I137*H137,2)</f>
        <v>0</v>
      </c>
      <c r="BL137" s="17" t="s">
        <v>316</v>
      </c>
      <c r="BM137" s="237" t="s">
        <v>461</v>
      </c>
    </row>
    <row r="138" s="13" customFormat="1">
      <c r="A138" s="13"/>
      <c r="B138" s="250"/>
      <c r="C138" s="251"/>
      <c r="D138" s="239" t="s">
        <v>220</v>
      </c>
      <c r="E138" s="252" t="s">
        <v>1</v>
      </c>
      <c r="F138" s="253" t="s">
        <v>462</v>
      </c>
      <c r="G138" s="251"/>
      <c r="H138" s="254">
        <v>132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0" t="s">
        <v>220</v>
      </c>
      <c r="AU138" s="260" t="s">
        <v>92</v>
      </c>
      <c r="AV138" s="13" t="s">
        <v>92</v>
      </c>
      <c r="AW138" s="13" t="s">
        <v>36</v>
      </c>
      <c r="AX138" s="13" t="s">
        <v>88</v>
      </c>
      <c r="AY138" s="260" t="s">
        <v>138</v>
      </c>
    </row>
    <row r="139" s="2" customFormat="1" ht="24.15" customHeight="1">
      <c r="A139" s="38"/>
      <c r="B139" s="39"/>
      <c r="C139" s="226" t="s">
        <v>171</v>
      </c>
      <c r="D139" s="226" t="s">
        <v>141</v>
      </c>
      <c r="E139" s="227" t="s">
        <v>463</v>
      </c>
      <c r="F139" s="228" t="s">
        <v>464</v>
      </c>
      <c r="G139" s="229" t="s">
        <v>251</v>
      </c>
      <c r="H139" s="230">
        <v>9</v>
      </c>
      <c r="I139" s="231"/>
      <c r="J139" s="232">
        <f>ROUND(I139*H139,2)</f>
        <v>0</v>
      </c>
      <c r="K139" s="228" t="s">
        <v>215</v>
      </c>
      <c r="L139" s="44"/>
      <c r="M139" s="233" t="s">
        <v>1</v>
      </c>
      <c r="N139" s="234" t="s">
        <v>47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316</v>
      </c>
      <c r="AT139" s="237" t="s">
        <v>141</v>
      </c>
      <c r="AU139" s="237" t="s">
        <v>92</v>
      </c>
      <c r="AY139" s="17" t="s">
        <v>138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92</v>
      </c>
      <c r="BK139" s="238">
        <f>ROUND(I139*H139,2)</f>
        <v>0</v>
      </c>
      <c r="BL139" s="17" t="s">
        <v>316</v>
      </c>
      <c r="BM139" s="237" t="s">
        <v>465</v>
      </c>
    </row>
    <row r="140" s="2" customFormat="1">
      <c r="A140" s="38"/>
      <c r="B140" s="39"/>
      <c r="C140" s="40"/>
      <c r="D140" s="239" t="s">
        <v>146</v>
      </c>
      <c r="E140" s="40"/>
      <c r="F140" s="240" t="s">
        <v>466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146</v>
      </c>
      <c r="AU140" s="17" t="s">
        <v>92</v>
      </c>
    </row>
    <row r="141" s="2" customFormat="1">
      <c r="A141" s="38"/>
      <c r="B141" s="39"/>
      <c r="C141" s="40"/>
      <c r="D141" s="248" t="s">
        <v>218</v>
      </c>
      <c r="E141" s="40"/>
      <c r="F141" s="249" t="s">
        <v>467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218</v>
      </c>
      <c r="AU141" s="17" t="s">
        <v>92</v>
      </c>
    </row>
    <row r="142" s="2" customFormat="1" ht="16.5" customHeight="1">
      <c r="A142" s="38"/>
      <c r="B142" s="39"/>
      <c r="C142" s="282" t="s">
        <v>176</v>
      </c>
      <c r="D142" s="282" t="s">
        <v>289</v>
      </c>
      <c r="E142" s="283" t="s">
        <v>468</v>
      </c>
      <c r="F142" s="284" t="s">
        <v>469</v>
      </c>
      <c r="G142" s="285" t="s">
        <v>251</v>
      </c>
      <c r="H142" s="286">
        <v>9</v>
      </c>
      <c r="I142" s="287"/>
      <c r="J142" s="288">
        <f>ROUND(I142*H142,2)</f>
        <v>0</v>
      </c>
      <c r="K142" s="284" t="s">
        <v>1</v>
      </c>
      <c r="L142" s="289"/>
      <c r="M142" s="290" t="s">
        <v>1</v>
      </c>
      <c r="N142" s="291" t="s">
        <v>47</v>
      </c>
      <c r="O142" s="91"/>
      <c r="P142" s="235">
        <f>O142*H142</f>
        <v>0</v>
      </c>
      <c r="Q142" s="235">
        <v>1.0000000000000001E-05</v>
      </c>
      <c r="R142" s="235">
        <f>Q142*H142</f>
        <v>9.0000000000000006E-05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408</v>
      </c>
      <c r="AT142" s="237" t="s">
        <v>289</v>
      </c>
      <c r="AU142" s="237" t="s">
        <v>92</v>
      </c>
      <c r="AY142" s="17" t="s">
        <v>138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92</v>
      </c>
      <c r="BK142" s="238">
        <f>ROUND(I142*H142,2)</f>
        <v>0</v>
      </c>
      <c r="BL142" s="17" t="s">
        <v>316</v>
      </c>
      <c r="BM142" s="237" t="s">
        <v>470</v>
      </c>
    </row>
    <row r="143" s="13" customFormat="1">
      <c r="A143" s="13"/>
      <c r="B143" s="250"/>
      <c r="C143" s="251"/>
      <c r="D143" s="239" t="s">
        <v>220</v>
      </c>
      <c r="E143" s="252" t="s">
        <v>1</v>
      </c>
      <c r="F143" s="253" t="s">
        <v>471</v>
      </c>
      <c r="G143" s="251"/>
      <c r="H143" s="254">
        <v>9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220</v>
      </c>
      <c r="AU143" s="260" t="s">
        <v>92</v>
      </c>
      <c r="AV143" s="13" t="s">
        <v>92</v>
      </c>
      <c r="AW143" s="13" t="s">
        <v>36</v>
      </c>
      <c r="AX143" s="13" t="s">
        <v>88</v>
      </c>
      <c r="AY143" s="260" t="s">
        <v>138</v>
      </c>
    </row>
    <row r="144" s="2" customFormat="1" ht="24.15" customHeight="1">
      <c r="A144" s="38"/>
      <c r="B144" s="39"/>
      <c r="C144" s="226" t="s">
        <v>181</v>
      </c>
      <c r="D144" s="226" t="s">
        <v>141</v>
      </c>
      <c r="E144" s="227" t="s">
        <v>472</v>
      </c>
      <c r="F144" s="228" t="s">
        <v>473</v>
      </c>
      <c r="G144" s="229" t="s">
        <v>251</v>
      </c>
      <c r="H144" s="230">
        <v>12</v>
      </c>
      <c r="I144" s="231"/>
      <c r="J144" s="232">
        <f>ROUND(I144*H144,2)</f>
        <v>0</v>
      </c>
      <c r="K144" s="228" t="s">
        <v>215</v>
      </c>
      <c r="L144" s="44"/>
      <c r="M144" s="233" t="s">
        <v>1</v>
      </c>
      <c r="N144" s="234" t="s">
        <v>47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316</v>
      </c>
      <c r="AT144" s="237" t="s">
        <v>141</v>
      </c>
      <c r="AU144" s="237" t="s">
        <v>92</v>
      </c>
      <c r="AY144" s="17" t="s">
        <v>138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92</v>
      </c>
      <c r="BK144" s="238">
        <f>ROUND(I144*H144,2)</f>
        <v>0</v>
      </c>
      <c r="BL144" s="17" t="s">
        <v>316</v>
      </c>
      <c r="BM144" s="237" t="s">
        <v>474</v>
      </c>
    </row>
    <row r="145" s="2" customFormat="1">
      <c r="A145" s="38"/>
      <c r="B145" s="39"/>
      <c r="C145" s="40"/>
      <c r="D145" s="239" t="s">
        <v>146</v>
      </c>
      <c r="E145" s="40"/>
      <c r="F145" s="240" t="s">
        <v>475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146</v>
      </c>
      <c r="AU145" s="17" t="s">
        <v>92</v>
      </c>
    </row>
    <row r="146" s="2" customFormat="1">
      <c r="A146" s="38"/>
      <c r="B146" s="39"/>
      <c r="C146" s="40"/>
      <c r="D146" s="248" t="s">
        <v>218</v>
      </c>
      <c r="E146" s="40"/>
      <c r="F146" s="249" t="s">
        <v>476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218</v>
      </c>
      <c r="AU146" s="17" t="s">
        <v>92</v>
      </c>
    </row>
    <row r="147" s="2" customFormat="1" ht="16.5" customHeight="1">
      <c r="A147" s="38"/>
      <c r="B147" s="39"/>
      <c r="C147" s="282" t="s">
        <v>186</v>
      </c>
      <c r="D147" s="282" t="s">
        <v>289</v>
      </c>
      <c r="E147" s="283" t="s">
        <v>477</v>
      </c>
      <c r="F147" s="284" t="s">
        <v>478</v>
      </c>
      <c r="G147" s="285" t="s">
        <v>251</v>
      </c>
      <c r="H147" s="286">
        <v>12</v>
      </c>
      <c r="I147" s="287"/>
      <c r="J147" s="288">
        <f>ROUND(I147*H147,2)</f>
        <v>0</v>
      </c>
      <c r="K147" s="284" t="s">
        <v>1</v>
      </c>
      <c r="L147" s="289"/>
      <c r="M147" s="290" t="s">
        <v>1</v>
      </c>
      <c r="N147" s="291" t="s">
        <v>47</v>
      </c>
      <c r="O147" s="91"/>
      <c r="P147" s="235">
        <f>O147*H147</f>
        <v>0</v>
      </c>
      <c r="Q147" s="235">
        <v>3.0000000000000001E-05</v>
      </c>
      <c r="R147" s="235">
        <f>Q147*H147</f>
        <v>0.00036000000000000002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408</v>
      </c>
      <c r="AT147" s="237" t="s">
        <v>289</v>
      </c>
      <c r="AU147" s="237" t="s">
        <v>92</v>
      </c>
      <c r="AY147" s="17" t="s">
        <v>138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92</v>
      </c>
      <c r="BK147" s="238">
        <f>ROUND(I147*H147,2)</f>
        <v>0</v>
      </c>
      <c r="BL147" s="17" t="s">
        <v>316</v>
      </c>
      <c r="BM147" s="237" t="s">
        <v>479</v>
      </c>
    </row>
    <row r="148" s="13" customFormat="1">
      <c r="A148" s="13"/>
      <c r="B148" s="250"/>
      <c r="C148" s="251"/>
      <c r="D148" s="239" t="s">
        <v>220</v>
      </c>
      <c r="E148" s="252" t="s">
        <v>1</v>
      </c>
      <c r="F148" s="253" t="s">
        <v>480</v>
      </c>
      <c r="G148" s="251"/>
      <c r="H148" s="254">
        <v>12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220</v>
      </c>
      <c r="AU148" s="260" t="s">
        <v>92</v>
      </c>
      <c r="AV148" s="13" t="s">
        <v>92</v>
      </c>
      <c r="AW148" s="13" t="s">
        <v>36</v>
      </c>
      <c r="AX148" s="13" t="s">
        <v>88</v>
      </c>
      <c r="AY148" s="260" t="s">
        <v>138</v>
      </c>
    </row>
    <row r="149" s="2" customFormat="1" ht="24.15" customHeight="1">
      <c r="A149" s="38"/>
      <c r="B149" s="39"/>
      <c r="C149" s="226" t="s">
        <v>282</v>
      </c>
      <c r="D149" s="226" t="s">
        <v>141</v>
      </c>
      <c r="E149" s="227" t="s">
        <v>481</v>
      </c>
      <c r="F149" s="228" t="s">
        <v>482</v>
      </c>
      <c r="G149" s="229" t="s">
        <v>251</v>
      </c>
      <c r="H149" s="230">
        <v>72</v>
      </c>
      <c r="I149" s="231"/>
      <c r="J149" s="232">
        <f>ROUND(I149*H149,2)</f>
        <v>0</v>
      </c>
      <c r="K149" s="228" t="s">
        <v>215</v>
      </c>
      <c r="L149" s="44"/>
      <c r="M149" s="233" t="s">
        <v>1</v>
      </c>
      <c r="N149" s="234" t="s">
        <v>47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316</v>
      </c>
      <c r="AT149" s="237" t="s">
        <v>141</v>
      </c>
      <c r="AU149" s="237" t="s">
        <v>92</v>
      </c>
      <c r="AY149" s="17" t="s">
        <v>138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92</v>
      </c>
      <c r="BK149" s="238">
        <f>ROUND(I149*H149,2)</f>
        <v>0</v>
      </c>
      <c r="BL149" s="17" t="s">
        <v>316</v>
      </c>
      <c r="BM149" s="237" t="s">
        <v>483</v>
      </c>
    </row>
    <row r="150" s="2" customFormat="1">
      <c r="A150" s="38"/>
      <c r="B150" s="39"/>
      <c r="C150" s="40"/>
      <c r="D150" s="239" t="s">
        <v>146</v>
      </c>
      <c r="E150" s="40"/>
      <c r="F150" s="240" t="s">
        <v>484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146</v>
      </c>
      <c r="AU150" s="17" t="s">
        <v>92</v>
      </c>
    </row>
    <row r="151" s="2" customFormat="1">
      <c r="A151" s="38"/>
      <c r="B151" s="39"/>
      <c r="C151" s="40"/>
      <c r="D151" s="248" t="s">
        <v>218</v>
      </c>
      <c r="E151" s="40"/>
      <c r="F151" s="249" t="s">
        <v>485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218</v>
      </c>
      <c r="AU151" s="17" t="s">
        <v>92</v>
      </c>
    </row>
    <row r="152" s="2" customFormat="1" ht="24.15" customHeight="1">
      <c r="A152" s="38"/>
      <c r="B152" s="39"/>
      <c r="C152" s="282" t="s">
        <v>288</v>
      </c>
      <c r="D152" s="282" t="s">
        <v>289</v>
      </c>
      <c r="E152" s="283" t="s">
        <v>486</v>
      </c>
      <c r="F152" s="284" t="s">
        <v>487</v>
      </c>
      <c r="G152" s="285" t="s">
        <v>251</v>
      </c>
      <c r="H152" s="286">
        <v>12</v>
      </c>
      <c r="I152" s="287"/>
      <c r="J152" s="288">
        <f>ROUND(I152*H152,2)</f>
        <v>0</v>
      </c>
      <c r="K152" s="284" t="s">
        <v>215</v>
      </c>
      <c r="L152" s="289"/>
      <c r="M152" s="290" t="s">
        <v>1</v>
      </c>
      <c r="N152" s="291" t="s">
        <v>47</v>
      </c>
      <c r="O152" s="91"/>
      <c r="P152" s="235">
        <f>O152*H152</f>
        <v>0</v>
      </c>
      <c r="Q152" s="235">
        <v>0.00040000000000000002</v>
      </c>
      <c r="R152" s="235">
        <f>Q152*H152</f>
        <v>0.0048000000000000004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408</v>
      </c>
      <c r="AT152" s="237" t="s">
        <v>289</v>
      </c>
      <c r="AU152" s="237" t="s">
        <v>92</v>
      </c>
      <c r="AY152" s="17" t="s">
        <v>138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92</v>
      </c>
      <c r="BK152" s="238">
        <f>ROUND(I152*H152,2)</f>
        <v>0</v>
      </c>
      <c r="BL152" s="17" t="s">
        <v>316</v>
      </c>
      <c r="BM152" s="237" t="s">
        <v>488</v>
      </c>
    </row>
    <row r="153" s="2" customFormat="1">
      <c r="A153" s="38"/>
      <c r="B153" s="39"/>
      <c r="C153" s="40"/>
      <c r="D153" s="239" t="s">
        <v>146</v>
      </c>
      <c r="E153" s="40"/>
      <c r="F153" s="240" t="s">
        <v>487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146</v>
      </c>
      <c r="AU153" s="17" t="s">
        <v>92</v>
      </c>
    </row>
    <row r="154" s="13" customFormat="1">
      <c r="A154" s="13"/>
      <c r="B154" s="250"/>
      <c r="C154" s="251"/>
      <c r="D154" s="239" t="s">
        <v>220</v>
      </c>
      <c r="E154" s="252" t="s">
        <v>1</v>
      </c>
      <c r="F154" s="253" t="s">
        <v>489</v>
      </c>
      <c r="G154" s="251"/>
      <c r="H154" s="254">
        <v>12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0" t="s">
        <v>220</v>
      </c>
      <c r="AU154" s="260" t="s">
        <v>92</v>
      </c>
      <c r="AV154" s="13" t="s">
        <v>92</v>
      </c>
      <c r="AW154" s="13" t="s">
        <v>36</v>
      </c>
      <c r="AX154" s="13" t="s">
        <v>88</v>
      </c>
      <c r="AY154" s="260" t="s">
        <v>138</v>
      </c>
    </row>
    <row r="155" s="2" customFormat="1" ht="24.15" customHeight="1">
      <c r="A155" s="38"/>
      <c r="B155" s="39"/>
      <c r="C155" s="282" t="s">
        <v>295</v>
      </c>
      <c r="D155" s="282" t="s">
        <v>289</v>
      </c>
      <c r="E155" s="283" t="s">
        <v>490</v>
      </c>
      <c r="F155" s="284" t="s">
        <v>491</v>
      </c>
      <c r="G155" s="285" t="s">
        <v>251</v>
      </c>
      <c r="H155" s="286">
        <v>3</v>
      </c>
      <c r="I155" s="287"/>
      <c r="J155" s="288">
        <f>ROUND(I155*H155,2)</f>
        <v>0</v>
      </c>
      <c r="K155" s="284" t="s">
        <v>215</v>
      </c>
      <c r="L155" s="289"/>
      <c r="M155" s="290" t="s">
        <v>1</v>
      </c>
      <c r="N155" s="291" t="s">
        <v>47</v>
      </c>
      <c r="O155" s="91"/>
      <c r="P155" s="235">
        <f>O155*H155</f>
        <v>0</v>
      </c>
      <c r="Q155" s="235">
        <v>0.00040000000000000002</v>
      </c>
      <c r="R155" s="235">
        <f>Q155*H155</f>
        <v>0.0012000000000000001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408</v>
      </c>
      <c r="AT155" s="237" t="s">
        <v>289</v>
      </c>
      <c r="AU155" s="237" t="s">
        <v>92</v>
      </c>
      <c r="AY155" s="17" t="s">
        <v>138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92</v>
      </c>
      <c r="BK155" s="238">
        <f>ROUND(I155*H155,2)</f>
        <v>0</v>
      </c>
      <c r="BL155" s="17" t="s">
        <v>316</v>
      </c>
      <c r="BM155" s="237" t="s">
        <v>492</v>
      </c>
    </row>
    <row r="156" s="2" customFormat="1">
      <c r="A156" s="38"/>
      <c r="B156" s="39"/>
      <c r="C156" s="40"/>
      <c r="D156" s="239" t="s">
        <v>146</v>
      </c>
      <c r="E156" s="40"/>
      <c r="F156" s="240" t="s">
        <v>491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146</v>
      </c>
      <c r="AU156" s="17" t="s">
        <v>92</v>
      </c>
    </row>
    <row r="157" s="13" customFormat="1">
      <c r="A157" s="13"/>
      <c r="B157" s="250"/>
      <c r="C157" s="251"/>
      <c r="D157" s="239" t="s">
        <v>220</v>
      </c>
      <c r="E157" s="252" t="s">
        <v>1</v>
      </c>
      <c r="F157" s="253" t="s">
        <v>152</v>
      </c>
      <c r="G157" s="251"/>
      <c r="H157" s="254">
        <v>3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220</v>
      </c>
      <c r="AU157" s="260" t="s">
        <v>92</v>
      </c>
      <c r="AV157" s="13" t="s">
        <v>92</v>
      </c>
      <c r="AW157" s="13" t="s">
        <v>36</v>
      </c>
      <c r="AX157" s="13" t="s">
        <v>88</v>
      </c>
      <c r="AY157" s="260" t="s">
        <v>138</v>
      </c>
    </row>
    <row r="158" s="2" customFormat="1" ht="24.15" customHeight="1">
      <c r="A158" s="38"/>
      <c r="B158" s="39"/>
      <c r="C158" s="282" t="s">
        <v>303</v>
      </c>
      <c r="D158" s="282" t="s">
        <v>289</v>
      </c>
      <c r="E158" s="283" t="s">
        <v>493</v>
      </c>
      <c r="F158" s="284" t="s">
        <v>494</v>
      </c>
      <c r="G158" s="285" t="s">
        <v>251</v>
      </c>
      <c r="H158" s="286">
        <v>57</v>
      </c>
      <c r="I158" s="287"/>
      <c r="J158" s="288">
        <f>ROUND(I158*H158,2)</f>
        <v>0</v>
      </c>
      <c r="K158" s="284" t="s">
        <v>215</v>
      </c>
      <c r="L158" s="289"/>
      <c r="M158" s="290" t="s">
        <v>1</v>
      </c>
      <c r="N158" s="291" t="s">
        <v>47</v>
      </c>
      <c r="O158" s="91"/>
      <c r="P158" s="235">
        <f>O158*H158</f>
        <v>0</v>
      </c>
      <c r="Q158" s="235">
        <v>0.00040000000000000002</v>
      </c>
      <c r="R158" s="235">
        <f>Q158*H158</f>
        <v>0.022800000000000001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408</v>
      </c>
      <c r="AT158" s="237" t="s">
        <v>289</v>
      </c>
      <c r="AU158" s="237" t="s">
        <v>92</v>
      </c>
      <c r="AY158" s="17" t="s">
        <v>138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92</v>
      </c>
      <c r="BK158" s="238">
        <f>ROUND(I158*H158,2)</f>
        <v>0</v>
      </c>
      <c r="BL158" s="17" t="s">
        <v>316</v>
      </c>
      <c r="BM158" s="237" t="s">
        <v>495</v>
      </c>
    </row>
    <row r="159" s="2" customFormat="1">
      <c r="A159" s="38"/>
      <c r="B159" s="39"/>
      <c r="C159" s="40"/>
      <c r="D159" s="239" t="s">
        <v>146</v>
      </c>
      <c r="E159" s="40"/>
      <c r="F159" s="240" t="s">
        <v>494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146</v>
      </c>
      <c r="AU159" s="17" t="s">
        <v>92</v>
      </c>
    </row>
    <row r="160" s="13" customFormat="1">
      <c r="A160" s="13"/>
      <c r="B160" s="250"/>
      <c r="C160" s="251"/>
      <c r="D160" s="239" t="s">
        <v>220</v>
      </c>
      <c r="E160" s="252" t="s">
        <v>1</v>
      </c>
      <c r="F160" s="253" t="s">
        <v>471</v>
      </c>
      <c r="G160" s="251"/>
      <c r="H160" s="254">
        <v>9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220</v>
      </c>
      <c r="AU160" s="260" t="s">
        <v>92</v>
      </c>
      <c r="AV160" s="13" t="s">
        <v>92</v>
      </c>
      <c r="AW160" s="13" t="s">
        <v>36</v>
      </c>
      <c r="AX160" s="13" t="s">
        <v>81</v>
      </c>
      <c r="AY160" s="260" t="s">
        <v>138</v>
      </c>
    </row>
    <row r="161" s="13" customFormat="1">
      <c r="A161" s="13"/>
      <c r="B161" s="250"/>
      <c r="C161" s="251"/>
      <c r="D161" s="239" t="s">
        <v>220</v>
      </c>
      <c r="E161" s="252" t="s">
        <v>1</v>
      </c>
      <c r="F161" s="253" t="s">
        <v>496</v>
      </c>
      <c r="G161" s="251"/>
      <c r="H161" s="254">
        <v>48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220</v>
      </c>
      <c r="AU161" s="260" t="s">
        <v>92</v>
      </c>
      <c r="AV161" s="13" t="s">
        <v>92</v>
      </c>
      <c r="AW161" s="13" t="s">
        <v>36</v>
      </c>
      <c r="AX161" s="13" t="s">
        <v>81</v>
      </c>
      <c r="AY161" s="260" t="s">
        <v>138</v>
      </c>
    </row>
    <row r="162" s="14" customFormat="1">
      <c r="A162" s="14"/>
      <c r="B162" s="261"/>
      <c r="C162" s="262"/>
      <c r="D162" s="239" t="s">
        <v>220</v>
      </c>
      <c r="E162" s="263" t="s">
        <v>1</v>
      </c>
      <c r="F162" s="264" t="s">
        <v>222</v>
      </c>
      <c r="G162" s="262"/>
      <c r="H162" s="265">
        <v>57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220</v>
      </c>
      <c r="AU162" s="271" t="s">
        <v>92</v>
      </c>
      <c r="AV162" s="14" t="s">
        <v>137</v>
      </c>
      <c r="AW162" s="14" t="s">
        <v>36</v>
      </c>
      <c r="AX162" s="14" t="s">
        <v>88</v>
      </c>
      <c r="AY162" s="271" t="s">
        <v>138</v>
      </c>
    </row>
    <row r="163" s="2" customFormat="1" ht="24.15" customHeight="1">
      <c r="A163" s="38"/>
      <c r="B163" s="39"/>
      <c r="C163" s="226" t="s">
        <v>8</v>
      </c>
      <c r="D163" s="226" t="s">
        <v>141</v>
      </c>
      <c r="E163" s="227" t="s">
        <v>497</v>
      </c>
      <c r="F163" s="228" t="s">
        <v>498</v>
      </c>
      <c r="G163" s="229" t="s">
        <v>251</v>
      </c>
      <c r="H163" s="230">
        <v>6</v>
      </c>
      <c r="I163" s="231"/>
      <c r="J163" s="232">
        <f>ROUND(I163*H163,2)</f>
        <v>0</v>
      </c>
      <c r="K163" s="228" t="s">
        <v>215</v>
      </c>
      <c r="L163" s="44"/>
      <c r="M163" s="233" t="s">
        <v>1</v>
      </c>
      <c r="N163" s="234" t="s">
        <v>47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316</v>
      </c>
      <c r="AT163" s="237" t="s">
        <v>141</v>
      </c>
      <c r="AU163" s="237" t="s">
        <v>92</v>
      </c>
      <c r="AY163" s="17" t="s">
        <v>138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92</v>
      </c>
      <c r="BK163" s="238">
        <f>ROUND(I163*H163,2)</f>
        <v>0</v>
      </c>
      <c r="BL163" s="17" t="s">
        <v>316</v>
      </c>
      <c r="BM163" s="237" t="s">
        <v>499</v>
      </c>
    </row>
    <row r="164" s="2" customFormat="1">
      <c r="A164" s="38"/>
      <c r="B164" s="39"/>
      <c r="C164" s="40"/>
      <c r="D164" s="239" t="s">
        <v>146</v>
      </c>
      <c r="E164" s="40"/>
      <c r="F164" s="240" t="s">
        <v>500</v>
      </c>
      <c r="G164" s="40"/>
      <c r="H164" s="40"/>
      <c r="I164" s="241"/>
      <c r="J164" s="40"/>
      <c r="K164" s="40"/>
      <c r="L164" s="44"/>
      <c r="M164" s="242"/>
      <c r="N164" s="24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146</v>
      </c>
      <c r="AU164" s="17" t="s">
        <v>92</v>
      </c>
    </row>
    <row r="165" s="2" customFormat="1">
      <c r="A165" s="38"/>
      <c r="B165" s="39"/>
      <c r="C165" s="40"/>
      <c r="D165" s="248" t="s">
        <v>218</v>
      </c>
      <c r="E165" s="40"/>
      <c r="F165" s="249" t="s">
        <v>501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218</v>
      </c>
      <c r="AU165" s="17" t="s">
        <v>92</v>
      </c>
    </row>
    <row r="166" s="2" customFormat="1" ht="24.15" customHeight="1">
      <c r="A166" s="38"/>
      <c r="B166" s="39"/>
      <c r="C166" s="282" t="s">
        <v>316</v>
      </c>
      <c r="D166" s="282" t="s">
        <v>289</v>
      </c>
      <c r="E166" s="283" t="s">
        <v>502</v>
      </c>
      <c r="F166" s="284" t="s">
        <v>503</v>
      </c>
      <c r="G166" s="285" t="s">
        <v>251</v>
      </c>
      <c r="H166" s="286">
        <v>3</v>
      </c>
      <c r="I166" s="287"/>
      <c r="J166" s="288">
        <f>ROUND(I166*H166,2)</f>
        <v>0</v>
      </c>
      <c r="K166" s="284" t="s">
        <v>215</v>
      </c>
      <c r="L166" s="289"/>
      <c r="M166" s="290" t="s">
        <v>1</v>
      </c>
      <c r="N166" s="291" t="s">
        <v>47</v>
      </c>
      <c r="O166" s="91"/>
      <c r="P166" s="235">
        <f>O166*H166</f>
        <v>0</v>
      </c>
      <c r="Q166" s="235">
        <v>0.0010499999999999999</v>
      </c>
      <c r="R166" s="235">
        <f>Q166*H166</f>
        <v>0.00315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408</v>
      </c>
      <c r="AT166" s="237" t="s">
        <v>289</v>
      </c>
      <c r="AU166" s="237" t="s">
        <v>92</v>
      </c>
      <c r="AY166" s="17" t="s">
        <v>138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92</v>
      </c>
      <c r="BK166" s="238">
        <f>ROUND(I166*H166,2)</f>
        <v>0</v>
      </c>
      <c r="BL166" s="17" t="s">
        <v>316</v>
      </c>
      <c r="BM166" s="237" t="s">
        <v>504</v>
      </c>
    </row>
    <row r="167" s="2" customFormat="1">
      <c r="A167" s="38"/>
      <c r="B167" s="39"/>
      <c r="C167" s="40"/>
      <c r="D167" s="239" t="s">
        <v>146</v>
      </c>
      <c r="E167" s="40"/>
      <c r="F167" s="240" t="s">
        <v>503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146</v>
      </c>
      <c r="AU167" s="17" t="s">
        <v>92</v>
      </c>
    </row>
    <row r="168" s="2" customFormat="1" ht="24.15" customHeight="1">
      <c r="A168" s="38"/>
      <c r="B168" s="39"/>
      <c r="C168" s="282" t="s">
        <v>322</v>
      </c>
      <c r="D168" s="282" t="s">
        <v>289</v>
      </c>
      <c r="E168" s="283" t="s">
        <v>505</v>
      </c>
      <c r="F168" s="284" t="s">
        <v>506</v>
      </c>
      <c r="G168" s="285" t="s">
        <v>251</v>
      </c>
      <c r="H168" s="286">
        <v>3</v>
      </c>
      <c r="I168" s="287"/>
      <c r="J168" s="288">
        <f>ROUND(I168*H168,2)</f>
        <v>0</v>
      </c>
      <c r="K168" s="284" t="s">
        <v>215</v>
      </c>
      <c r="L168" s="289"/>
      <c r="M168" s="290" t="s">
        <v>1</v>
      </c>
      <c r="N168" s="291" t="s">
        <v>47</v>
      </c>
      <c r="O168" s="91"/>
      <c r="P168" s="235">
        <f>O168*H168</f>
        <v>0</v>
      </c>
      <c r="Q168" s="235">
        <v>0.0010499999999999999</v>
      </c>
      <c r="R168" s="235">
        <f>Q168*H168</f>
        <v>0.00315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408</v>
      </c>
      <c r="AT168" s="237" t="s">
        <v>289</v>
      </c>
      <c r="AU168" s="237" t="s">
        <v>92</v>
      </c>
      <c r="AY168" s="17" t="s">
        <v>138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92</v>
      </c>
      <c r="BK168" s="238">
        <f>ROUND(I168*H168,2)</f>
        <v>0</v>
      </c>
      <c r="BL168" s="17" t="s">
        <v>316</v>
      </c>
      <c r="BM168" s="237" t="s">
        <v>507</v>
      </c>
    </row>
    <row r="169" s="2" customFormat="1">
      <c r="A169" s="38"/>
      <c r="B169" s="39"/>
      <c r="C169" s="40"/>
      <c r="D169" s="239" t="s">
        <v>146</v>
      </c>
      <c r="E169" s="40"/>
      <c r="F169" s="240" t="s">
        <v>506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146</v>
      </c>
      <c r="AU169" s="17" t="s">
        <v>92</v>
      </c>
    </row>
    <row r="170" s="2" customFormat="1" ht="24.15" customHeight="1">
      <c r="A170" s="38"/>
      <c r="B170" s="39"/>
      <c r="C170" s="226" t="s">
        <v>329</v>
      </c>
      <c r="D170" s="226" t="s">
        <v>141</v>
      </c>
      <c r="E170" s="227" t="s">
        <v>508</v>
      </c>
      <c r="F170" s="228" t="s">
        <v>509</v>
      </c>
      <c r="G170" s="229" t="s">
        <v>251</v>
      </c>
      <c r="H170" s="230">
        <v>6</v>
      </c>
      <c r="I170" s="231"/>
      <c r="J170" s="232">
        <f>ROUND(I170*H170,2)</f>
        <v>0</v>
      </c>
      <c r="K170" s="228" t="s">
        <v>215</v>
      </c>
      <c r="L170" s="44"/>
      <c r="M170" s="233" t="s">
        <v>1</v>
      </c>
      <c r="N170" s="234" t="s">
        <v>47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316</v>
      </c>
      <c r="AT170" s="237" t="s">
        <v>141</v>
      </c>
      <c r="AU170" s="237" t="s">
        <v>92</v>
      </c>
      <c r="AY170" s="17" t="s">
        <v>138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92</v>
      </c>
      <c r="BK170" s="238">
        <f>ROUND(I170*H170,2)</f>
        <v>0</v>
      </c>
      <c r="BL170" s="17" t="s">
        <v>316</v>
      </c>
      <c r="BM170" s="237" t="s">
        <v>510</v>
      </c>
    </row>
    <row r="171" s="2" customFormat="1">
      <c r="A171" s="38"/>
      <c r="B171" s="39"/>
      <c r="C171" s="40"/>
      <c r="D171" s="239" t="s">
        <v>146</v>
      </c>
      <c r="E171" s="40"/>
      <c r="F171" s="240" t="s">
        <v>511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146</v>
      </c>
      <c r="AU171" s="17" t="s">
        <v>92</v>
      </c>
    </row>
    <row r="172" s="2" customFormat="1">
      <c r="A172" s="38"/>
      <c r="B172" s="39"/>
      <c r="C172" s="40"/>
      <c r="D172" s="248" t="s">
        <v>218</v>
      </c>
      <c r="E172" s="40"/>
      <c r="F172" s="249" t="s">
        <v>512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218</v>
      </c>
      <c r="AU172" s="17" t="s">
        <v>92</v>
      </c>
    </row>
    <row r="173" s="2" customFormat="1" ht="16.5" customHeight="1">
      <c r="A173" s="38"/>
      <c r="B173" s="39"/>
      <c r="C173" s="282" t="s">
        <v>337</v>
      </c>
      <c r="D173" s="282" t="s">
        <v>289</v>
      </c>
      <c r="E173" s="283" t="s">
        <v>513</v>
      </c>
      <c r="F173" s="284" t="s">
        <v>514</v>
      </c>
      <c r="G173" s="285" t="s">
        <v>251</v>
      </c>
      <c r="H173" s="286">
        <v>3</v>
      </c>
      <c r="I173" s="287"/>
      <c r="J173" s="288">
        <f>ROUND(I173*H173,2)</f>
        <v>0</v>
      </c>
      <c r="K173" s="284" t="s">
        <v>1</v>
      </c>
      <c r="L173" s="289"/>
      <c r="M173" s="290" t="s">
        <v>1</v>
      </c>
      <c r="N173" s="291" t="s">
        <v>47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408</v>
      </c>
      <c r="AT173" s="237" t="s">
        <v>289</v>
      </c>
      <c r="AU173" s="237" t="s">
        <v>92</v>
      </c>
      <c r="AY173" s="17" t="s">
        <v>138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92</v>
      </c>
      <c r="BK173" s="238">
        <f>ROUND(I173*H173,2)</f>
        <v>0</v>
      </c>
      <c r="BL173" s="17" t="s">
        <v>316</v>
      </c>
      <c r="BM173" s="237" t="s">
        <v>515</v>
      </c>
    </row>
    <row r="174" s="2" customFormat="1" ht="24.15" customHeight="1">
      <c r="A174" s="38"/>
      <c r="B174" s="39"/>
      <c r="C174" s="282" t="s">
        <v>347</v>
      </c>
      <c r="D174" s="282" t="s">
        <v>289</v>
      </c>
      <c r="E174" s="283" t="s">
        <v>516</v>
      </c>
      <c r="F174" s="284" t="s">
        <v>517</v>
      </c>
      <c r="G174" s="285" t="s">
        <v>251</v>
      </c>
      <c r="H174" s="286">
        <v>3</v>
      </c>
      <c r="I174" s="287"/>
      <c r="J174" s="288">
        <f>ROUND(I174*H174,2)</f>
        <v>0</v>
      </c>
      <c r="K174" s="284" t="s">
        <v>215</v>
      </c>
      <c r="L174" s="289"/>
      <c r="M174" s="290" t="s">
        <v>1</v>
      </c>
      <c r="N174" s="291" t="s">
        <v>47</v>
      </c>
      <c r="O174" s="91"/>
      <c r="P174" s="235">
        <f>O174*H174</f>
        <v>0</v>
      </c>
      <c r="Q174" s="235">
        <v>0.0010499999999999999</v>
      </c>
      <c r="R174" s="235">
        <f>Q174*H174</f>
        <v>0.00315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408</v>
      </c>
      <c r="AT174" s="237" t="s">
        <v>289</v>
      </c>
      <c r="AU174" s="237" t="s">
        <v>92</v>
      </c>
      <c r="AY174" s="17" t="s">
        <v>138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92</v>
      </c>
      <c r="BK174" s="238">
        <f>ROUND(I174*H174,2)</f>
        <v>0</v>
      </c>
      <c r="BL174" s="17" t="s">
        <v>316</v>
      </c>
      <c r="BM174" s="237" t="s">
        <v>518</v>
      </c>
    </row>
    <row r="175" s="2" customFormat="1">
      <c r="A175" s="38"/>
      <c r="B175" s="39"/>
      <c r="C175" s="40"/>
      <c r="D175" s="239" t="s">
        <v>146</v>
      </c>
      <c r="E175" s="40"/>
      <c r="F175" s="240" t="s">
        <v>517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146</v>
      </c>
      <c r="AU175" s="17" t="s">
        <v>92</v>
      </c>
    </row>
    <row r="176" s="2" customFormat="1" ht="24.15" customHeight="1">
      <c r="A176" s="38"/>
      <c r="B176" s="39"/>
      <c r="C176" s="226" t="s">
        <v>7</v>
      </c>
      <c r="D176" s="226" t="s">
        <v>141</v>
      </c>
      <c r="E176" s="227" t="s">
        <v>519</v>
      </c>
      <c r="F176" s="228" t="s">
        <v>520</v>
      </c>
      <c r="G176" s="229" t="s">
        <v>251</v>
      </c>
      <c r="H176" s="230">
        <v>21</v>
      </c>
      <c r="I176" s="231"/>
      <c r="J176" s="232">
        <f>ROUND(I176*H176,2)</f>
        <v>0</v>
      </c>
      <c r="K176" s="228" t="s">
        <v>215</v>
      </c>
      <c r="L176" s="44"/>
      <c r="M176" s="233" t="s">
        <v>1</v>
      </c>
      <c r="N176" s="234" t="s">
        <v>47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316</v>
      </c>
      <c r="AT176" s="237" t="s">
        <v>141</v>
      </c>
      <c r="AU176" s="237" t="s">
        <v>92</v>
      </c>
      <c r="AY176" s="17" t="s">
        <v>138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92</v>
      </c>
      <c r="BK176" s="238">
        <f>ROUND(I176*H176,2)</f>
        <v>0</v>
      </c>
      <c r="BL176" s="17" t="s">
        <v>316</v>
      </c>
      <c r="BM176" s="237" t="s">
        <v>521</v>
      </c>
    </row>
    <row r="177" s="2" customFormat="1">
      <c r="A177" s="38"/>
      <c r="B177" s="39"/>
      <c r="C177" s="40"/>
      <c r="D177" s="239" t="s">
        <v>146</v>
      </c>
      <c r="E177" s="40"/>
      <c r="F177" s="240" t="s">
        <v>522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146</v>
      </c>
      <c r="AU177" s="17" t="s">
        <v>92</v>
      </c>
    </row>
    <row r="178" s="2" customFormat="1">
      <c r="A178" s="38"/>
      <c r="B178" s="39"/>
      <c r="C178" s="40"/>
      <c r="D178" s="248" t="s">
        <v>218</v>
      </c>
      <c r="E178" s="40"/>
      <c r="F178" s="249" t="s">
        <v>523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218</v>
      </c>
      <c r="AU178" s="17" t="s">
        <v>92</v>
      </c>
    </row>
    <row r="179" s="2" customFormat="1" ht="24.15" customHeight="1">
      <c r="A179" s="38"/>
      <c r="B179" s="39"/>
      <c r="C179" s="282" t="s">
        <v>358</v>
      </c>
      <c r="D179" s="282" t="s">
        <v>289</v>
      </c>
      <c r="E179" s="283" t="s">
        <v>524</v>
      </c>
      <c r="F179" s="284" t="s">
        <v>525</v>
      </c>
      <c r="G179" s="285" t="s">
        <v>251</v>
      </c>
      <c r="H179" s="286">
        <v>21</v>
      </c>
      <c r="I179" s="287"/>
      <c r="J179" s="288">
        <f>ROUND(I179*H179,2)</f>
        <v>0</v>
      </c>
      <c r="K179" s="284" t="s">
        <v>1</v>
      </c>
      <c r="L179" s="289"/>
      <c r="M179" s="290" t="s">
        <v>1</v>
      </c>
      <c r="N179" s="291" t="s">
        <v>47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408</v>
      </c>
      <c r="AT179" s="237" t="s">
        <v>289</v>
      </c>
      <c r="AU179" s="237" t="s">
        <v>92</v>
      </c>
      <c r="AY179" s="17" t="s">
        <v>138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92</v>
      </c>
      <c r="BK179" s="238">
        <f>ROUND(I179*H179,2)</f>
        <v>0</v>
      </c>
      <c r="BL179" s="17" t="s">
        <v>316</v>
      </c>
      <c r="BM179" s="237" t="s">
        <v>526</v>
      </c>
    </row>
    <row r="180" s="13" customFormat="1">
      <c r="A180" s="13"/>
      <c r="B180" s="250"/>
      <c r="C180" s="251"/>
      <c r="D180" s="239" t="s">
        <v>220</v>
      </c>
      <c r="E180" s="252" t="s">
        <v>1</v>
      </c>
      <c r="F180" s="253" t="s">
        <v>527</v>
      </c>
      <c r="G180" s="251"/>
      <c r="H180" s="254">
        <v>21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220</v>
      </c>
      <c r="AU180" s="260" t="s">
        <v>92</v>
      </c>
      <c r="AV180" s="13" t="s">
        <v>92</v>
      </c>
      <c r="AW180" s="13" t="s">
        <v>36</v>
      </c>
      <c r="AX180" s="13" t="s">
        <v>88</v>
      </c>
      <c r="AY180" s="260" t="s">
        <v>138</v>
      </c>
    </row>
    <row r="181" s="2" customFormat="1" ht="24.15" customHeight="1">
      <c r="A181" s="38"/>
      <c r="B181" s="39"/>
      <c r="C181" s="226" t="s">
        <v>366</v>
      </c>
      <c r="D181" s="226" t="s">
        <v>141</v>
      </c>
      <c r="E181" s="227" t="s">
        <v>528</v>
      </c>
      <c r="F181" s="228" t="s">
        <v>529</v>
      </c>
      <c r="G181" s="229" t="s">
        <v>251</v>
      </c>
      <c r="H181" s="230">
        <v>6</v>
      </c>
      <c r="I181" s="231"/>
      <c r="J181" s="232">
        <f>ROUND(I181*H181,2)</f>
        <v>0</v>
      </c>
      <c r="K181" s="228" t="s">
        <v>215</v>
      </c>
      <c r="L181" s="44"/>
      <c r="M181" s="233" t="s">
        <v>1</v>
      </c>
      <c r="N181" s="234" t="s">
        <v>47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316</v>
      </c>
      <c r="AT181" s="237" t="s">
        <v>141</v>
      </c>
      <c r="AU181" s="237" t="s">
        <v>92</v>
      </c>
      <c r="AY181" s="17" t="s">
        <v>138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92</v>
      </c>
      <c r="BK181" s="238">
        <f>ROUND(I181*H181,2)</f>
        <v>0</v>
      </c>
      <c r="BL181" s="17" t="s">
        <v>316</v>
      </c>
      <c r="BM181" s="237" t="s">
        <v>530</v>
      </c>
    </row>
    <row r="182" s="2" customFormat="1">
      <c r="A182" s="38"/>
      <c r="B182" s="39"/>
      <c r="C182" s="40"/>
      <c r="D182" s="239" t="s">
        <v>146</v>
      </c>
      <c r="E182" s="40"/>
      <c r="F182" s="240" t="s">
        <v>531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146</v>
      </c>
      <c r="AU182" s="17" t="s">
        <v>92</v>
      </c>
    </row>
    <row r="183" s="2" customFormat="1">
      <c r="A183" s="38"/>
      <c r="B183" s="39"/>
      <c r="C183" s="40"/>
      <c r="D183" s="248" t="s">
        <v>218</v>
      </c>
      <c r="E183" s="40"/>
      <c r="F183" s="249" t="s">
        <v>532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218</v>
      </c>
      <c r="AU183" s="17" t="s">
        <v>92</v>
      </c>
    </row>
    <row r="184" s="2" customFormat="1" ht="16.5" customHeight="1">
      <c r="A184" s="38"/>
      <c r="B184" s="39"/>
      <c r="C184" s="282" t="s">
        <v>372</v>
      </c>
      <c r="D184" s="282" t="s">
        <v>289</v>
      </c>
      <c r="E184" s="283" t="s">
        <v>533</v>
      </c>
      <c r="F184" s="284" t="s">
        <v>534</v>
      </c>
      <c r="G184" s="285" t="s">
        <v>1</v>
      </c>
      <c r="H184" s="286">
        <v>6</v>
      </c>
      <c r="I184" s="287"/>
      <c r="J184" s="288">
        <f>ROUND(I184*H184,2)</f>
        <v>0</v>
      </c>
      <c r="K184" s="284" t="s">
        <v>1</v>
      </c>
      <c r="L184" s="289"/>
      <c r="M184" s="290" t="s">
        <v>1</v>
      </c>
      <c r="N184" s="291" t="s">
        <v>47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408</v>
      </c>
      <c r="AT184" s="237" t="s">
        <v>289</v>
      </c>
      <c r="AU184" s="237" t="s">
        <v>92</v>
      </c>
      <c r="AY184" s="17" t="s">
        <v>138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92</v>
      </c>
      <c r="BK184" s="238">
        <f>ROUND(I184*H184,2)</f>
        <v>0</v>
      </c>
      <c r="BL184" s="17" t="s">
        <v>316</v>
      </c>
      <c r="BM184" s="237" t="s">
        <v>535</v>
      </c>
    </row>
    <row r="185" s="13" customFormat="1">
      <c r="A185" s="13"/>
      <c r="B185" s="250"/>
      <c r="C185" s="251"/>
      <c r="D185" s="239" t="s">
        <v>220</v>
      </c>
      <c r="E185" s="252" t="s">
        <v>1</v>
      </c>
      <c r="F185" s="253" t="s">
        <v>536</v>
      </c>
      <c r="G185" s="251"/>
      <c r="H185" s="254">
        <v>6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0" t="s">
        <v>220</v>
      </c>
      <c r="AU185" s="260" t="s">
        <v>92</v>
      </c>
      <c r="AV185" s="13" t="s">
        <v>92</v>
      </c>
      <c r="AW185" s="13" t="s">
        <v>36</v>
      </c>
      <c r="AX185" s="13" t="s">
        <v>88</v>
      </c>
      <c r="AY185" s="260" t="s">
        <v>138</v>
      </c>
    </row>
    <row r="186" s="2" customFormat="1" ht="33" customHeight="1">
      <c r="A186" s="38"/>
      <c r="B186" s="39"/>
      <c r="C186" s="226" t="s">
        <v>378</v>
      </c>
      <c r="D186" s="226" t="s">
        <v>141</v>
      </c>
      <c r="E186" s="227" t="s">
        <v>537</v>
      </c>
      <c r="F186" s="228" t="s">
        <v>538</v>
      </c>
      <c r="G186" s="229" t="s">
        <v>251</v>
      </c>
      <c r="H186" s="230">
        <v>3</v>
      </c>
      <c r="I186" s="231"/>
      <c r="J186" s="232">
        <f>ROUND(I186*H186,2)</f>
        <v>0</v>
      </c>
      <c r="K186" s="228" t="s">
        <v>215</v>
      </c>
      <c r="L186" s="44"/>
      <c r="M186" s="233" t="s">
        <v>1</v>
      </c>
      <c r="N186" s="234" t="s">
        <v>47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316</v>
      </c>
      <c r="AT186" s="237" t="s">
        <v>141</v>
      </c>
      <c r="AU186" s="237" t="s">
        <v>92</v>
      </c>
      <c r="AY186" s="17" t="s">
        <v>138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92</v>
      </c>
      <c r="BK186" s="238">
        <f>ROUND(I186*H186,2)</f>
        <v>0</v>
      </c>
      <c r="BL186" s="17" t="s">
        <v>316</v>
      </c>
      <c r="BM186" s="237" t="s">
        <v>539</v>
      </c>
    </row>
    <row r="187" s="2" customFormat="1">
      <c r="A187" s="38"/>
      <c r="B187" s="39"/>
      <c r="C187" s="40"/>
      <c r="D187" s="239" t="s">
        <v>146</v>
      </c>
      <c r="E187" s="40"/>
      <c r="F187" s="240" t="s">
        <v>540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146</v>
      </c>
      <c r="AU187" s="17" t="s">
        <v>92</v>
      </c>
    </row>
    <row r="188" s="2" customFormat="1">
      <c r="A188" s="38"/>
      <c r="B188" s="39"/>
      <c r="C188" s="40"/>
      <c r="D188" s="248" t="s">
        <v>218</v>
      </c>
      <c r="E188" s="40"/>
      <c r="F188" s="249" t="s">
        <v>541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218</v>
      </c>
      <c r="AU188" s="17" t="s">
        <v>92</v>
      </c>
    </row>
    <row r="189" s="2" customFormat="1" ht="16.5" customHeight="1">
      <c r="A189" s="38"/>
      <c r="B189" s="39"/>
      <c r="C189" s="282" t="s">
        <v>383</v>
      </c>
      <c r="D189" s="282" t="s">
        <v>289</v>
      </c>
      <c r="E189" s="283" t="s">
        <v>542</v>
      </c>
      <c r="F189" s="284" t="s">
        <v>543</v>
      </c>
      <c r="G189" s="285" t="s">
        <v>251</v>
      </c>
      <c r="H189" s="286">
        <v>3</v>
      </c>
      <c r="I189" s="287"/>
      <c r="J189" s="288">
        <f>ROUND(I189*H189,2)</f>
        <v>0</v>
      </c>
      <c r="K189" s="284" t="s">
        <v>1</v>
      </c>
      <c r="L189" s="289"/>
      <c r="M189" s="290" t="s">
        <v>1</v>
      </c>
      <c r="N189" s="291" t="s">
        <v>47</v>
      </c>
      <c r="O189" s="91"/>
      <c r="P189" s="235">
        <f>O189*H189</f>
        <v>0</v>
      </c>
      <c r="Q189" s="235">
        <v>0.00059999999999999995</v>
      </c>
      <c r="R189" s="235">
        <f>Q189*H189</f>
        <v>0.0018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408</v>
      </c>
      <c r="AT189" s="237" t="s">
        <v>289</v>
      </c>
      <c r="AU189" s="237" t="s">
        <v>92</v>
      </c>
      <c r="AY189" s="17" t="s">
        <v>138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92</v>
      </c>
      <c r="BK189" s="238">
        <f>ROUND(I189*H189,2)</f>
        <v>0</v>
      </c>
      <c r="BL189" s="17" t="s">
        <v>316</v>
      </c>
      <c r="BM189" s="237" t="s">
        <v>544</v>
      </c>
    </row>
    <row r="190" s="2" customFormat="1">
      <c r="A190" s="38"/>
      <c r="B190" s="39"/>
      <c r="C190" s="40"/>
      <c r="D190" s="239" t="s">
        <v>146</v>
      </c>
      <c r="E190" s="40"/>
      <c r="F190" s="240" t="s">
        <v>545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146</v>
      </c>
      <c r="AU190" s="17" t="s">
        <v>92</v>
      </c>
    </row>
    <row r="191" s="13" customFormat="1">
      <c r="A191" s="13"/>
      <c r="B191" s="250"/>
      <c r="C191" s="251"/>
      <c r="D191" s="239" t="s">
        <v>220</v>
      </c>
      <c r="E191" s="252" t="s">
        <v>1</v>
      </c>
      <c r="F191" s="253" t="s">
        <v>152</v>
      </c>
      <c r="G191" s="251"/>
      <c r="H191" s="254">
        <v>3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220</v>
      </c>
      <c r="AU191" s="260" t="s">
        <v>92</v>
      </c>
      <c r="AV191" s="13" t="s">
        <v>92</v>
      </c>
      <c r="AW191" s="13" t="s">
        <v>36</v>
      </c>
      <c r="AX191" s="13" t="s">
        <v>88</v>
      </c>
      <c r="AY191" s="260" t="s">
        <v>138</v>
      </c>
    </row>
    <row r="192" s="2" customFormat="1" ht="24.15" customHeight="1">
      <c r="A192" s="38"/>
      <c r="B192" s="39"/>
      <c r="C192" s="226" t="s">
        <v>387</v>
      </c>
      <c r="D192" s="226" t="s">
        <v>141</v>
      </c>
      <c r="E192" s="227" t="s">
        <v>546</v>
      </c>
      <c r="F192" s="228" t="s">
        <v>547</v>
      </c>
      <c r="G192" s="229" t="s">
        <v>251</v>
      </c>
      <c r="H192" s="230">
        <v>3</v>
      </c>
      <c r="I192" s="231"/>
      <c r="J192" s="232">
        <f>ROUND(I192*H192,2)</f>
        <v>0</v>
      </c>
      <c r="K192" s="228" t="s">
        <v>215</v>
      </c>
      <c r="L192" s="44"/>
      <c r="M192" s="233" t="s">
        <v>1</v>
      </c>
      <c r="N192" s="234" t="s">
        <v>47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316</v>
      </c>
      <c r="AT192" s="237" t="s">
        <v>141</v>
      </c>
      <c r="AU192" s="237" t="s">
        <v>92</v>
      </c>
      <c r="AY192" s="17" t="s">
        <v>138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92</v>
      </c>
      <c r="BK192" s="238">
        <f>ROUND(I192*H192,2)</f>
        <v>0</v>
      </c>
      <c r="BL192" s="17" t="s">
        <v>316</v>
      </c>
      <c r="BM192" s="237" t="s">
        <v>548</v>
      </c>
    </row>
    <row r="193" s="2" customFormat="1">
      <c r="A193" s="38"/>
      <c r="B193" s="39"/>
      <c r="C193" s="40"/>
      <c r="D193" s="239" t="s">
        <v>146</v>
      </c>
      <c r="E193" s="40"/>
      <c r="F193" s="240" t="s">
        <v>549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146</v>
      </c>
      <c r="AU193" s="17" t="s">
        <v>92</v>
      </c>
    </row>
    <row r="194" s="2" customFormat="1">
      <c r="A194" s="38"/>
      <c r="B194" s="39"/>
      <c r="C194" s="40"/>
      <c r="D194" s="248" t="s">
        <v>218</v>
      </c>
      <c r="E194" s="40"/>
      <c r="F194" s="249" t="s">
        <v>550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218</v>
      </c>
      <c r="AU194" s="17" t="s">
        <v>92</v>
      </c>
    </row>
    <row r="195" s="2" customFormat="1" ht="16.5" customHeight="1">
      <c r="A195" s="38"/>
      <c r="B195" s="39"/>
      <c r="C195" s="282" t="s">
        <v>393</v>
      </c>
      <c r="D195" s="282" t="s">
        <v>289</v>
      </c>
      <c r="E195" s="283" t="s">
        <v>551</v>
      </c>
      <c r="F195" s="284" t="s">
        <v>552</v>
      </c>
      <c r="G195" s="285" t="s">
        <v>1</v>
      </c>
      <c r="H195" s="286">
        <v>3</v>
      </c>
      <c r="I195" s="287"/>
      <c r="J195" s="288">
        <f>ROUND(I195*H195,2)</f>
        <v>0</v>
      </c>
      <c r="K195" s="284" t="s">
        <v>1</v>
      </c>
      <c r="L195" s="289"/>
      <c r="M195" s="290" t="s">
        <v>1</v>
      </c>
      <c r="N195" s="291" t="s">
        <v>47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408</v>
      </c>
      <c r="AT195" s="237" t="s">
        <v>289</v>
      </c>
      <c r="AU195" s="237" t="s">
        <v>92</v>
      </c>
      <c r="AY195" s="17" t="s">
        <v>138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92</v>
      </c>
      <c r="BK195" s="238">
        <f>ROUND(I195*H195,2)</f>
        <v>0</v>
      </c>
      <c r="BL195" s="17" t="s">
        <v>316</v>
      </c>
      <c r="BM195" s="237" t="s">
        <v>553</v>
      </c>
    </row>
    <row r="196" s="2" customFormat="1">
      <c r="A196" s="38"/>
      <c r="B196" s="39"/>
      <c r="C196" s="40"/>
      <c r="D196" s="239" t="s">
        <v>146</v>
      </c>
      <c r="E196" s="40"/>
      <c r="F196" s="240" t="s">
        <v>554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146</v>
      </c>
      <c r="AU196" s="17" t="s">
        <v>92</v>
      </c>
    </row>
    <row r="197" s="13" customFormat="1">
      <c r="A197" s="13"/>
      <c r="B197" s="250"/>
      <c r="C197" s="251"/>
      <c r="D197" s="239" t="s">
        <v>220</v>
      </c>
      <c r="E197" s="252" t="s">
        <v>1</v>
      </c>
      <c r="F197" s="253" t="s">
        <v>152</v>
      </c>
      <c r="G197" s="251"/>
      <c r="H197" s="254">
        <v>3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0" t="s">
        <v>220</v>
      </c>
      <c r="AU197" s="260" t="s">
        <v>92</v>
      </c>
      <c r="AV197" s="13" t="s">
        <v>92</v>
      </c>
      <c r="AW197" s="13" t="s">
        <v>36</v>
      </c>
      <c r="AX197" s="13" t="s">
        <v>88</v>
      </c>
      <c r="AY197" s="260" t="s">
        <v>138</v>
      </c>
    </row>
    <row r="198" s="12" customFormat="1" ht="25.92" customHeight="1">
      <c r="A198" s="12"/>
      <c r="B198" s="210"/>
      <c r="C198" s="211"/>
      <c r="D198" s="212" t="s">
        <v>80</v>
      </c>
      <c r="E198" s="213" t="s">
        <v>289</v>
      </c>
      <c r="F198" s="213" t="s">
        <v>555</v>
      </c>
      <c r="G198" s="211"/>
      <c r="H198" s="211"/>
      <c r="I198" s="214"/>
      <c r="J198" s="215">
        <f>BK198</f>
        <v>0</v>
      </c>
      <c r="K198" s="211"/>
      <c r="L198" s="216"/>
      <c r="M198" s="217"/>
      <c r="N198" s="218"/>
      <c r="O198" s="218"/>
      <c r="P198" s="219">
        <f>SUM(P199:P209)</f>
        <v>0</v>
      </c>
      <c r="Q198" s="218"/>
      <c r="R198" s="219">
        <f>SUM(R199:R209)</f>
        <v>0</v>
      </c>
      <c r="S198" s="218"/>
      <c r="T198" s="220">
        <f>SUM(T199:T209)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1" t="s">
        <v>152</v>
      </c>
      <c r="AT198" s="222" t="s">
        <v>80</v>
      </c>
      <c r="AU198" s="222" t="s">
        <v>81</v>
      </c>
      <c r="AY198" s="221" t="s">
        <v>138</v>
      </c>
      <c r="BK198" s="223">
        <f>SUM(BK199:BK209)</f>
        <v>0</v>
      </c>
    </row>
    <row r="199" s="2" customFormat="1" ht="24.15" customHeight="1">
      <c r="A199" s="38"/>
      <c r="B199" s="39"/>
      <c r="C199" s="226" t="s">
        <v>399</v>
      </c>
      <c r="D199" s="226" t="s">
        <v>141</v>
      </c>
      <c r="E199" s="227" t="s">
        <v>556</v>
      </c>
      <c r="F199" s="228" t="s">
        <v>557</v>
      </c>
      <c r="G199" s="229" t="s">
        <v>251</v>
      </c>
      <c r="H199" s="230">
        <v>1</v>
      </c>
      <c r="I199" s="231"/>
      <c r="J199" s="232">
        <f>ROUND(I199*H199,2)</f>
        <v>0</v>
      </c>
      <c r="K199" s="228" t="s">
        <v>215</v>
      </c>
      <c r="L199" s="44"/>
      <c r="M199" s="233" t="s">
        <v>1</v>
      </c>
      <c r="N199" s="234" t="s">
        <v>47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316</v>
      </c>
      <c r="AT199" s="237" t="s">
        <v>141</v>
      </c>
      <c r="AU199" s="237" t="s">
        <v>88</v>
      </c>
      <c r="AY199" s="17" t="s">
        <v>138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92</v>
      </c>
      <c r="BK199" s="238">
        <f>ROUND(I199*H199,2)</f>
        <v>0</v>
      </c>
      <c r="BL199" s="17" t="s">
        <v>316</v>
      </c>
      <c r="BM199" s="237" t="s">
        <v>558</v>
      </c>
    </row>
    <row r="200" s="2" customFormat="1">
      <c r="A200" s="38"/>
      <c r="B200" s="39"/>
      <c r="C200" s="40"/>
      <c r="D200" s="239" t="s">
        <v>146</v>
      </c>
      <c r="E200" s="40"/>
      <c r="F200" s="240" t="s">
        <v>559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146</v>
      </c>
      <c r="AU200" s="17" t="s">
        <v>88</v>
      </c>
    </row>
    <row r="201" s="2" customFormat="1">
      <c r="A201" s="38"/>
      <c r="B201" s="39"/>
      <c r="C201" s="40"/>
      <c r="D201" s="248" t="s">
        <v>218</v>
      </c>
      <c r="E201" s="40"/>
      <c r="F201" s="249" t="s">
        <v>560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218</v>
      </c>
      <c r="AU201" s="17" t="s">
        <v>88</v>
      </c>
    </row>
    <row r="202" s="2" customFormat="1" ht="24.15" customHeight="1">
      <c r="A202" s="38"/>
      <c r="B202" s="39"/>
      <c r="C202" s="226" t="s">
        <v>405</v>
      </c>
      <c r="D202" s="226" t="s">
        <v>141</v>
      </c>
      <c r="E202" s="227" t="s">
        <v>561</v>
      </c>
      <c r="F202" s="228" t="s">
        <v>562</v>
      </c>
      <c r="G202" s="229" t="s">
        <v>563</v>
      </c>
      <c r="H202" s="230">
        <v>36</v>
      </c>
      <c r="I202" s="231"/>
      <c r="J202" s="232">
        <f>ROUND(I202*H202,2)</f>
        <v>0</v>
      </c>
      <c r="K202" s="228" t="s">
        <v>1</v>
      </c>
      <c r="L202" s="44"/>
      <c r="M202" s="233" t="s">
        <v>1</v>
      </c>
      <c r="N202" s="234" t="s">
        <v>47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316</v>
      </c>
      <c r="AT202" s="237" t="s">
        <v>141</v>
      </c>
      <c r="AU202" s="237" t="s">
        <v>88</v>
      </c>
      <c r="AY202" s="17" t="s">
        <v>138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92</v>
      </c>
      <c r="BK202" s="238">
        <f>ROUND(I202*H202,2)</f>
        <v>0</v>
      </c>
      <c r="BL202" s="17" t="s">
        <v>316</v>
      </c>
      <c r="BM202" s="237" t="s">
        <v>564</v>
      </c>
    </row>
    <row r="203" s="13" customFormat="1">
      <c r="A203" s="13"/>
      <c r="B203" s="250"/>
      <c r="C203" s="251"/>
      <c r="D203" s="239" t="s">
        <v>220</v>
      </c>
      <c r="E203" s="252" t="s">
        <v>1</v>
      </c>
      <c r="F203" s="253" t="s">
        <v>565</v>
      </c>
      <c r="G203" s="251"/>
      <c r="H203" s="254">
        <v>36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220</v>
      </c>
      <c r="AU203" s="260" t="s">
        <v>88</v>
      </c>
      <c r="AV203" s="13" t="s">
        <v>92</v>
      </c>
      <c r="AW203" s="13" t="s">
        <v>36</v>
      </c>
      <c r="AX203" s="13" t="s">
        <v>88</v>
      </c>
      <c r="AY203" s="260" t="s">
        <v>138</v>
      </c>
    </row>
    <row r="204" s="2" customFormat="1" ht="16.5" customHeight="1">
      <c r="A204" s="38"/>
      <c r="B204" s="39"/>
      <c r="C204" s="226" t="s">
        <v>426</v>
      </c>
      <c r="D204" s="226" t="s">
        <v>141</v>
      </c>
      <c r="E204" s="227" t="s">
        <v>566</v>
      </c>
      <c r="F204" s="228" t="s">
        <v>567</v>
      </c>
      <c r="G204" s="229" t="s">
        <v>189</v>
      </c>
      <c r="H204" s="230">
        <v>3</v>
      </c>
      <c r="I204" s="231"/>
      <c r="J204" s="232">
        <f>ROUND(I204*H204,2)</f>
        <v>0</v>
      </c>
      <c r="K204" s="228" t="s">
        <v>1</v>
      </c>
      <c r="L204" s="44"/>
      <c r="M204" s="233" t="s">
        <v>1</v>
      </c>
      <c r="N204" s="234" t="s">
        <v>47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316</v>
      </c>
      <c r="AT204" s="237" t="s">
        <v>141</v>
      </c>
      <c r="AU204" s="237" t="s">
        <v>88</v>
      </c>
      <c r="AY204" s="17" t="s">
        <v>138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92</v>
      </c>
      <c r="BK204" s="238">
        <f>ROUND(I204*H204,2)</f>
        <v>0</v>
      </c>
      <c r="BL204" s="17" t="s">
        <v>316</v>
      </c>
      <c r="BM204" s="237" t="s">
        <v>568</v>
      </c>
    </row>
    <row r="205" s="2" customFormat="1" ht="24.15" customHeight="1">
      <c r="A205" s="38"/>
      <c r="B205" s="39"/>
      <c r="C205" s="226" t="s">
        <v>569</v>
      </c>
      <c r="D205" s="226" t="s">
        <v>141</v>
      </c>
      <c r="E205" s="227" t="s">
        <v>570</v>
      </c>
      <c r="F205" s="228" t="s">
        <v>571</v>
      </c>
      <c r="G205" s="229" t="s">
        <v>189</v>
      </c>
      <c r="H205" s="230">
        <v>3</v>
      </c>
      <c r="I205" s="231"/>
      <c r="J205" s="232">
        <f>ROUND(I205*H205,2)</f>
        <v>0</v>
      </c>
      <c r="K205" s="228" t="s">
        <v>1</v>
      </c>
      <c r="L205" s="44"/>
      <c r="M205" s="233" t="s">
        <v>1</v>
      </c>
      <c r="N205" s="234" t="s">
        <v>47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316</v>
      </c>
      <c r="AT205" s="237" t="s">
        <v>141</v>
      </c>
      <c r="AU205" s="237" t="s">
        <v>88</v>
      </c>
      <c r="AY205" s="17" t="s">
        <v>138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92</v>
      </c>
      <c r="BK205" s="238">
        <f>ROUND(I205*H205,2)</f>
        <v>0</v>
      </c>
      <c r="BL205" s="17" t="s">
        <v>316</v>
      </c>
      <c r="BM205" s="237" t="s">
        <v>572</v>
      </c>
    </row>
    <row r="206" s="2" customFormat="1" ht="24.15" customHeight="1">
      <c r="A206" s="38"/>
      <c r="B206" s="39"/>
      <c r="C206" s="226" t="s">
        <v>573</v>
      </c>
      <c r="D206" s="226" t="s">
        <v>141</v>
      </c>
      <c r="E206" s="227" t="s">
        <v>574</v>
      </c>
      <c r="F206" s="228" t="s">
        <v>575</v>
      </c>
      <c r="G206" s="229" t="s">
        <v>189</v>
      </c>
      <c r="H206" s="230">
        <v>3</v>
      </c>
      <c r="I206" s="231"/>
      <c r="J206" s="232">
        <f>ROUND(I206*H206,2)</f>
        <v>0</v>
      </c>
      <c r="K206" s="228" t="s">
        <v>1</v>
      </c>
      <c r="L206" s="44"/>
      <c r="M206" s="233" t="s">
        <v>1</v>
      </c>
      <c r="N206" s="234" t="s">
        <v>47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316</v>
      </c>
      <c r="AT206" s="237" t="s">
        <v>141</v>
      </c>
      <c r="AU206" s="237" t="s">
        <v>88</v>
      </c>
      <c r="AY206" s="17" t="s">
        <v>138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92</v>
      </c>
      <c r="BK206" s="238">
        <f>ROUND(I206*H206,2)</f>
        <v>0</v>
      </c>
      <c r="BL206" s="17" t="s">
        <v>316</v>
      </c>
      <c r="BM206" s="237" t="s">
        <v>576</v>
      </c>
    </row>
    <row r="207" s="2" customFormat="1" ht="24.15" customHeight="1">
      <c r="A207" s="38"/>
      <c r="B207" s="39"/>
      <c r="C207" s="226" t="s">
        <v>411</v>
      </c>
      <c r="D207" s="226" t="s">
        <v>141</v>
      </c>
      <c r="E207" s="227" t="s">
        <v>577</v>
      </c>
      <c r="F207" s="228" t="s">
        <v>578</v>
      </c>
      <c r="G207" s="229" t="s">
        <v>144</v>
      </c>
      <c r="H207" s="230">
        <v>1</v>
      </c>
      <c r="I207" s="231"/>
      <c r="J207" s="232">
        <f>ROUND(I207*H207,2)</f>
        <v>0</v>
      </c>
      <c r="K207" s="228" t="s">
        <v>1</v>
      </c>
      <c r="L207" s="44"/>
      <c r="M207" s="233" t="s">
        <v>1</v>
      </c>
      <c r="N207" s="234" t="s">
        <v>47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316</v>
      </c>
      <c r="AT207" s="237" t="s">
        <v>141</v>
      </c>
      <c r="AU207" s="237" t="s">
        <v>88</v>
      </c>
      <c r="AY207" s="17" t="s">
        <v>138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92</v>
      </c>
      <c r="BK207" s="238">
        <f>ROUND(I207*H207,2)</f>
        <v>0</v>
      </c>
      <c r="BL207" s="17" t="s">
        <v>316</v>
      </c>
      <c r="BM207" s="237" t="s">
        <v>579</v>
      </c>
    </row>
    <row r="208" s="2" customFormat="1" ht="16.5" customHeight="1">
      <c r="A208" s="38"/>
      <c r="B208" s="39"/>
      <c r="C208" s="282" t="s">
        <v>408</v>
      </c>
      <c r="D208" s="282" t="s">
        <v>289</v>
      </c>
      <c r="E208" s="283" t="s">
        <v>580</v>
      </c>
      <c r="F208" s="284" t="s">
        <v>581</v>
      </c>
      <c r="G208" s="285" t="s">
        <v>144</v>
      </c>
      <c r="H208" s="286">
        <v>1</v>
      </c>
      <c r="I208" s="287"/>
      <c r="J208" s="288">
        <f>ROUND(I208*H208,2)</f>
        <v>0</v>
      </c>
      <c r="K208" s="284" t="s">
        <v>1</v>
      </c>
      <c r="L208" s="289"/>
      <c r="M208" s="290" t="s">
        <v>1</v>
      </c>
      <c r="N208" s="291" t="s">
        <v>47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408</v>
      </c>
      <c r="AT208" s="237" t="s">
        <v>289</v>
      </c>
      <c r="AU208" s="237" t="s">
        <v>88</v>
      </c>
      <c r="AY208" s="17" t="s">
        <v>138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92</v>
      </c>
      <c r="BK208" s="238">
        <f>ROUND(I208*H208,2)</f>
        <v>0</v>
      </c>
      <c r="BL208" s="17" t="s">
        <v>316</v>
      </c>
      <c r="BM208" s="237" t="s">
        <v>582</v>
      </c>
    </row>
    <row r="209" s="2" customFormat="1">
      <c r="A209" s="38"/>
      <c r="B209" s="39"/>
      <c r="C209" s="40"/>
      <c r="D209" s="239" t="s">
        <v>146</v>
      </c>
      <c r="E209" s="40"/>
      <c r="F209" s="240" t="s">
        <v>583</v>
      </c>
      <c r="G209" s="40"/>
      <c r="H209" s="40"/>
      <c r="I209" s="241"/>
      <c r="J209" s="40"/>
      <c r="K209" s="40"/>
      <c r="L209" s="44"/>
      <c r="M209" s="244"/>
      <c r="N209" s="245"/>
      <c r="O209" s="246"/>
      <c r="P209" s="246"/>
      <c r="Q209" s="246"/>
      <c r="R209" s="246"/>
      <c r="S209" s="246"/>
      <c r="T209" s="247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146</v>
      </c>
      <c r="AU209" s="17" t="s">
        <v>88</v>
      </c>
    </row>
    <row r="210" s="2" customFormat="1" ht="6.96" customHeight="1">
      <c r="A210" s="38"/>
      <c r="B210" s="66"/>
      <c r="C210" s="67"/>
      <c r="D210" s="67"/>
      <c r="E210" s="67"/>
      <c r="F210" s="67"/>
      <c r="G210" s="67"/>
      <c r="H210" s="67"/>
      <c r="I210" s="67"/>
      <c r="J210" s="67"/>
      <c r="K210" s="67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KePIiHXAHe8/gkfyMLe4K8Y9XRAqPm9CfbxW5EWSArh1WoSWpp++zwsEgA+CXu02FSHv4JkKOIBirgUJ++KALQ==" hashValue="Yptnyj0nEyyr1nA4tXziQKCRYuWZnNj3ZZQQ+WOFbzyv66islzT5tCTjA8vMjt2a1UuvzFcXxND4thbuPV6R5A==" algorithmName="SHA-512" password="CC35"/>
  <autoFilter ref="C122:K20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hyperlinks>
    <hyperlink ref="F128" r:id="rId1" display="https://podminky.urs.cz/item/CS_URS_2023_02/741211813"/>
    <hyperlink ref="F131" r:id="rId2" display="https://podminky.urs.cz/item/CS_URS_2023_02/741210003"/>
    <hyperlink ref="F136" r:id="rId3" display="https://podminky.urs.cz/item/CS_URS_2023_02/741231001"/>
    <hyperlink ref="F141" r:id="rId4" display="https://podminky.urs.cz/item/CS_URS_2023_02/741231002"/>
    <hyperlink ref="F146" r:id="rId5" display="https://podminky.urs.cz/item/CS_URS_2023_02/741231004"/>
    <hyperlink ref="F151" r:id="rId6" display="https://podminky.urs.cz/item/CS_URS_2023_02/741320105"/>
    <hyperlink ref="F165" r:id="rId7" display="https://podminky.urs.cz/item/CS_URS_2023_02/741320165"/>
    <hyperlink ref="F172" r:id="rId8" display="https://podminky.urs.cz/item/CS_URS_2023_02/741320175"/>
    <hyperlink ref="F178" r:id="rId9" display="https://podminky.urs.cz/item/CS_URS_2023_02/741321003"/>
    <hyperlink ref="F183" r:id="rId10" display="https://podminky.urs.cz/item/CS_URS_2023_02/741321043"/>
    <hyperlink ref="F188" r:id="rId11" display="https://podminky.urs.cz/item/CS_URS_2023_02/741322122"/>
    <hyperlink ref="F194" r:id="rId12" display="https://podminky.urs.cz/item/CS_URS_2023_02/741330032"/>
    <hyperlink ref="F201" r:id="rId13" display="https://podminky.urs.cz/item/CS_URS_2023_02/7418100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110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Domov Černovice – Lidmaň – FVE objekty 7. a 8. oddělení - Lidmaň</v>
      </c>
      <c r="F7" s="150"/>
      <c r="G7" s="150"/>
      <c r="H7" s="150"/>
      <c r="L7" s="20"/>
    </row>
    <row r="8" s="1" customFormat="1" ht="12" customHeight="1">
      <c r="B8" s="20"/>
      <c r="D8" s="150" t="s">
        <v>111</v>
      </c>
      <c r="L8" s="20"/>
    </row>
    <row r="9" s="2" customFormat="1" ht="23.25" customHeight="1">
      <c r="A9" s="38"/>
      <c r="B9" s="44"/>
      <c r="C9" s="38"/>
      <c r="D9" s="38"/>
      <c r="E9" s="151" t="s">
        <v>192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584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94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30. 11. 2023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37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274.5" customHeight="1">
      <c r="A29" s="154"/>
      <c r="B29" s="155"/>
      <c r="C29" s="154"/>
      <c r="D29" s="154"/>
      <c r="E29" s="156" t="s">
        <v>433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41</v>
      </c>
      <c r="E32" s="38"/>
      <c r="F32" s="38"/>
      <c r="G32" s="38"/>
      <c r="H32" s="38"/>
      <c r="I32" s="38"/>
      <c r="J32" s="160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43</v>
      </c>
      <c r="G34" s="38"/>
      <c r="H34" s="38"/>
      <c r="I34" s="161" t="s">
        <v>42</v>
      </c>
      <c r="J34" s="161" t="s">
        <v>44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45</v>
      </c>
      <c r="E35" s="150" t="s">
        <v>46</v>
      </c>
      <c r="F35" s="163">
        <f>ROUND((SUM(BE122:BE195)),  2)</f>
        <v>0</v>
      </c>
      <c r="G35" s="38"/>
      <c r="H35" s="38"/>
      <c r="I35" s="164">
        <v>0.20999999999999999</v>
      </c>
      <c r="J35" s="163">
        <f>ROUND(((SUM(BE122:BE195))*I35),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47</v>
      </c>
      <c r="F36" s="163">
        <f>ROUND((SUM(BF122:BF195)),  2)</f>
        <v>0</v>
      </c>
      <c r="G36" s="38"/>
      <c r="H36" s="38"/>
      <c r="I36" s="164">
        <v>0.14999999999999999</v>
      </c>
      <c r="J36" s="163">
        <f>ROUND(((SUM(BF122:BF195))*I36),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48</v>
      </c>
      <c r="F37" s="163">
        <f>ROUND((SUM(BG122:BG195)),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49</v>
      </c>
      <c r="F38" s="163">
        <f>ROUND((SUM(BH122:BH195)),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50</v>
      </c>
      <c r="F39" s="163">
        <f>ROUND((SUM(BI122:BI195)),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51</v>
      </c>
      <c r="E41" s="167"/>
      <c r="F41" s="167"/>
      <c r="G41" s="168" t="s">
        <v>52</v>
      </c>
      <c r="H41" s="169" t="s">
        <v>53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54</v>
      </c>
      <c r="E50" s="173"/>
      <c r="F50" s="173"/>
      <c r="G50" s="172" t="s">
        <v>55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56</v>
      </c>
      <c r="E61" s="175"/>
      <c r="F61" s="176" t="s">
        <v>57</v>
      </c>
      <c r="G61" s="174" t="s">
        <v>56</v>
      </c>
      <c r="H61" s="175"/>
      <c r="I61" s="175"/>
      <c r="J61" s="177" t="s">
        <v>57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58</v>
      </c>
      <c r="E65" s="178"/>
      <c r="F65" s="178"/>
      <c r="G65" s="172" t="s">
        <v>59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56</v>
      </c>
      <c r="E76" s="175"/>
      <c r="F76" s="176" t="s">
        <v>57</v>
      </c>
      <c r="G76" s="174" t="s">
        <v>56</v>
      </c>
      <c r="H76" s="175"/>
      <c r="I76" s="175"/>
      <c r="J76" s="177" t="s">
        <v>57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Domov Černovice – Lidmaň – FVE objekty 7. a 8. oddělení - Lidmaň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3" t="s">
        <v>192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14d_2 - Bleskosvod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Lidmaň 91</v>
      </c>
      <c r="G91" s="40"/>
      <c r="H91" s="40"/>
      <c r="I91" s="32" t="s">
        <v>22</v>
      </c>
      <c r="J91" s="79" t="str">
        <f>IF(J14="","",J14)</f>
        <v>30. 11. 2023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Kraj Vysočina</v>
      </c>
      <c r="G93" s="40"/>
      <c r="H93" s="40"/>
      <c r="I93" s="32" t="s">
        <v>32</v>
      </c>
      <c r="J93" s="36" t="str">
        <f>E23</f>
        <v>PROJEKT CENTRUM NOVA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37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118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119</v>
      </c>
    </row>
    <row r="99" s="9" customFormat="1" ht="24.96" customHeight="1">
      <c r="A99" s="9"/>
      <c r="B99" s="188"/>
      <c r="C99" s="189"/>
      <c r="D99" s="190" t="s">
        <v>204</v>
      </c>
      <c r="E99" s="191"/>
      <c r="F99" s="191"/>
      <c r="G99" s="191"/>
      <c r="H99" s="191"/>
      <c r="I99" s="191"/>
      <c r="J99" s="192">
        <f>J123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434</v>
      </c>
      <c r="E100" s="196"/>
      <c r="F100" s="196"/>
      <c r="G100" s="196"/>
      <c r="H100" s="196"/>
      <c r="I100" s="196"/>
      <c r="J100" s="197">
        <f>J124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122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83" t="str">
        <f>E7</f>
        <v>Domov Černovice – Lidmaň – FVE objekty 7. a 8. oddělení - Lidmaň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111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23.25" customHeight="1">
      <c r="A112" s="38"/>
      <c r="B112" s="39"/>
      <c r="C112" s="40"/>
      <c r="D112" s="40"/>
      <c r="E112" s="183" t="s">
        <v>192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113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14d_2 - Bleskosvod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>Lidmaň 91</v>
      </c>
      <c r="G116" s="40"/>
      <c r="H116" s="40"/>
      <c r="I116" s="32" t="s">
        <v>22</v>
      </c>
      <c r="J116" s="79" t="str">
        <f>IF(J14="","",J14)</f>
        <v>30. 11. 2023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E17</f>
        <v>Kraj Vysočina</v>
      </c>
      <c r="G118" s="40"/>
      <c r="H118" s="40"/>
      <c r="I118" s="32" t="s">
        <v>32</v>
      </c>
      <c r="J118" s="36" t="str">
        <f>E23</f>
        <v>PROJEKT CENTRUM NOVA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IF(E20="","",E20)</f>
        <v>Vyplň údaj</v>
      </c>
      <c r="G119" s="40"/>
      <c r="H119" s="40"/>
      <c r="I119" s="32" t="s">
        <v>37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123</v>
      </c>
      <c r="D121" s="202" t="s">
        <v>66</v>
      </c>
      <c r="E121" s="202" t="s">
        <v>62</v>
      </c>
      <c r="F121" s="202" t="s">
        <v>63</v>
      </c>
      <c r="G121" s="202" t="s">
        <v>124</v>
      </c>
      <c r="H121" s="202" t="s">
        <v>125</v>
      </c>
      <c r="I121" s="202" t="s">
        <v>126</v>
      </c>
      <c r="J121" s="202" t="s">
        <v>117</v>
      </c>
      <c r="K121" s="203" t="s">
        <v>127</v>
      </c>
      <c r="L121" s="204"/>
      <c r="M121" s="100" t="s">
        <v>1</v>
      </c>
      <c r="N121" s="101" t="s">
        <v>45</v>
      </c>
      <c r="O121" s="101" t="s">
        <v>128</v>
      </c>
      <c r="P121" s="101" t="s">
        <v>129</v>
      </c>
      <c r="Q121" s="101" t="s">
        <v>130</v>
      </c>
      <c r="R121" s="101" t="s">
        <v>131</v>
      </c>
      <c r="S121" s="101" t="s">
        <v>132</v>
      </c>
      <c r="T121" s="102" t="s">
        <v>133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134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0.054940000000000003</v>
      </c>
      <c r="S122" s="104"/>
      <c r="T122" s="208">
        <f>T123</f>
        <v>0.060250000000000005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80</v>
      </c>
      <c r="AU122" s="17" t="s">
        <v>119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80</v>
      </c>
      <c r="E123" s="213" t="s">
        <v>343</v>
      </c>
      <c r="F123" s="213" t="s">
        <v>344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0.054940000000000003</v>
      </c>
      <c r="S123" s="218"/>
      <c r="T123" s="220">
        <f>T124</f>
        <v>0.060250000000000005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92</v>
      </c>
      <c r="AT123" s="222" t="s">
        <v>80</v>
      </c>
      <c r="AU123" s="222" t="s">
        <v>81</v>
      </c>
      <c r="AY123" s="221" t="s">
        <v>138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80</v>
      </c>
      <c r="E124" s="224" t="s">
        <v>436</v>
      </c>
      <c r="F124" s="224" t="s">
        <v>437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SUM(P125:P195)</f>
        <v>0</v>
      </c>
      <c r="Q124" s="218"/>
      <c r="R124" s="219">
        <f>SUM(R125:R195)</f>
        <v>0.054940000000000003</v>
      </c>
      <c r="S124" s="218"/>
      <c r="T124" s="220">
        <f>SUM(T125:T195)</f>
        <v>0.060250000000000005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92</v>
      </c>
      <c r="AT124" s="222" t="s">
        <v>80</v>
      </c>
      <c r="AU124" s="222" t="s">
        <v>88</v>
      </c>
      <c r="AY124" s="221" t="s">
        <v>138</v>
      </c>
      <c r="BK124" s="223">
        <f>SUM(BK125:BK195)</f>
        <v>0</v>
      </c>
    </row>
    <row r="125" s="2" customFormat="1" ht="24.15" customHeight="1">
      <c r="A125" s="38"/>
      <c r="B125" s="39"/>
      <c r="C125" s="226" t="s">
        <v>88</v>
      </c>
      <c r="D125" s="226" t="s">
        <v>141</v>
      </c>
      <c r="E125" s="227" t="s">
        <v>585</v>
      </c>
      <c r="F125" s="228" t="s">
        <v>586</v>
      </c>
      <c r="G125" s="229" t="s">
        <v>298</v>
      </c>
      <c r="H125" s="230">
        <v>40</v>
      </c>
      <c r="I125" s="231"/>
      <c r="J125" s="232">
        <f>ROUND(I125*H125,2)</f>
        <v>0</v>
      </c>
      <c r="K125" s="228" t="s">
        <v>215</v>
      </c>
      <c r="L125" s="44"/>
      <c r="M125" s="233" t="s">
        <v>1</v>
      </c>
      <c r="N125" s="234" t="s">
        <v>47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316</v>
      </c>
      <c r="AT125" s="237" t="s">
        <v>141</v>
      </c>
      <c r="AU125" s="237" t="s">
        <v>92</v>
      </c>
      <c r="AY125" s="17" t="s">
        <v>138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92</v>
      </c>
      <c r="BK125" s="238">
        <f>ROUND(I125*H125,2)</f>
        <v>0</v>
      </c>
      <c r="BL125" s="17" t="s">
        <v>316</v>
      </c>
      <c r="BM125" s="237" t="s">
        <v>587</v>
      </c>
    </row>
    <row r="126" s="2" customFormat="1">
      <c r="A126" s="38"/>
      <c r="B126" s="39"/>
      <c r="C126" s="40"/>
      <c r="D126" s="239" t="s">
        <v>146</v>
      </c>
      <c r="E126" s="40"/>
      <c r="F126" s="240" t="s">
        <v>588</v>
      </c>
      <c r="G126" s="40"/>
      <c r="H126" s="40"/>
      <c r="I126" s="241"/>
      <c r="J126" s="40"/>
      <c r="K126" s="40"/>
      <c r="L126" s="44"/>
      <c r="M126" s="242"/>
      <c r="N126" s="243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146</v>
      </c>
      <c r="AU126" s="17" t="s">
        <v>92</v>
      </c>
    </row>
    <row r="127" s="2" customFormat="1">
      <c r="A127" s="38"/>
      <c r="B127" s="39"/>
      <c r="C127" s="40"/>
      <c r="D127" s="248" t="s">
        <v>218</v>
      </c>
      <c r="E127" s="40"/>
      <c r="F127" s="249" t="s">
        <v>589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218</v>
      </c>
      <c r="AU127" s="17" t="s">
        <v>92</v>
      </c>
    </row>
    <row r="128" s="2" customFormat="1" ht="24.15" customHeight="1">
      <c r="A128" s="38"/>
      <c r="B128" s="39"/>
      <c r="C128" s="282" t="s">
        <v>92</v>
      </c>
      <c r="D128" s="282" t="s">
        <v>289</v>
      </c>
      <c r="E128" s="283" t="s">
        <v>590</v>
      </c>
      <c r="F128" s="284" t="s">
        <v>591</v>
      </c>
      <c r="G128" s="285" t="s">
        <v>298</v>
      </c>
      <c r="H128" s="286">
        <v>40</v>
      </c>
      <c r="I128" s="287"/>
      <c r="J128" s="288">
        <f>ROUND(I128*H128,2)</f>
        <v>0</v>
      </c>
      <c r="K128" s="284" t="s">
        <v>215</v>
      </c>
      <c r="L128" s="289"/>
      <c r="M128" s="290" t="s">
        <v>1</v>
      </c>
      <c r="N128" s="291" t="s">
        <v>47</v>
      </c>
      <c r="O128" s="91"/>
      <c r="P128" s="235">
        <f>O128*H128</f>
        <v>0</v>
      </c>
      <c r="Q128" s="235">
        <v>0.00019000000000000001</v>
      </c>
      <c r="R128" s="235">
        <f>Q128*H128</f>
        <v>0.0076000000000000009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408</v>
      </c>
      <c r="AT128" s="237" t="s">
        <v>289</v>
      </c>
      <c r="AU128" s="237" t="s">
        <v>92</v>
      </c>
      <c r="AY128" s="17" t="s">
        <v>138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92</v>
      </c>
      <c r="BK128" s="238">
        <f>ROUND(I128*H128,2)</f>
        <v>0</v>
      </c>
      <c r="BL128" s="17" t="s">
        <v>316</v>
      </c>
      <c r="BM128" s="237" t="s">
        <v>592</v>
      </c>
    </row>
    <row r="129" s="2" customFormat="1">
      <c r="A129" s="38"/>
      <c r="B129" s="39"/>
      <c r="C129" s="40"/>
      <c r="D129" s="239" t="s">
        <v>146</v>
      </c>
      <c r="E129" s="40"/>
      <c r="F129" s="240" t="s">
        <v>591</v>
      </c>
      <c r="G129" s="40"/>
      <c r="H129" s="40"/>
      <c r="I129" s="241"/>
      <c r="J129" s="40"/>
      <c r="K129" s="40"/>
      <c r="L129" s="44"/>
      <c r="M129" s="242"/>
      <c r="N129" s="24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146</v>
      </c>
      <c r="AU129" s="17" t="s">
        <v>92</v>
      </c>
    </row>
    <row r="130" s="2" customFormat="1" ht="24.15" customHeight="1">
      <c r="A130" s="38"/>
      <c r="B130" s="39"/>
      <c r="C130" s="226" t="s">
        <v>152</v>
      </c>
      <c r="D130" s="226" t="s">
        <v>141</v>
      </c>
      <c r="E130" s="227" t="s">
        <v>593</v>
      </c>
      <c r="F130" s="228" t="s">
        <v>594</v>
      </c>
      <c r="G130" s="229" t="s">
        <v>298</v>
      </c>
      <c r="H130" s="230">
        <v>100</v>
      </c>
      <c r="I130" s="231"/>
      <c r="J130" s="232">
        <f>ROUND(I130*H130,2)</f>
        <v>0</v>
      </c>
      <c r="K130" s="228" t="s">
        <v>215</v>
      </c>
      <c r="L130" s="44"/>
      <c r="M130" s="233" t="s">
        <v>1</v>
      </c>
      <c r="N130" s="234" t="s">
        <v>47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316</v>
      </c>
      <c r="AT130" s="237" t="s">
        <v>141</v>
      </c>
      <c r="AU130" s="237" t="s">
        <v>92</v>
      </c>
      <c r="AY130" s="17" t="s">
        <v>138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92</v>
      </c>
      <c r="BK130" s="238">
        <f>ROUND(I130*H130,2)</f>
        <v>0</v>
      </c>
      <c r="BL130" s="17" t="s">
        <v>316</v>
      </c>
      <c r="BM130" s="237" t="s">
        <v>595</v>
      </c>
    </row>
    <row r="131" s="2" customFormat="1">
      <c r="A131" s="38"/>
      <c r="B131" s="39"/>
      <c r="C131" s="40"/>
      <c r="D131" s="239" t="s">
        <v>146</v>
      </c>
      <c r="E131" s="40"/>
      <c r="F131" s="240" t="s">
        <v>596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146</v>
      </c>
      <c r="AU131" s="17" t="s">
        <v>92</v>
      </c>
    </row>
    <row r="132" s="2" customFormat="1">
      <c r="A132" s="38"/>
      <c r="B132" s="39"/>
      <c r="C132" s="40"/>
      <c r="D132" s="248" t="s">
        <v>218</v>
      </c>
      <c r="E132" s="40"/>
      <c r="F132" s="249" t="s">
        <v>597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218</v>
      </c>
      <c r="AU132" s="17" t="s">
        <v>92</v>
      </c>
    </row>
    <row r="133" s="13" customFormat="1">
      <c r="A133" s="13"/>
      <c r="B133" s="250"/>
      <c r="C133" s="251"/>
      <c r="D133" s="239" t="s">
        <v>220</v>
      </c>
      <c r="E133" s="252" t="s">
        <v>1</v>
      </c>
      <c r="F133" s="253" t="s">
        <v>598</v>
      </c>
      <c r="G133" s="251"/>
      <c r="H133" s="254">
        <v>100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0" t="s">
        <v>220</v>
      </c>
      <c r="AU133" s="260" t="s">
        <v>92</v>
      </c>
      <c r="AV133" s="13" t="s">
        <v>92</v>
      </c>
      <c r="AW133" s="13" t="s">
        <v>36</v>
      </c>
      <c r="AX133" s="13" t="s">
        <v>88</v>
      </c>
      <c r="AY133" s="260" t="s">
        <v>138</v>
      </c>
    </row>
    <row r="134" s="2" customFormat="1" ht="24.15" customHeight="1">
      <c r="A134" s="38"/>
      <c r="B134" s="39"/>
      <c r="C134" s="282" t="s">
        <v>137</v>
      </c>
      <c r="D134" s="282" t="s">
        <v>289</v>
      </c>
      <c r="E134" s="283" t="s">
        <v>599</v>
      </c>
      <c r="F134" s="284" t="s">
        <v>600</v>
      </c>
      <c r="G134" s="285" t="s">
        <v>298</v>
      </c>
      <c r="H134" s="286">
        <v>100</v>
      </c>
      <c r="I134" s="287"/>
      <c r="J134" s="288">
        <f>ROUND(I134*H134,2)</f>
        <v>0</v>
      </c>
      <c r="K134" s="284" t="s">
        <v>215</v>
      </c>
      <c r="L134" s="289"/>
      <c r="M134" s="290" t="s">
        <v>1</v>
      </c>
      <c r="N134" s="291" t="s">
        <v>47</v>
      </c>
      <c r="O134" s="91"/>
      <c r="P134" s="235">
        <f>O134*H134</f>
        <v>0</v>
      </c>
      <c r="Q134" s="235">
        <v>6.9999999999999994E-05</v>
      </c>
      <c r="R134" s="235">
        <f>Q134*H134</f>
        <v>0.0069999999999999993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408</v>
      </c>
      <c r="AT134" s="237" t="s">
        <v>289</v>
      </c>
      <c r="AU134" s="237" t="s">
        <v>92</v>
      </c>
      <c r="AY134" s="17" t="s">
        <v>138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92</v>
      </c>
      <c r="BK134" s="238">
        <f>ROUND(I134*H134,2)</f>
        <v>0</v>
      </c>
      <c r="BL134" s="17" t="s">
        <v>316</v>
      </c>
      <c r="BM134" s="237" t="s">
        <v>601</v>
      </c>
    </row>
    <row r="135" s="2" customFormat="1">
      <c r="A135" s="38"/>
      <c r="B135" s="39"/>
      <c r="C135" s="40"/>
      <c r="D135" s="239" t="s">
        <v>146</v>
      </c>
      <c r="E135" s="40"/>
      <c r="F135" s="240" t="s">
        <v>600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146</v>
      </c>
      <c r="AU135" s="17" t="s">
        <v>92</v>
      </c>
    </row>
    <row r="136" s="2" customFormat="1" ht="16.5" customHeight="1">
      <c r="A136" s="38"/>
      <c r="B136" s="39"/>
      <c r="C136" s="282" t="s">
        <v>161</v>
      </c>
      <c r="D136" s="282" t="s">
        <v>289</v>
      </c>
      <c r="E136" s="283" t="s">
        <v>602</v>
      </c>
      <c r="F136" s="284" t="s">
        <v>603</v>
      </c>
      <c r="G136" s="285" t="s">
        <v>251</v>
      </c>
      <c r="H136" s="286">
        <v>80</v>
      </c>
      <c r="I136" s="287"/>
      <c r="J136" s="288">
        <f>ROUND(I136*H136,2)</f>
        <v>0</v>
      </c>
      <c r="K136" s="284" t="s">
        <v>215</v>
      </c>
      <c r="L136" s="289"/>
      <c r="M136" s="290" t="s">
        <v>1</v>
      </c>
      <c r="N136" s="291" t="s">
        <v>47</v>
      </c>
      <c r="O136" s="91"/>
      <c r="P136" s="235">
        <f>O136*H136</f>
        <v>0</v>
      </c>
      <c r="Q136" s="235">
        <v>6.9999999999999994E-05</v>
      </c>
      <c r="R136" s="235">
        <f>Q136*H136</f>
        <v>0.0055999999999999991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408</v>
      </c>
      <c r="AT136" s="237" t="s">
        <v>289</v>
      </c>
      <c r="AU136" s="237" t="s">
        <v>92</v>
      </c>
      <c r="AY136" s="17" t="s">
        <v>138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92</v>
      </c>
      <c r="BK136" s="238">
        <f>ROUND(I136*H136,2)</f>
        <v>0</v>
      </c>
      <c r="BL136" s="17" t="s">
        <v>316</v>
      </c>
      <c r="BM136" s="237" t="s">
        <v>604</v>
      </c>
    </row>
    <row r="137" s="2" customFormat="1">
      <c r="A137" s="38"/>
      <c r="B137" s="39"/>
      <c r="C137" s="40"/>
      <c r="D137" s="239" t="s">
        <v>146</v>
      </c>
      <c r="E137" s="40"/>
      <c r="F137" s="240" t="s">
        <v>603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146</v>
      </c>
      <c r="AU137" s="17" t="s">
        <v>92</v>
      </c>
    </row>
    <row r="138" s="2" customFormat="1" ht="24.15" customHeight="1">
      <c r="A138" s="38"/>
      <c r="B138" s="39"/>
      <c r="C138" s="226" t="s">
        <v>166</v>
      </c>
      <c r="D138" s="226" t="s">
        <v>141</v>
      </c>
      <c r="E138" s="227" t="s">
        <v>605</v>
      </c>
      <c r="F138" s="228" t="s">
        <v>606</v>
      </c>
      <c r="G138" s="229" t="s">
        <v>298</v>
      </c>
      <c r="H138" s="230">
        <v>65</v>
      </c>
      <c r="I138" s="231"/>
      <c r="J138" s="232">
        <f>ROUND(I138*H138,2)</f>
        <v>0</v>
      </c>
      <c r="K138" s="228" t="s">
        <v>215</v>
      </c>
      <c r="L138" s="44"/>
      <c r="M138" s="233" t="s">
        <v>1</v>
      </c>
      <c r="N138" s="234" t="s">
        <v>47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316</v>
      </c>
      <c r="AT138" s="237" t="s">
        <v>141</v>
      </c>
      <c r="AU138" s="237" t="s">
        <v>92</v>
      </c>
      <c r="AY138" s="17" t="s">
        <v>138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92</v>
      </c>
      <c r="BK138" s="238">
        <f>ROUND(I138*H138,2)</f>
        <v>0</v>
      </c>
      <c r="BL138" s="17" t="s">
        <v>316</v>
      </c>
      <c r="BM138" s="237" t="s">
        <v>607</v>
      </c>
    </row>
    <row r="139" s="2" customFormat="1">
      <c r="A139" s="38"/>
      <c r="B139" s="39"/>
      <c r="C139" s="40"/>
      <c r="D139" s="239" t="s">
        <v>146</v>
      </c>
      <c r="E139" s="40"/>
      <c r="F139" s="240" t="s">
        <v>608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146</v>
      </c>
      <c r="AU139" s="17" t="s">
        <v>92</v>
      </c>
    </row>
    <row r="140" s="2" customFormat="1">
      <c r="A140" s="38"/>
      <c r="B140" s="39"/>
      <c r="C140" s="40"/>
      <c r="D140" s="248" t="s">
        <v>218</v>
      </c>
      <c r="E140" s="40"/>
      <c r="F140" s="249" t="s">
        <v>609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218</v>
      </c>
      <c r="AU140" s="17" t="s">
        <v>92</v>
      </c>
    </row>
    <row r="141" s="2" customFormat="1" ht="24.15" customHeight="1">
      <c r="A141" s="38"/>
      <c r="B141" s="39"/>
      <c r="C141" s="282" t="s">
        <v>171</v>
      </c>
      <c r="D141" s="282" t="s">
        <v>289</v>
      </c>
      <c r="E141" s="283" t="s">
        <v>610</v>
      </c>
      <c r="F141" s="284" t="s">
        <v>611</v>
      </c>
      <c r="G141" s="285" t="s">
        <v>298</v>
      </c>
      <c r="H141" s="286">
        <v>65</v>
      </c>
      <c r="I141" s="287"/>
      <c r="J141" s="288">
        <f>ROUND(I141*H141,2)</f>
        <v>0</v>
      </c>
      <c r="K141" s="284" t="s">
        <v>1</v>
      </c>
      <c r="L141" s="289"/>
      <c r="M141" s="290" t="s">
        <v>1</v>
      </c>
      <c r="N141" s="291" t="s">
        <v>47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408</v>
      </c>
      <c r="AT141" s="237" t="s">
        <v>289</v>
      </c>
      <c r="AU141" s="237" t="s">
        <v>92</v>
      </c>
      <c r="AY141" s="17" t="s">
        <v>138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92</v>
      </c>
      <c r="BK141" s="238">
        <f>ROUND(I141*H141,2)</f>
        <v>0</v>
      </c>
      <c r="BL141" s="17" t="s">
        <v>316</v>
      </c>
      <c r="BM141" s="237" t="s">
        <v>612</v>
      </c>
    </row>
    <row r="142" s="13" customFormat="1">
      <c r="A142" s="13"/>
      <c r="B142" s="250"/>
      <c r="C142" s="251"/>
      <c r="D142" s="239" t="s">
        <v>220</v>
      </c>
      <c r="E142" s="252" t="s">
        <v>1</v>
      </c>
      <c r="F142" s="253" t="s">
        <v>613</v>
      </c>
      <c r="G142" s="251"/>
      <c r="H142" s="254">
        <v>65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220</v>
      </c>
      <c r="AU142" s="260" t="s">
        <v>92</v>
      </c>
      <c r="AV142" s="13" t="s">
        <v>92</v>
      </c>
      <c r="AW142" s="13" t="s">
        <v>36</v>
      </c>
      <c r="AX142" s="13" t="s">
        <v>88</v>
      </c>
      <c r="AY142" s="260" t="s">
        <v>138</v>
      </c>
    </row>
    <row r="143" s="2" customFormat="1" ht="24.15" customHeight="1">
      <c r="A143" s="38"/>
      <c r="B143" s="39"/>
      <c r="C143" s="282" t="s">
        <v>176</v>
      </c>
      <c r="D143" s="282" t="s">
        <v>289</v>
      </c>
      <c r="E143" s="283" t="s">
        <v>614</v>
      </c>
      <c r="F143" s="284" t="s">
        <v>615</v>
      </c>
      <c r="G143" s="285" t="s">
        <v>251</v>
      </c>
      <c r="H143" s="286">
        <v>16</v>
      </c>
      <c r="I143" s="287"/>
      <c r="J143" s="288">
        <f>ROUND(I143*H143,2)</f>
        <v>0</v>
      </c>
      <c r="K143" s="284" t="s">
        <v>1</v>
      </c>
      <c r="L143" s="289"/>
      <c r="M143" s="290" t="s">
        <v>1</v>
      </c>
      <c r="N143" s="291" t="s">
        <v>47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408</v>
      </c>
      <c r="AT143" s="237" t="s">
        <v>289</v>
      </c>
      <c r="AU143" s="237" t="s">
        <v>92</v>
      </c>
      <c r="AY143" s="17" t="s">
        <v>138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92</v>
      </c>
      <c r="BK143" s="238">
        <f>ROUND(I143*H143,2)</f>
        <v>0</v>
      </c>
      <c r="BL143" s="17" t="s">
        <v>316</v>
      </c>
      <c r="BM143" s="237" t="s">
        <v>616</v>
      </c>
    </row>
    <row r="144" s="13" customFormat="1">
      <c r="A144" s="13"/>
      <c r="B144" s="250"/>
      <c r="C144" s="251"/>
      <c r="D144" s="239" t="s">
        <v>220</v>
      </c>
      <c r="E144" s="252" t="s">
        <v>1</v>
      </c>
      <c r="F144" s="253" t="s">
        <v>617</v>
      </c>
      <c r="G144" s="251"/>
      <c r="H144" s="254">
        <v>16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220</v>
      </c>
      <c r="AU144" s="260" t="s">
        <v>92</v>
      </c>
      <c r="AV144" s="13" t="s">
        <v>92</v>
      </c>
      <c r="AW144" s="13" t="s">
        <v>36</v>
      </c>
      <c r="AX144" s="13" t="s">
        <v>88</v>
      </c>
      <c r="AY144" s="260" t="s">
        <v>138</v>
      </c>
    </row>
    <row r="145" s="2" customFormat="1" ht="24.15" customHeight="1">
      <c r="A145" s="38"/>
      <c r="B145" s="39"/>
      <c r="C145" s="282" t="s">
        <v>181</v>
      </c>
      <c r="D145" s="282" t="s">
        <v>289</v>
      </c>
      <c r="E145" s="283" t="s">
        <v>618</v>
      </c>
      <c r="F145" s="284" t="s">
        <v>619</v>
      </c>
      <c r="G145" s="285" t="s">
        <v>251</v>
      </c>
      <c r="H145" s="286">
        <v>28</v>
      </c>
      <c r="I145" s="287"/>
      <c r="J145" s="288">
        <f>ROUND(I145*H145,2)</f>
        <v>0</v>
      </c>
      <c r="K145" s="284" t="s">
        <v>1</v>
      </c>
      <c r="L145" s="289"/>
      <c r="M145" s="290" t="s">
        <v>1</v>
      </c>
      <c r="N145" s="291" t="s">
        <v>47</v>
      </c>
      <c r="O145" s="91"/>
      <c r="P145" s="235">
        <f>O145*H145</f>
        <v>0</v>
      </c>
      <c r="Q145" s="235">
        <v>0.00012</v>
      </c>
      <c r="R145" s="235">
        <f>Q145*H145</f>
        <v>0.0033600000000000001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408</v>
      </c>
      <c r="AT145" s="237" t="s">
        <v>289</v>
      </c>
      <c r="AU145" s="237" t="s">
        <v>92</v>
      </c>
      <c r="AY145" s="17" t="s">
        <v>138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92</v>
      </c>
      <c r="BK145" s="238">
        <f>ROUND(I145*H145,2)</f>
        <v>0</v>
      </c>
      <c r="BL145" s="17" t="s">
        <v>316</v>
      </c>
      <c r="BM145" s="237" t="s">
        <v>620</v>
      </c>
    </row>
    <row r="146" s="2" customFormat="1">
      <c r="A146" s="38"/>
      <c r="B146" s="39"/>
      <c r="C146" s="40"/>
      <c r="D146" s="239" t="s">
        <v>146</v>
      </c>
      <c r="E146" s="40"/>
      <c r="F146" s="240" t="s">
        <v>621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146</v>
      </c>
      <c r="AU146" s="17" t="s">
        <v>92</v>
      </c>
    </row>
    <row r="147" s="13" customFormat="1">
      <c r="A147" s="13"/>
      <c r="B147" s="250"/>
      <c r="C147" s="251"/>
      <c r="D147" s="239" t="s">
        <v>220</v>
      </c>
      <c r="E147" s="252" t="s">
        <v>1</v>
      </c>
      <c r="F147" s="253" t="s">
        <v>622</v>
      </c>
      <c r="G147" s="251"/>
      <c r="H147" s="254">
        <v>28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220</v>
      </c>
      <c r="AU147" s="260" t="s">
        <v>92</v>
      </c>
      <c r="AV147" s="13" t="s">
        <v>92</v>
      </c>
      <c r="AW147" s="13" t="s">
        <v>36</v>
      </c>
      <c r="AX147" s="13" t="s">
        <v>88</v>
      </c>
      <c r="AY147" s="260" t="s">
        <v>138</v>
      </c>
    </row>
    <row r="148" s="2" customFormat="1" ht="16.5" customHeight="1">
      <c r="A148" s="38"/>
      <c r="B148" s="39"/>
      <c r="C148" s="226" t="s">
        <v>186</v>
      </c>
      <c r="D148" s="226" t="s">
        <v>141</v>
      </c>
      <c r="E148" s="227" t="s">
        <v>623</v>
      </c>
      <c r="F148" s="228" t="s">
        <v>624</v>
      </c>
      <c r="G148" s="229" t="s">
        <v>251</v>
      </c>
      <c r="H148" s="230">
        <v>9</v>
      </c>
      <c r="I148" s="231"/>
      <c r="J148" s="232">
        <f>ROUND(I148*H148,2)</f>
        <v>0</v>
      </c>
      <c r="K148" s="228" t="s">
        <v>215</v>
      </c>
      <c r="L148" s="44"/>
      <c r="M148" s="233" t="s">
        <v>1</v>
      </c>
      <c r="N148" s="234" t="s">
        <v>47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316</v>
      </c>
      <c r="AT148" s="237" t="s">
        <v>141</v>
      </c>
      <c r="AU148" s="237" t="s">
        <v>92</v>
      </c>
      <c r="AY148" s="17" t="s">
        <v>138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92</v>
      </c>
      <c r="BK148" s="238">
        <f>ROUND(I148*H148,2)</f>
        <v>0</v>
      </c>
      <c r="BL148" s="17" t="s">
        <v>316</v>
      </c>
      <c r="BM148" s="237" t="s">
        <v>625</v>
      </c>
    </row>
    <row r="149" s="2" customFormat="1">
      <c r="A149" s="38"/>
      <c r="B149" s="39"/>
      <c r="C149" s="40"/>
      <c r="D149" s="239" t="s">
        <v>146</v>
      </c>
      <c r="E149" s="40"/>
      <c r="F149" s="240" t="s">
        <v>626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146</v>
      </c>
      <c r="AU149" s="17" t="s">
        <v>92</v>
      </c>
    </row>
    <row r="150" s="2" customFormat="1">
      <c r="A150" s="38"/>
      <c r="B150" s="39"/>
      <c r="C150" s="40"/>
      <c r="D150" s="248" t="s">
        <v>218</v>
      </c>
      <c r="E150" s="40"/>
      <c r="F150" s="249" t="s">
        <v>627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218</v>
      </c>
      <c r="AU150" s="17" t="s">
        <v>92</v>
      </c>
    </row>
    <row r="151" s="2" customFormat="1" ht="16.5" customHeight="1">
      <c r="A151" s="38"/>
      <c r="B151" s="39"/>
      <c r="C151" s="282" t="s">
        <v>282</v>
      </c>
      <c r="D151" s="282" t="s">
        <v>289</v>
      </c>
      <c r="E151" s="283" t="s">
        <v>628</v>
      </c>
      <c r="F151" s="284" t="s">
        <v>629</v>
      </c>
      <c r="G151" s="285" t="s">
        <v>251</v>
      </c>
      <c r="H151" s="286">
        <v>4</v>
      </c>
      <c r="I151" s="287"/>
      <c r="J151" s="288">
        <f>ROUND(I151*H151,2)</f>
        <v>0</v>
      </c>
      <c r="K151" s="284" t="s">
        <v>215</v>
      </c>
      <c r="L151" s="289"/>
      <c r="M151" s="290" t="s">
        <v>1</v>
      </c>
      <c r="N151" s="291" t="s">
        <v>47</v>
      </c>
      <c r="O151" s="91"/>
      <c r="P151" s="235">
        <f>O151*H151</f>
        <v>0</v>
      </c>
      <c r="Q151" s="235">
        <v>0.00022000000000000001</v>
      </c>
      <c r="R151" s="235">
        <f>Q151*H151</f>
        <v>0.00088000000000000003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408</v>
      </c>
      <c r="AT151" s="237" t="s">
        <v>289</v>
      </c>
      <c r="AU151" s="237" t="s">
        <v>92</v>
      </c>
      <c r="AY151" s="17" t="s">
        <v>138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92</v>
      </c>
      <c r="BK151" s="238">
        <f>ROUND(I151*H151,2)</f>
        <v>0</v>
      </c>
      <c r="BL151" s="17" t="s">
        <v>316</v>
      </c>
      <c r="BM151" s="237" t="s">
        <v>630</v>
      </c>
    </row>
    <row r="152" s="2" customFormat="1">
      <c r="A152" s="38"/>
      <c r="B152" s="39"/>
      <c r="C152" s="40"/>
      <c r="D152" s="239" t="s">
        <v>146</v>
      </c>
      <c r="E152" s="40"/>
      <c r="F152" s="240" t="s">
        <v>629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146</v>
      </c>
      <c r="AU152" s="17" t="s">
        <v>92</v>
      </c>
    </row>
    <row r="153" s="2" customFormat="1" ht="16.5" customHeight="1">
      <c r="A153" s="38"/>
      <c r="B153" s="39"/>
      <c r="C153" s="282" t="s">
        <v>288</v>
      </c>
      <c r="D153" s="282" t="s">
        <v>289</v>
      </c>
      <c r="E153" s="283" t="s">
        <v>631</v>
      </c>
      <c r="F153" s="284" t="s">
        <v>632</v>
      </c>
      <c r="G153" s="285" t="s">
        <v>251</v>
      </c>
      <c r="H153" s="286">
        <v>1</v>
      </c>
      <c r="I153" s="287"/>
      <c r="J153" s="288">
        <f>ROUND(I153*H153,2)</f>
        <v>0</v>
      </c>
      <c r="K153" s="284" t="s">
        <v>215</v>
      </c>
      <c r="L153" s="289"/>
      <c r="M153" s="290" t="s">
        <v>1</v>
      </c>
      <c r="N153" s="291" t="s">
        <v>47</v>
      </c>
      <c r="O153" s="91"/>
      <c r="P153" s="235">
        <f>O153*H153</f>
        <v>0</v>
      </c>
      <c r="Q153" s="235">
        <v>0.00013999999999999999</v>
      </c>
      <c r="R153" s="235">
        <f>Q153*H153</f>
        <v>0.00013999999999999999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408</v>
      </c>
      <c r="AT153" s="237" t="s">
        <v>289</v>
      </c>
      <c r="AU153" s="237" t="s">
        <v>92</v>
      </c>
      <c r="AY153" s="17" t="s">
        <v>138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92</v>
      </c>
      <c r="BK153" s="238">
        <f>ROUND(I153*H153,2)</f>
        <v>0</v>
      </c>
      <c r="BL153" s="17" t="s">
        <v>316</v>
      </c>
      <c r="BM153" s="237" t="s">
        <v>633</v>
      </c>
    </row>
    <row r="154" s="2" customFormat="1">
      <c r="A154" s="38"/>
      <c r="B154" s="39"/>
      <c r="C154" s="40"/>
      <c r="D154" s="239" t="s">
        <v>146</v>
      </c>
      <c r="E154" s="40"/>
      <c r="F154" s="240" t="s">
        <v>632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146</v>
      </c>
      <c r="AU154" s="17" t="s">
        <v>92</v>
      </c>
    </row>
    <row r="155" s="2" customFormat="1" ht="16.5" customHeight="1">
      <c r="A155" s="38"/>
      <c r="B155" s="39"/>
      <c r="C155" s="282" t="s">
        <v>295</v>
      </c>
      <c r="D155" s="282" t="s">
        <v>289</v>
      </c>
      <c r="E155" s="283" t="s">
        <v>634</v>
      </c>
      <c r="F155" s="284" t="s">
        <v>635</v>
      </c>
      <c r="G155" s="285" t="s">
        <v>251</v>
      </c>
      <c r="H155" s="286">
        <v>4</v>
      </c>
      <c r="I155" s="287"/>
      <c r="J155" s="288">
        <f>ROUND(I155*H155,2)</f>
        <v>0</v>
      </c>
      <c r="K155" s="284" t="s">
        <v>1</v>
      </c>
      <c r="L155" s="289"/>
      <c r="M155" s="290" t="s">
        <v>1</v>
      </c>
      <c r="N155" s="291" t="s">
        <v>47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408</v>
      </c>
      <c r="AT155" s="237" t="s">
        <v>289</v>
      </c>
      <c r="AU155" s="237" t="s">
        <v>92</v>
      </c>
      <c r="AY155" s="17" t="s">
        <v>138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92</v>
      </c>
      <c r="BK155" s="238">
        <f>ROUND(I155*H155,2)</f>
        <v>0</v>
      </c>
      <c r="BL155" s="17" t="s">
        <v>316</v>
      </c>
      <c r="BM155" s="237" t="s">
        <v>636</v>
      </c>
    </row>
    <row r="156" s="2" customFormat="1">
      <c r="A156" s="38"/>
      <c r="B156" s="39"/>
      <c r="C156" s="40"/>
      <c r="D156" s="239" t="s">
        <v>146</v>
      </c>
      <c r="E156" s="40"/>
      <c r="F156" s="240" t="s">
        <v>637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146</v>
      </c>
      <c r="AU156" s="17" t="s">
        <v>92</v>
      </c>
    </row>
    <row r="157" s="2" customFormat="1" ht="21.75" customHeight="1">
      <c r="A157" s="38"/>
      <c r="B157" s="39"/>
      <c r="C157" s="226" t="s">
        <v>303</v>
      </c>
      <c r="D157" s="226" t="s">
        <v>141</v>
      </c>
      <c r="E157" s="227" t="s">
        <v>638</v>
      </c>
      <c r="F157" s="228" t="s">
        <v>639</v>
      </c>
      <c r="G157" s="229" t="s">
        <v>251</v>
      </c>
      <c r="H157" s="230">
        <v>4</v>
      </c>
      <c r="I157" s="231"/>
      <c r="J157" s="232">
        <f>ROUND(I157*H157,2)</f>
        <v>0</v>
      </c>
      <c r="K157" s="228" t="s">
        <v>215</v>
      </c>
      <c r="L157" s="44"/>
      <c r="M157" s="233" t="s">
        <v>1</v>
      </c>
      <c r="N157" s="234" t="s">
        <v>47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316</v>
      </c>
      <c r="AT157" s="237" t="s">
        <v>141</v>
      </c>
      <c r="AU157" s="237" t="s">
        <v>92</v>
      </c>
      <c r="AY157" s="17" t="s">
        <v>138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92</v>
      </c>
      <c r="BK157" s="238">
        <f>ROUND(I157*H157,2)</f>
        <v>0</v>
      </c>
      <c r="BL157" s="17" t="s">
        <v>316</v>
      </c>
      <c r="BM157" s="237" t="s">
        <v>640</v>
      </c>
    </row>
    <row r="158" s="2" customFormat="1">
      <c r="A158" s="38"/>
      <c r="B158" s="39"/>
      <c r="C158" s="40"/>
      <c r="D158" s="239" t="s">
        <v>146</v>
      </c>
      <c r="E158" s="40"/>
      <c r="F158" s="240" t="s">
        <v>641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146</v>
      </c>
      <c r="AU158" s="17" t="s">
        <v>92</v>
      </c>
    </row>
    <row r="159" s="2" customFormat="1">
      <c r="A159" s="38"/>
      <c r="B159" s="39"/>
      <c r="C159" s="40"/>
      <c r="D159" s="248" t="s">
        <v>218</v>
      </c>
      <c r="E159" s="40"/>
      <c r="F159" s="249" t="s">
        <v>642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218</v>
      </c>
      <c r="AU159" s="17" t="s">
        <v>92</v>
      </c>
    </row>
    <row r="160" s="2" customFormat="1" ht="16.5" customHeight="1">
      <c r="A160" s="38"/>
      <c r="B160" s="39"/>
      <c r="C160" s="282" t="s">
        <v>8</v>
      </c>
      <c r="D160" s="282" t="s">
        <v>289</v>
      </c>
      <c r="E160" s="283" t="s">
        <v>643</v>
      </c>
      <c r="F160" s="284" t="s">
        <v>644</v>
      </c>
      <c r="G160" s="285" t="s">
        <v>251</v>
      </c>
      <c r="H160" s="286">
        <v>4</v>
      </c>
      <c r="I160" s="287"/>
      <c r="J160" s="288">
        <f>ROUND(I160*H160,2)</f>
        <v>0</v>
      </c>
      <c r="K160" s="284" t="s">
        <v>215</v>
      </c>
      <c r="L160" s="289"/>
      <c r="M160" s="290" t="s">
        <v>1</v>
      </c>
      <c r="N160" s="291" t="s">
        <v>47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408</v>
      </c>
      <c r="AT160" s="237" t="s">
        <v>289</v>
      </c>
      <c r="AU160" s="237" t="s">
        <v>92</v>
      </c>
      <c r="AY160" s="17" t="s">
        <v>138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92</v>
      </c>
      <c r="BK160" s="238">
        <f>ROUND(I160*H160,2)</f>
        <v>0</v>
      </c>
      <c r="BL160" s="17" t="s">
        <v>316</v>
      </c>
      <c r="BM160" s="237" t="s">
        <v>645</v>
      </c>
    </row>
    <row r="161" s="2" customFormat="1">
      <c r="A161" s="38"/>
      <c r="B161" s="39"/>
      <c r="C161" s="40"/>
      <c r="D161" s="239" t="s">
        <v>146</v>
      </c>
      <c r="E161" s="40"/>
      <c r="F161" s="240" t="s">
        <v>644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146</v>
      </c>
      <c r="AU161" s="17" t="s">
        <v>92</v>
      </c>
    </row>
    <row r="162" s="2" customFormat="1" ht="21.75" customHeight="1">
      <c r="A162" s="38"/>
      <c r="B162" s="39"/>
      <c r="C162" s="226" t="s">
        <v>316</v>
      </c>
      <c r="D162" s="226" t="s">
        <v>141</v>
      </c>
      <c r="E162" s="227" t="s">
        <v>646</v>
      </c>
      <c r="F162" s="228" t="s">
        <v>647</v>
      </c>
      <c r="G162" s="229" t="s">
        <v>251</v>
      </c>
      <c r="H162" s="230">
        <v>4</v>
      </c>
      <c r="I162" s="231"/>
      <c r="J162" s="232">
        <f>ROUND(I162*H162,2)</f>
        <v>0</v>
      </c>
      <c r="K162" s="228" t="s">
        <v>215</v>
      </c>
      <c r="L162" s="44"/>
      <c r="M162" s="233" t="s">
        <v>1</v>
      </c>
      <c r="N162" s="234" t="s">
        <v>47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316</v>
      </c>
      <c r="AT162" s="237" t="s">
        <v>141</v>
      </c>
      <c r="AU162" s="237" t="s">
        <v>92</v>
      </c>
      <c r="AY162" s="17" t="s">
        <v>138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92</v>
      </c>
      <c r="BK162" s="238">
        <f>ROUND(I162*H162,2)</f>
        <v>0</v>
      </c>
      <c r="BL162" s="17" t="s">
        <v>316</v>
      </c>
      <c r="BM162" s="237" t="s">
        <v>648</v>
      </c>
    </row>
    <row r="163" s="2" customFormat="1">
      <c r="A163" s="38"/>
      <c r="B163" s="39"/>
      <c r="C163" s="40"/>
      <c r="D163" s="239" t="s">
        <v>146</v>
      </c>
      <c r="E163" s="40"/>
      <c r="F163" s="240" t="s">
        <v>649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146</v>
      </c>
      <c r="AU163" s="17" t="s">
        <v>92</v>
      </c>
    </row>
    <row r="164" s="2" customFormat="1">
      <c r="A164" s="38"/>
      <c r="B164" s="39"/>
      <c r="C164" s="40"/>
      <c r="D164" s="248" t="s">
        <v>218</v>
      </c>
      <c r="E164" s="40"/>
      <c r="F164" s="249" t="s">
        <v>650</v>
      </c>
      <c r="G164" s="40"/>
      <c r="H164" s="40"/>
      <c r="I164" s="241"/>
      <c r="J164" s="40"/>
      <c r="K164" s="40"/>
      <c r="L164" s="44"/>
      <c r="M164" s="242"/>
      <c r="N164" s="24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218</v>
      </c>
      <c r="AU164" s="17" t="s">
        <v>92</v>
      </c>
    </row>
    <row r="165" s="2" customFormat="1" ht="37.8" customHeight="1">
      <c r="A165" s="38"/>
      <c r="B165" s="39"/>
      <c r="C165" s="282" t="s">
        <v>322</v>
      </c>
      <c r="D165" s="282" t="s">
        <v>289</v>
      </c>
      <c r="E165" s="283" t="s">
        <v>651</v>
      </c>
      <c r="F165" s="284" t="s">
        <v>652</v>
      </c>
      <c r="G165" s="285" t="s">
        <v>251</v>
      </c>
      <c r="H165" s="286">
        <v>3</v>
      </c>
      <c r="I165" s="287"/>
      <c r="J165" s="288">
        <f>ROUND(I165*H165,2)</f>
        <v>0</v>
      </c>
      <c r="K165" s="284" t="s">
        <v>1</v>
      </c>
      <c r="L165" s="289"/>
      <c r="M165" s="290" t="s">
        <v>1</v>
      </c>
      <c r="N165" s="291" t="s">
        <v>47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408</v>
      </c>
      <c r="AT165" s="237" t="s">
        <v>289</v>
      </c>
      <c r="AU165" s="237" t="s">
        <v>92</v>
      </c>
      <c r="AY165" s="17" t="s">
        <v>138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92</v>
      </c>
      <c r="BK165" s="238">
        <f>ROUND(I165*H165,2)</f>
        <v>0</v>
      </c>
      <c r="BL165" s="17" t="s">
        <v>316</v>
      </c>
      <c r="BM165" s="237" t="s">
        <v>653</v>
      </c>
    </row>
    <row r="166" s="2" customFormat="1" ht="37.8" customHeight="1">
      <c r="A166" s="38"/>
      <c r="B166" s="39"/>
      <c r="C166" s="282" t="s">
        <v>329</v>
      </c>
      <c r="D166" s="282" t="s">
        <v>289</v>
      </c>
      <c r="E166" s="283" t="s">
        <v>654</v>
      </c>
      <c r="F166" s="284" t="s">
        <v>655</v>
      </c>
      <c r="G166" s="285" t="s">
        <v>251</v>
      </c>
      <c r="H166" s="286">
        <v>1</v>
      </c>
      <c r="I166" s="287"/>
      <c r="J166" s="288">
        <f>ROUND(I166*H166,2)</f>
        <v>0</v>
      </c>
      <c r="K166" s="284" t="s">
        <v>1</v>
      </c>
      <c r="L166" s="289"/>
      <c r="M166" s="290" t="s">
        <v>1</v>
      </c>
      <c r="N166" s="291" t="s">
        <v>47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408</v>
      </c>
      <c r="AT166" s="237" t="s">
        <v>289</v>
      </c>
      <c r="AU166" s="237" t="s">
        <v>92</v>
      </c>
      <c r="AY166" s="17" t="s">
        <v>138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92</v>
      </c>
      <c r="BK166" s="238">
        <f>ROUND(I166*H166,2)</f>
        <v>0</v>
      </c>
      <c r="BL166" s="17" t="s">
        <v>316</v>
      </c>
      <c r="BM166" s="237" t="s">
        <v>656</v>
      </c>
    </row>
    <row r="167" s="2" customFormat="1" ht="16.5" customHeight="1">
      <c r="A167" s="38"/>
      <c r="B167" s="39"/>
      <c r="C167" s="226" t="s">
        <v>337</v>
      </c>
      <c r="D167" s="226" t="s">
        <v>141</v>
      </c>
      <c r="E167" s="227" t="s">
        <v>657</v>
      </c>
      <c r="F167" s="228" t="s">
        <v>658</v>
      </c>
      <c r="G167" s="229" t="s">
        <v>251</v>
      </c>
      <c r="H167" s="230">
        <v>4</v>
      </c>
      <c r="I167" s="231"/>
      <c r="J167" s="232">
        <f>ROUND(I167*H167,2)</f>
        <v>0</v>
      </c>
      <c r="K167" s="228" t="s">
        <v>1</v>
      </c>
      <c r="L167" s="44"/>
      <c r="M167" s="233" t="s">
        <v>1</v>
      </c>
      <c r="N167" s="234" t="s">
        <v>47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316</v>
      </c>
      <c r="AT167" s="237" t="s">
        <v>141</v>
      </c>
      <c r="AU167" s="237" t="s">
        <v>92</v>
      </c>
      <c r="AY167" s="17" t="s">
        <v>138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92</v>
      </c>
      <c r="BK167" s="238">
        <f>ROUND(I167*H167,2)</f>
        <v>0</v>
      </c>
      <c r="BL167" s="17" t="s">
        <v>316</v>
      </c>
      <c r="BM167" s="237" t="s">
        <v>659</v>
      </c>
    </row>
    <row r="168" s="2" customFormat="1">
      <c r="A168" s="38"/>
      <c r="B168" s="39"/>
      <c r="C168" s="40"/>
      <c r="D168" s="239" t="s">
        <v>146</v>
      </c>
      <c r="E168" s="40"/>
      <c r="F168" s="240" t="s">
        <v>649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146</v>
      </c>
      <c r="AU168" s="17" t="s">
        <v>92</v>
      </c>
    </row>
    <row r="169" s="2" customFormat="1" ht="16.5" customHeight="1">
      <c r="A169" s="38"/>
      <c r="B169" s="39"/>
      <c r="C169" s="282" t="s">
        <v>347</v>
      </c>
      <c r="D169" s="282" t="s">
        <v>289</v>
      </c>
      <c r="E169" s="283" t="s">
        <v>660</v>
      </c>
      <c r="F169" s="284" t="s">
        <v>661</v>
      </c>
      <c r="G169" s="285" t="s">
        <v>251</v>
      </c>
      <c r="H169" s="286">
        <v>4</v>
      </c>
      <c r="I169" s="287"/>
      <c r="J169" s="288">
        <f>ROUND(I169*H169,2)</f>
        <v>0</v>
      </c>
      <c r="K169" s="284" t="s">
        <v>1</v>
      </c>
      <c r="L169" s="289"/>
      <c r="M169" s="290" t="s">
        <v>1</v>
      </c>
      <c r="N169" s="291" t="s">
        <v>47</v>
      </c>
      <c r="O169" s="91"/>
      <c r="P169" s="235">
        <f>O169*H169</f>
        <v>0</v>
      </c>
      <c r="Q169" s="235">
        <v>0.0075900000000000004</v>
      </c>
      <c r="R169" s="235">
        <f>Q169*H169</f>
        <v>0.030360000000000002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408</v>
      </c>
      <c r="AT169" s="237" t="s">
        <v>289</v>
      </c>
      <c r="AU169" s="237" t="s">
        <v>92</v>
      </c>
      <c r="AY169" s="17" t="s">
        <v>138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92</v>
      </c>
      <c r="BK169" s="238">
        <f>ROUND(I169*H169,2)</f>
        <v>0</v>
      </c>
      <c r="BL169" s="17" t="s">
        <v>316</v>
      </c>
      <c r="BM169" s="237" t="s">
        <v>662</v>
      </c>
    </row>
    <row r="170" s="2" customFormat="1">
      <c r="A170" s="38"/>
      <c r="B170" s="39"/>
      <c r="C170" s="40"/>
      <c r="D170" s="239" t="s">
        <v>146</v>
      </c>
      <c r="E170" s="40"/>
      <c r="F170" s="240" t="s">
        <v>661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146</v>
      </c>
      <c r="AU170" s="17" t="s">
        <v>92</v>
      </c>
    </row>
    <row r="171" s="2" customFormat="1" ht="24.15" customHeight="1">
      <c r="A171" s="38"/>
      <c r="B171" s="39"/>
      <c r="C171" s="226" t="s">
        <v>7</v>
      </c>
      <c r="D171" s="226" t="s">
        <v>141</v>
      </c>
      <c r="E171" s="227" t="s">
        <v>663</v>
      </c>
      <c r="F171" s="228" t="s">
        <v>664</v>
      </c>
      <c r="G171" s="229" t="s">
        <v>251</v>
      </c>
      <c r="H171" s="230">
        <v>4</v>
      </c>
      <c r="I171" s="231"/>
      <c r="J171" s="232">
        <f>ROUND(I171*H171,2)</f>
        <v>0</v>
      </c>
      <c r="K171" s="228" t="s">
        <v>1</v>
      </c>
      <c r="L171" s="44"/>
      <c r="M171" s="233" t="s">
        <v>1</v>
      </c>
      <c r="N171" s="234" t="s">
        <v>47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316</v>
      </c>
      <c r="AT171" s="237" t="s">
        <v>141</v>
      </c>
      <c r="AU171" s="237" t="s">
        <v>92</v>
      </c>
      <c r="AY171" s="17" t="s">
        <v>138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92</v>
      </c>
      <c r="BK171" s="238">
        <f>ROUND(I171*H171,2)</f>
        <v>0</v>
      </c>
      <c r="BL171" s="17" t="s">
        <v>316</v>
      </c>
      <c r="BM171" s="237" t="s">
        <v>665</v>
      </c>
    </row>
    <row r="172" s="2" customFormat="1" ht="24.15" customHeight="1">
      <c r="A172" s="38"/>
      <c r="B172" s="39"/>
      <c r="C172" s="282" t="s">
        <v>358</v>
      </c>
      <c r="D172" s="282" t="s">
        <v>289</v>
      </c>
      <c r="E172" s="283" t="s">
        <v>666</v>
      </c>
      <c r="F172" s="284" t="s">
        <v>667</v>
      </c>
      <c r="G172" s="285" t="s">
        <v>251</v>
      </c>
      <c r="H172" s="286">
        <v>4</v>
      </c>
      <c r="I172" s="287"/>
      <c r="J172" s="288">
        <f>ROUND(I172*H172,2)</f>
        <v>0</v>
      </c>
      <c r="K172" s="284" t="s">
        <v>1</v>
      </c>
      <c r="L172" s="289"/>
      <c r="M172" s="290" t="s">
        <v>1</v>
      </c>
      <c r="N172" s="291" t="s">
        <v>47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408</v>
      </c>
      <c r="AT172" s="237" t="s">
        <v>289</v>
      </c>
      <c r="AU172" s="237" t="s">
        <v>92</v>
      </c>
      <c r="AY172" s="17" t="s">
        <v>138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92</v>
      </c>
      <c r="BK172" s="238">
        <f>ROUND(I172*H172,2)</f>
        <v>0</v>
      </c>
      <c r="BL172" s="17" t="s">
        <v>316</v>
      </c>
      <c r="BM172" s="237" t="s">
        <v>668</v>
      </c>
    </row>
    <row r="173" s="2" customFormat="1">
      <c r="A173" s="38"/>
      <c r="B173" s="39"/>
      <c r="C173" s="40"/>
      <c r="D173" s="239" t="s">
        <v>146</v>
      </c>
      <c r="E173" s="40"/>
      <c r="F173" s="240" t="s">
        <v>669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146</v>
      </c>
      <c r="AU173" s="17" t="s">
        <v>92</v>
      </c>
    </row>
    <row r="174" s="2" customFormat="1" ht="24.15" customHeight="1">
      <c r="A174" s="38"/>
      <c r="B174" s="39"/>
      <c r="C174" s="226" t="s">
        <v>366</v>
      </c>
      <c r="D174" s="226" t="s">
        <v>141</v>
      </c>
      <c r="E174" s="227" t="s">
        <v>670</v>
      </c>
      <c r="F174" s="228" t="s">
        <v>671</v>
      </c>
      <c r="G174" s="229" t="s">
        <v>251</v>
      </c>
      <c r="H174" s="230">
        <v>1</v>
      </c>
      <c r="I174" s="231"/>
      <c r="J174" s="232">
        <f>ROUND(I174*H174,2)</f>
        <v>0</v>
      </c>
      <c r="K174" s="228" t="s">
        <v>215</v>
      </c>
      <c r="L174" s="44"/>
      <c r="M174" s="233" t="s">
        <v>1</v>
      </c>
      <c r="N174" s="234" t="s">
        <v>47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316</v>
      </c>
      <c r="AT174" s="237" t="s">
        <v>141</v>
      </c>
      <c r="AU174" s="237" t="s">
        <v>92</v>
      </c>
      <c r="AY174" s="17" t="s">
        <v>138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92</v>
      </c>
      <c r="BK174" s="238">
        <f>ROUND(I174*H174,2)</f>
        <v>0</v>
      </c>
      <c r="BL174" s="17" t="s">
        <v>316</v>
      </c>
      <c r="BM174" s="237" t="s">
        <v>672</v>
      </c>
    </row>
    <row r="175" s="2" customFormat="1">
      <c r="A175" s="38"/>
      <c r="B175" s="39"/>
      <c r="C175" s="40"/>
      <c r="D175" s="239" t="s">
        <v>146</v>
      </c>
      <c r="E175" s="40"/>
      <c r="F175" s="240" t="s">
        <v>673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146</v>
      </c>
      <c r="AU175" s="17" t="s">
        <v>92</v>
      </c>
    </row>
    <row r="176" s="2" customFormat="1">
      <c r="A176" s="38"/>
      <c r="B176" s="39"/>
      <c r="C176" s="40"/>
      <c r="D176" s="248" t="s">
        <v>218</v>
      </c>
      <c r="E176" s="40"/>
      <c r="F176" s="249" t="s">
        <v>674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218</v>
      </c>
      <c r="AU176" s="17" t="s">
        <v>92</v>
      </c>
    </row>
    <row r="177" s="2" customFormat="1" ht="16.5" customHeight="1">
      <c r="A177" s="38"/>
      <c r="B177" s="39"/>
      <c r="C177" s="226" t="s">
        <v>372</v>
      </c>
      <c r="D177" s="226" t="s">
        <v>141</v>
      </c>
      <c r="E177" s="227" t="s">
        <v>675</v>
      </c>
      <c r="F177" s="228" t="s">
        <v>676</v>
      </c>
      <c r="G177" s="229" t="s">
        <v>251</v>
      </c>
      <c r="H177" s="230">
        <v>1</v>
      </c>
      <c r="I177" s="231"/>
      <c r="J177" s="232">
        <f>ROUND(I177*H177,2)</f>
        <v>0</v>
      </c>
      <c r="K177" s="228" t="s">
        <v>215</v>
      </c>
      <c r="L177" s="44"/>
      <c r="M177" s="233" t="s">
        <v>1</v>
      </c>
      <c r="N177" s="234" t="s">
        <v>47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316</v>
      </c>
      <c r="AT177" s="237" t="s">
        <v>141</v>
      </c>
      <c r="AU177" s="237" t="s">
        <v>92</v>
      </c>
      <c r="AY177" s="17" t="s">
        <v>138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92</v>
      </c>
      <c r="BK177" s="238">
        <f>ROUND(I177*H177,2)</f>
        <v>0</v>
      </c>
      <c r="BL177" s="17" t="s">
        <v>316</v>
      </c>
      <c r="BM177" s="237" t="s">
        <v>677</v>
      </c>
    </row>
    <row r="178" s="2" customFormat="1">
      <c r="A178" s="38"/>
      <c r="B178" s="39"/>
      <c r="C178" s="40"/>
      <c r="D178" s="239" t="s">
        <v>146</v>
      </c>
      <c r="E178" s="40"/>
      <c r="F178" s="240" t="s">
        <v>676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146</v>
      </c>
      <c r="AU178" s="17" t="s">
        <v>92</v>
      </c>
    </row>
    <row r="179" s="2" customFormat="1">
      <c r="A179" s="38"/>
      <c r="B179" s="39"/>
      <c r="C179" s="40"/>
      <c r="D179" s="248" t="s">
        <v>218</v>
      </c>
      <c r="E179" s="40"/>
      <c r="F179" s="249" t="s">
        <v>678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218</v>
      </c>
      <c r="AU179" s="17" t="s">
        <v>92</v>
      </c>
    </row>
    <row r="180" s="2" customFormat="1" ht="16.5" customHeight="1">
      <c r="A180" s="38"/>
      <c r="B180" s="39"/>
      <c r="C180" s="226" t="s">
        <v>378</v>
      </c>
      <c r="D180" s="226" t="s">
        <v>141</v>
      </c>
      <c r="E180" s="227" t="s">
        <v>679</v>
      </c>
      <c r="F180" s="228" t="s">
        <v>680</v>
      </c>
      <c r="G180" s="229" t="s">
        <v>251</v>
      </c>
      <c r="H180" s="230">
        <v>3</v>
      </c>
      <c r="I180" s="231"/>
      <c r="J180" s="232">
        <f>ROUND(I180*H180,2)</f>
        <v>0</v>
      </c>
      <c r="K180" s="228" t="s">
        <v>1</v>
      </c>
      <c r="L180" s="44"/>
      <c r="M180" s="233" t="s">
        <v>1</v>
      </c>
      <c r="N180" s="234" t="s">
        <v>47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316</v>
      </c>
      <c r="AT180" s="237" t="s">
        <v>141</v>
      </c>
      <c r="AU180" s="237" t="s">
        <v>92</v>
      </c>
      <c r="AY180" s="17" t="s">
        <v>138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92</v>
      </c>
      <c r="BK180" s="238">
        <f>ROUND(I180*H180,2)</f>
        <v>0</v>
      </c>
      <c r="BL180" s="17" t="s">
        <v>316</v>
      </c>
      <c r="BM180" s="237" t="s">
        <v>681</v>
      </c>
    </row>
    <row r="181" s="2" customFormat="1">
      <c r="A181" s="38"/>
      <c r="B181" s="39"/>
      <c r="C181" s="40"/>
      <c r="D181" s="239" t="s">
        <v>146</v>
      </c>
      <c r="E181" s="40"/>
      <c r="F181" s="240" t="s">
        <v>680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146</v>
      </c>
      <c r="AU181" s="17" t="s">
        <v>92</v>
      </c>
    </row>
    <row r="182" s="2" customFormat="1" ht="16.5" customHeight="1">
      <c r="A182" s="38"/>
      <c r="B182" s="39"/>
      <c r="C182" s="282" t="s">
        <v>383</v>
      </c>
      <c r="D182" s="282" t="s">
        <v>289</v>
      </c>
      <c r="E182" s="283" t="s">
        <v>682</v>
      </c>
      <c r="F182" s="284" t="s">
        <v>683</v>
      </c>
      <c r="G182" s="285" t="s">
        <v>251</v>
      </c>
      <c r="H182" s="286">
        <v>3</v>
      </c>
      <c r="I182" s="287"/>
      <c r="J182" s="288">
        <f>ROUND(I182*H182,2)</f>
        <v>0</v>
      </c>
      <c r="K182" s="284" t="s">
        <v>1</v>
      </c>
      <c r="L182" s="289"/>
      <c r="M182" s="290" t="s">
        <v>1</v>
      </c>
      <c r="N182" s="291" t="s">
        <v>47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408</v>
      </c>
      <c r="AT182" s="237" t="s">
        <v>289</v>
      </c>
      <c r="AU182" s="237" t="s">
        <v>92</v>
      </c>
      <c r="AY182" s="17" t="s">
        <v>138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92</v>
      </c>
      <c r="BK182" s="238">
        <f>ROUND(I182*H182,2)</f>
        <v>0</v>
      </c>
      <c r="BL182" s="17" t="s">
        <v>316</v>
      </c>
      <c r="BM182" s="237" t="s">
        <v>684</v>
      </c>
    </row>
    <row r="183" s="2" customFormat="1">
      <c r="A183" s="38"/>
      <c r="B183" s="39"/>
      <c r="C183" s="40"/>
      <c r="D183" s="239" t="s">
        <v>146</v>
      </c>
      <c r="E183" s="40"/>
      <c r="F183" s="240" t="s">
        <v>683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146</v>
      </c>
      <c r="AU183" s="17" t="s">
        <v>92</v>
      </c>
    </row>
    <row r="184" s="2" customFormat="1" ht="24.15" customHeight="1">
      <c r="A184" s="38"/>
      <c r="B184" s="39"/>
      <c r="C184" s="226" t="s">
        <v>387</v>
      </c>
      <c r="D184" s="226" t="s">
        <v>141</v>
      </c>
      <c r="E184" s="227" t="s">
        <v>685</v>
      </c>
      <c r="F184" s="228" t="s">
        <v>686</v>
      </c>
      <c r="G184" s="229" t="s">
        <v>251</v>
      </c>
      <c r="H184" s="230">
        <v>60</v>
      </c>
      <c r="I184" s="231"/>
      <c r="J184" s="232">
        <f>ROUND(I184*H184,2)</f>
        <v>0</v>
      </c>
      <c r="K184" s="228" t="s">
        <v>215</v>
      </c>
      <c r="L184" s="44"/>
      <c r="M184" s="233" t="s">
        <v>1</v>
      </c>
      <c r="N184" s="234" t="s">
        <v>47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0.00055000000000000003</v>
      </c>
      <c r="T184" s="236">
        <f>S184*H184</f>
        <v>0.033000000000000002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316</v>
      </c>
      <c r="AT184" s="237" t="s">
        <v>141</v>
      </c>
      <c r="AU184" s="237" t="s">
        <v>92</v>
      </c>
      <c r="AY184" s="17" t="s">
        <v>138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92</v>
      </c>
      <c r="BK184" s="238">
        <f>ROUND(I184*H184,2)</f>
        <v>0</v>
      </c>
      <c r="BL184" s="17" t="s">
        <v>316</v>
      </c>
      <c r="BM184" s="237" t="s">
        <v>687</v>
      </c>
    </row>
    <row r="185" s="2" customFormat="1">
      <c r="A185" s="38"/>
      <c r="B185" s="39"/>
      <c r="C185" s="40"/>
      <c r="D185" s="239" t="s">
        <v>146</v>
      </c>
      <c r="E185" s="40"/>
      <c r="F185" s="240" t="s">
        <v>688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146</v>
      </c>
      <c r="AU185" s="17" t="s">
        <v>92</v>
      </c>
    </row>
    <row r="186" s="2" customFormat="1">
      <c r="A186" s="38"/>
      <c r="B186" s="39"/>
      <c r="C186" s="40"/>
      <c r="D186" s="248" t="s">
        <v>218</v>
      </c>
      <c r="E186" s="40"/>
      <c r="F186" s="249" t="s">
        <v>689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218</v>
      </c>
      <c r="AU186" s="17" t="s">
        <v>92</v>
      </c>
    </row>
    <row r="187" s="13" customFormat="1">
      <c r="A187" s="13"/>
      <c r="B187" s="250"/>
      <c r="C187" s="251"/>
      <c r="D187" s="239" t="s">
        <v>220</v>
      </c>
      <c r="E187" s="252" t="s">
        <v>1</v>
      </c>
      <c r="F187" s="253" t="s">
        <v>690</v>
      </c>
      <c r="G187" s="251"/>
      <c r="H187" s="254">
        <v>60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220</v>
      </c>
      <c r="AU187" s="260" t="s">
        <v>92</v>
      </c>
      <c r="AV187" s="13" t="s">
        <v>92</v>
      </c>
      <c r="AW187" s="13" t="s">
        <v>36</v>
      </c>
      <c r="AX187" s="13" t="s">
        <v>88</v>
      </c>
      <c r="AY187" s="260" t="s">
        <v>138</v>
      </c>
    </row>
    <row r="188" s="2" customFormat="1" ht="24.15" customHeight="1">
      <c r="A188" s="38"/>
      <c r="B188" s="39"/>
      <c r="C188" s="226" t="s">
        <v>393</v>
      </c>
      <c r="D188" s="226" t="s">
        <v>141</v>
      </c>
      <c r="E188" s="227" t="s">
        <v>691</v>
      </c>
      <c r="F188" s="228" t="s">
        <v>692</v>
      </c>
      <c r="G188" s="229" t="s">
        <v>251</v>
      </c>
      <c r="H188" s="230">
        <v>40</v>
      </c>
      <c r="I188" s="231"/>
      <c r="J188" s="232">
        <f>ROUND(I188*H188,2)</f>
        <v>0</v>
      </c>
      <c r="K188" s="228" t="s">
        <v>215</v>
      </c>
      <c r="L188" s="44"/>
      <c r="M188" s="233" t="s">
        <v>1</v>
      </c>
      <c r="N188" s="234" t="s">
        <v>47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0.00055000000000000003</v>
      </c>
      <c r="T188" s="236">
        <f>S188*H188</f>
        <v>0.022000000000000002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316</v>
      </c>
      <c r="AT188" s="237" t="s">
        <v>141</v>
      </c>
      <c r="AU188" s="237" t="s">
        <v>92</v>
      </c>
      <c r="AY188" s="17" t="s">
        <v>138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92</v>
      </c>
      <c r="BK188" s="238">
        <f>ROUND(I188*H188,2)</f>
        <v>0</v>
      </c>
      <c r="BL188" s="17" t="s">
        <v>316</v>
      </c>
      <c r="BM188" s="237" t="s">
        <v>693</v>
      </c>
    </row>
    <row r="189" s="2" customFormat="1">
      <c r="A189" s="38"/>
      <c r="B189" s="39"/>
      <c r="C189" s="40"/>
      <c r="D189" s="239" t="s">
        <v>146</v>
      </c>
      <c r="E189" s="40"/>
      <c r="F189" s="240" t="s">
        <v>694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146</v>
      </c>
      <c r="AU189" s="17" t="s">
        <v>92</v>
      </c>
    </row>
    <row r="190" s="2" customFormat="1">
      <c r="A190" s="38"/>
      <c r="B190" s="39"/>
      <c r="C190" s="40"/>
      <c r="D190" s="248" t="s">
        <v>218</v>
      </c>
      <c r="E190" s="40"/>
      <c r="F190" s="249" t="s">
        <v>695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218</v>
      </c>
      <c r="AU190" s="17" t="s">
        <v>92</v>
      </c>
    </row>
    <row r="191" s="13" customFormat="1">
      <c r="A191" s="13"/>
      <c r="B191" s="250"/>
      <c r="C191" s="251"/>
      <c r="D191" s="239" t="s">
        <v>220</v>
      </c>
      <c r="E191" s="252" t="s">
        <v>1</v>
      </c>
      <c r="F191" s="253" t="s">
        <v>696</v>
      </c>
      <c r="G191" s="251"/>
      <c r="H191" s="254">
        <v>40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220</v>
      </c>
      <c r="AU191" s="260" t="s">
        <v>92</v>
      </c>
      <c r="AV191" s="13" t="s">
        <v>92</v>
      </c>
      <c r="AW191" s="13" t="s">
        <v>36</v>
      </c>
      <c r="AX191" s="13" t="s">
        <v>88</v>
      </c>
      <c r="AY191" s="260" t="s">
        <v>138</v>
      </c>
    </row>
    <row r="192" s="2" customFormat="1" ht="24.15" customHeight="1">
      <c r="A192" s="38"/>
      <c r="B192" s="39"/>
      <c r="C192" s="226" t="s">
        <v>399</v>
      </c>
      <c r="D192" s="226" t="s">
        <v>141</v>
      </c>
      <c r="E192" s="227" t="s">
        <v>697</v>
      </c>
      <c r="F192" s="228" t="s">
        <v>698</v>
      </c>
      <c r="G192" s="229" t="s">
        <v>251</v>
      </c>
      <c r="H192" s="230">
        <v>25</v>
      </c>
      <c r="I192" s="231"/>
      <c r="J192" s="232">
        <f>ROUND(I192*H192,2)</f>
        <v>0</v>
      </c>
      <c r="K192" s="228" t="s">
        <v>215</v>
      </c>
      <c r="L192" s="44"/>
      <c r="M192" s="233" t="s">
        <v>1</v>
      </c>
      <c r="N192" s="234" t="s">
        <v>47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0.00021000000000000001</v>
      </c>
      <c r="T192" s="236">
        <f>S192*H192</f>
        <v>0.0052500000000000003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316</v>
      </c>
      <c r="AT192" s="237" t="s">
        <v>141</v>
      </c>
      <c r="AU192" s="237" t="s">
        <v>92</v>
      </c>
      <c r="AY192" s="17" t="s">
        <v>138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92</v>
      </c>
      <c r="BK192" s="238">
        <f>ROUND(I192*H192,2)</f>
        <v>0</v>
      </c>
      <c r="BL192" s="17" t="s">
        <v>316</v>
      </c>
      <c r="BM192" s="237" t="s">
        <v>699</v>
      </c>
    </row>
    <row r="193" s="2" customFormat="1">
      <c r="A193" s="38"/>
      <c r="B193" s="39"/>
      <c r="C193" s="40"/>
      <c r="D193" s="239" t="s">
        <v>146</v>
      </c>
      <c r="E193" s="40"/>
      <c r="F193" s="240" t="s">
        <v>700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146</v>
      </c>
      <c r="AU193" s="17" t="s">
        <v>92</v>
      </c>
    </row>
    <row r="194" s="2" customFormat="1">
      <c r="A194" s="38"/>
      <c r="B194" s="39"/>
      <c r="C194" s="40"/>
      <c r="D194" s="248" t="s">
        <v>218</v>
      </c>
      <c r="E194" s="40"/>
      <c r="F194" s="249" t="s">
        <v>701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218</v>
      </c>
      <c r="AU194" s="17" t="s">
        <v>92</v>
      </c>
    </row>
    <row r="195" s="13" customFormat="1">
      <c r="A195" s="13"/>
      <c r="B195" s="250"/>
      <c r="C195" s="251"/>
      <c r="D195" s="239" t="s">
        <v>220</v>
      </c>
      <c r="E195" s="252" t="s">
        <v>1</v>
      </c>
      <c r="F195" s="253" t="s">
        <v>702</v>
      </c>
      <c r="G195" s="251"/>
      <c r="H195" s="254">
        <v>25</v>
      </c>
      <c r="I195" s="255"/>
      <c r="J195" s="251"/>
      <c r="K195" s="251"/>
      <c r="L195" s="256"/>
      <c r="M195" s="292"/>
      <c r="N195" s="293"/>
      <c r="O195" s="293"/>
      <c r="P195" s="293"/>
      <c r="Q195" s="293"/>
      <c r="R195" s="293"/>
      <c r="S195" s="293"/>
      <c r="T195" s="29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220</v>
      </c>
      <c r="AU195" s="260" t="s">
        <v>92</v>
      </c>
      <c r="AV195" s="13" t="s">
        <v>92</v>
      </c>
      <c r="AW195" s="13" t="s">
        <v>36</v>
      </c>
      <c r="AX195" s="13" t="s">
        <v>88</v>
      </c>
      <c r="AY195" s="260" t="s">
        <v>138</v>
      </c>
    </row>
    <row r="196" s="2" customFormat="1" ht="6.96" customHeight="1">
      <c r="A196" s="38"/>
      <c r="B196" s="66"/>
      <c r="C196" s="67"/>
      <c r="D196" s="67"/>
      <c r="E196" s="67"/>
      <c r="F196" s="67"/>
      <c r="G196" s="67"/>
      <c r="H196" s="67"/>
      <c r="I196" s="67"/>
      <c r="J196" s="67"/>
      <c r="K196" s="67"/>
      <c r="L196" s="44"/>
      <c r="M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</sheetData>
  <sheetProtection sheet="1" autoFilter="0" formatColumns="0" formatRows="0" objects="1" scenarios="1" spinCount="100000" saltValue="CJ2EMEKFqLIbtqCR6e8RHuSi4aT8V2mM63jIdjfpLvJCdmbBZzHLfyw8kgbA6q3pAhqPebaBdKYPreF95+zRNw==" hashValue="B0mb1fU0SS+fHbpBr//2Im/gpAJImxtDMS0HrAdMsD9UNsB0Rre/r3pksRQS4qi3K3CTYYFqVW63oaClB03UDw==" algorithmName="SHA-512" password="CC35"/>
  <autoFilter ref="C121:K1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hyperlinks>
    <hyperlink ref="F127" r:id="rId1" display="https://podminky.urs.cz/item/CS_URS_2023_02/741110001"/>
    <hyperlink ref="F132" r:id="rId2" display="https://podminky.urs.cz/item/CS_URS_2023_02/741120001"/>
    <hyperlink ref="F140" r:id="rId3" display="https://podminky.urs.cz/item/CS_URS_2023_02/741420002"/>
    <hyperlink ref="F150" r:id="rId4" display="https://podminky.urs.cz/item/CS_URS_2023_02/741420021"/>
    <hyperlink ref="F159" r:id="rId5" display="https://podminky.urs.cz/item/CS_URS_2023_02/741420083"/>
    <hyperlink ref="F164" r:id="rId6" display="https://podminky.urs.cz/item/CS_URS_2023_02/741430011"/>
    <hyperlink ref="F176" r:id="rId7" display="https://podminky.urs.cz/item/CS_URS_2023_02/741810002"/>
    <hyperlink ref="F179" r:id="rId8" display="https://podminky.urs.cz/item/CS_URS_2023_02/741820001"/>
    <hyperlink ref="F186" r:id="rId9" display="https://podminky.urs.cz/item/CS_URS_2023_02/741421851"/>
    <hyperlink ref="F190" r:id="rId10" display="https://podminky.urs.cz/item/CS_URS_2023_02/741421853"/>
    <hyperlink ref="F194" r:id="rId11" display="https://podminky.urs.cz/item/CS_URS_2023_02/74142186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110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Domov Černovice – Lidmaň – FVE objekty 7. a 8. oddělení - Lidmaň</v>
      </c>
      <c r="F7" s="150"/>
      <c r="G7" s="150"/>
      <c r="H7" s="150"/>
      <c r="L7" s="20"/>
    </row>
    <row r="8" s="1" customFormat="1" ht="12" customHeight="1">
      <c r="B8" s="20"/>
      <c r="D8" s="150" t="s">
        <v>111</v>
      </c>
      <c r="L8" s="20"/>
    </row>
    <row r="9" s="2" customFormat="1" ht="23.25" customHeight="1">
      <c r="A9" s="38"/>
      <c r="B9" s="44"/>
      <c r="C9" s="38"/>
      <c r="D9" s="38"/>
      <c r="E9" s="151" t="s">
        <v>192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703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109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30. 11. 2023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34</v>
      </c>
      <c r="F23" s="38"/>
      <c r="G23" s="38"/>
      <c r="H23" s="38"/>
      <c r="I23" s="150" t="s">
        <v>28</v>
      </c>
      <c r="J23" s="141" t="s">
        <v>35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37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39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274.5" customHeight="1">
      <c r="A29" s="154"/>
      <c r="B29" s="155"/>
      <c r="C29" s="154"/>
      <c r="D29" s="154"/>
      <c r="E29" s="156" t="s">
        <v>704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41</v>
      </c>
      <c r="E32" s="38"/>
      <c r="F32" s="38"/>
      <c r="G32" s="38"/>
      <c r="H32" s="38"/>
      <c r="I32" s="38"/>
      <c r="J32" s="160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43</v>
      </c>
      <c r="G34" s="38"/>
      <c r="H34" s="38"/>
      <c r="I34" s="161" t="s">
        <v>42</v>
      </c>
      <c r="J34" s="161" t="s">
        <v>44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45</v>
      </c>
      <c r="E35" s="150" t="s">
        <v>46</v>
      </c>
      <c r="F35" s="163">
        <f>ROUND((SUM(BE127:BE362)),  2)</f>
        <v>0</v>
      </c>
      <c r="G35" s="38"/>
      <c r="H35" s="38"/>
      <c r="I35" s="164">
        <v>0.20999999999999999</v>
      </c>
      <c r="J35" s="163">
        <f>ROUND(((SUM(BE127:BE362))*I35),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47</v>
      </c>
      <c r="F36" s="163">
        <f>ROUND((SUM(BF127:BF362)),  2)</f>
        <v>0</v>
      </c>
      <c r="G36" s="38"/>
      <c r="H36" s="38"/>
      <c r="I36" s="164">
        <v>0.14999999999999999</v>
      </c>
      <c r="J36" s="163">
        <f>ROUND(((SUM(BF127:BF362))*I36),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48</v>
      </c>
      <c r="F37" s="163">
        <f>ROUND((SUM(BG127:BG362)),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49</v>
      </c>
      <c r="F38" s="163">
        <f>ROUND((SUM(BH127:BH362)),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50</v>
      </c>
      <c r="F39" s="163">
        <f>ROUND((SUM(BI127:BI362)),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51</v>
      </c>
      <c r="E41" s="167"/>
      <c r="F41" s="167"/>
      <c r="G41" s="168" t="s">
        <v>52</v>
      </c>
      <c r="H41" s="169" t="s">
        <v>53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54</v>
      </c>
      <c r="E50" s="173"/>
      <c r="F50" s="173"/>
      <c r="G50" s="172" t="s">
        <v>55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56</v>
      </c>
      <c r="E61" s="175"/>
      <c r="F61" s="176" t="s">
        <v>57</v>
      </c>
      <c r="G61" s="174" t="s">
        <v>56</v>
      </c>
      <c r="H61" s="175"/>
      <c r="I61" s="175"/>
      <c r="J61" s="177" t="s">
        <v>57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58</v>
      </c>
      <c r="E65" s="178"/>
      <c r="F65" s="178"/>
      <c r="G65" s="172" t="s">
        <v>59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56</v>
      </c>
      <c r="E76" s="175"/>
      <c r="F76" s="176" t="s">
        <v>57</v>
      </c>
      <c r="G76" s="174" t="s">
        <v>56</v>
      </c>
      <c r="H76" s="175"/>
      <c r="I76" s="175"/>
      <c r="J76" s="177" t="s">
        <v>57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Domov Černovice – Lidmaň – FVE objekty 7. a 8. oddělení - Lidmaň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23.25" customHeight="1">
      <c r="A87" s="38"/>
      <c r="B87" s="39"/>
      <c r="C87" s="40"/>
      <c r="D87" s="40"/>
      <c r="E87" s="183" t="s">
        <v>192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14f - Fotovoltaická elektrárna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Lidmaň 91</v>
      </c>
      <c r="G91" s="40"/>
      <c r="H91" s="40"/>
      <c r="I91" s="32" t="s">
        <v>22</v>
      </c>
      <c r="J91" s="79" t="str">
        <f>IF(J14="","",J14)</f>
        <v>30. 11. 2023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Kraj Vysočina</v>
      </c>
      <c r="G93" s="40"/>
      <c r="H93" s="40"/>
      <c r="I93" s="32" t="s">
        <v>32</v>
      </c>
      <c r="J93" s="36" t="str">
        <f>E23</f>
        <v>PROJEKT CENTRUM NOVA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37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116</v>
      </c>
      <c r="D96" s="185"/>
      <c r="E96" s="185"/>
      <c r="F96" s="185"/>
      <c r="G96" s="185"/>
      <c r="H96" s="185"/>
      <c r="I96" s="185"/>
      <c r="J96" s="186" t="s">
        <v>117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118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119</v>
      </c>
    </row>
    <row r="99" s="9" customFormat="1" ht="24.96" customHeight="1">
      <c r="A99" s="9"/>
      <c r="B99" s="188"/>
      <c r="C99" s="189"/>
      <c r="D99" s="190" t="s">
        <v>204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705</v>
      </c>
      <c r="E100" s="196"/>
      <c r="F100" s="196"/>
      <c r="G100" s="196"/>
      <c r="H100" s="196"/>
      <c r="I100" s="196"/>
      <c r="J100" s="197">
        <f>J129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706</v>
      </c>
      <c r="E101" s="196"/>
      <c r="F101" s="196"/>
      <c r="G101" s="196"/>
      <c r="H101" s="196"/>
      <c r="I101" s="196"/>
      <c r="J101" s="197">
        <f>J171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707</v>
      </c>
      <c r="E102" s="196"/>
      <c r="F102" s="196"/>
      <c r="G102" s="196"/>
      <c r="H102" s="196"/>
      <c r="I102" s="196"/>
      <c r="J102" s="197">
        <f>J198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708</v>
      </c>
      <c r="E103" s="196"/>
      <c r="F103" s="196"/>
      <c r="G103" s="196"/>
      <c r="H103" s="196"/>
      <c r="I103" s="196"/>
      <c r="J103" s="197">
        <f>J269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709</v>
      </c>
      <c r="E104" s="196"/>
      <c r="F104" s="196"/>
      <c r="G104" s="196"/>
      <c r="H104" s="196"/>
      <c r="I104" s="196"/>
      <c r="J104" s="197">
        <f>J326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710</v>
      </c>
      <c r="E105" s="196"/>
      <c r="F105" s="196"/>
      <c r="G105" s="196"/>
      <c r="H105" s="196"/>
      <c r="I105" s="196"/>
      <c r="J105" s="197">
        <f>J345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40"/>
      <c r="D115" s="40"/>
      <c r="E115" s="183" t="str">
        <f>E7</f>
        <v>Domov Černovice – Lidmaň – FVE objekty 7. a 8. oddělení - Lidmaň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111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23.25" customHeight="1">
      <c r="A117" s="38"/>
      <c r="B117" s="39"/>
      <c r="C117" s="40"/>
      <c r="D117" s="40"/>
      <c r="E117" s="183" t="s">
        <v>192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113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14f - Fotovoltaická elektrárna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>Lidmaň 91</v>
      </c>
      <c r="G121" s="40"/>
      <c r="H121" s="40"/>
      <c r="I121" s="32" t="s">
        <v>22</v>
      </c>
      <c r="J121" s="79" t="str">
        <f>IF(J14="","",J14)</f>
        <v>30. 11. 2023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24</v>
      </c>
      <c r="D123" s="40"/>
      <c r="E123" s="40"/>
      <c r="F123" s="27" t="str">
        <f>E17</f>
        <v>Kraj Vysočina</v>
      </c>
      <c r="G123" s="40"/>
      <c r="H123" s="40"/>
      <c r="I123" s="32" t="s">
        <v>32</v>
      </c>
      <c r="J123" s="36" t="str">
        <f>E23</f>
        <v>PROJEKT CENTRUM NOVA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30</v>
      </c>
      <c r="D124" s="40"/>
      <c r="E124" s="40"/>
      <c r="F124" s="27" t="str">
        <f>IF(E20="","",E20)</f>
        <v>Vyplň údaj</v>
      </c>
      <c r="G124" s="40"/>
      <c r="H124" s="40"/>
      <c r="I124" s="32" t="s">
        <v>37</v>
      </c>
      <c r="J124" s="36" t="str">
        <f>E26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9"/>
      <c r="B126" s="200"/>
      <c r="C126" s="201" t="s">
        <v>123</v>
      </c>
      <c r="D126" s="202" t="s">
        <v>66</v>
      </c>
      <c r="E126" s="202" t="s">
        <v>62</v>
      </c>
      <c r="F126" s="202" t="s">
        <v>63</v>
      </c>
      <c r="G126" s="202" t="s">
        <v>124</v>
      </c>
      <c r="H126" s="202" t="s">
        <v>125</v>
      </c>
      <c r="I126" s="202" t="s">
        <v>126</v>
      </c>
      <c r="J126" s="202" t="s">
        <v>117</v>
      </c>
      <c r="K126" s="203" t="s">
        <v>127</v>
      </c>
      <c r="L126" s="204"/>
      <c r="M126" s="100" t="s">
        <v>1</v>
      </c>
      <c r="N126" s="101" t="s">
        <v>45</v>
      </c>
      <c r="O126" s="101" t="s">
        <v>128</v>
      </c>
      <c r="P126" s="101" t="s">
        <v>129</v>
      </c>
      <c r="Q126" s="101" t="s">
        <v>130</v>
      </c>
      <c r="R126" s="101" t="s">
        <v>131</v>
      </c>
      <c r="S126" s="101" t="s">
        <v>132</v>
      </c>
      <c r="T126" s="102" t="s">
        <v>133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8"/>
      <c r="B127" s="39"/>
      <c r="C127" s="107" t="s">
        <v>134</v>
      </c>
      <c r="D127" s="40"/>
      <c r="E127" s="40"/>
      <c r="F127" s="40"/>
      <c r="G127" s="40"/>
      <c r="H127" s="40"/>
      <c r="I127" s="40"/>
      <c r="J127" s="205">
        <f>BK127</f>
        <v>0</v>
      </c>
      <c r="K127" s="40"/>
      <c r="L127" s="44"/>
      <c r="M127" s="103"/>
      <c r="N127" s="206"/>
      <c r="O127" s="104"/>
      <c r="P127" s="207">
        <f>P128</f>
        <v>0</v>
      </c>
      <c r="Q127" s="104"/>
      <c r="R127" s="207">
        <f>R128</f>
        <v>2.8939399999999997</v>
      </c>
      <c r="S127" s="104"/>
      <c r="T127" s="208">
        <f>T128</f>
        <v>0.040000000000000001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80</v>
      </c>
      <c r="AU127" s="17" t="s">
        <v>119</v>
      </c>
      <c r="BK127" s="209">
        <f>BK128</f>
        <v>0</v>
      </c>
    </row>
    <row r="128" s="12" customFormat="1" ht="25.92" customHeight="1">
      <c r="A128" s="12"/>
      <c r="B128" s="210"/>
      <c r="C128" s="211"/>
      <c r="D128" s="212" t="s">
        <v>80</v>
      </c>
      <c r="E128" s="213" t="s">
        <v>343</v>
      </c>
      <c r="F128" s="213" t="s">
        <v>344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P129+P171+P198+P269+P326+P345</f>
        <v>0</v>
      </c>
      <c r="Q128" s="218"/>
      <c r="R128" s="219">
        <f>R129+R171+R198+R269+R326+R345</f>
        <v>2.8939399999999997</v>
      </c>
      <c r="S128" s="218"/>
      <c r="T128" s="220">
        <f>T129+T171+T198+T269+T326+T345</f>
        <v>0.040000000000000001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92</v>
      </c>
      <c r="AT128" s="222" t="s">
        <v>80</v>
      </c>
      <c r="AU128" s="222" t="s">
        <v>81</v>
      </c>
      <c r="AY128" s="221" t="s">
        <v>138</v>
      </c>
      <c r="BK128" s="223">
        <f>BK129+BK171+BK198+BK269+BK326+BK345</f>
        <v>0</v>
      </c>
    </row>
    <row r="129" s="12" customFormat="1" ht="22.8" customHeight="1">
      <c r="A129" s="12"/>
      <c r="B129" s="210"/>
      <c r="C129" s="211"/>
      <c r="D129" s="212" t="s">
        <v>80</v>
      </c>
      <c r="E129" s="224" t="s">
        <v>436</v>
      </c>
      <c r="F129" s="224" t="s">
        <v>711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SUM(P130:P170)</f>
        <v>0</v>
      </c>
      <c r="Q129" s="218"/>
      <c r="R129" s="219">
        <f>SUM(R130:R170)</f>
        <v>2.4243000000000001</v>
      </c>
      <c r="S129" s="218"/>
      <c r="T129" s="220">
        <f>SUM(T130:T170)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92</v>
      </c>
      <c r="AT129" s="222" t="s">
        <v>80</v>
      </c>
      <c r="AU129" s="222" t="s">
        <v>88</v>
      </c>
      <c r="AY129" s="221" t="s">
        <v>138</v>
      </c>
      <c r="BK129" s="223">
        <f>SUM(BK130:BK170)</f>
        <v>0</v>
      </c>
    </row>
    <row r="130" s="2" customFormat="1" ht="33" customHeight="1">
      <c r="A130" s="38"/>
      <c r="B130" s="39"/>
      <c r="C130" s="226" t="s">
        <v>88</v>
      </c>
      <c r="D130" s="226" t="s">
        <v>141</v>
      </c>
      <c r="E130" s="227" t="s">
        <v>712</v>
      </c>
      <c r="F130" s="228" t="s">
        <v>713</v>
      </c>
      <c r="G130" s="229" t="s">
        <v>251</v>
      </c>
      <c r="H130" s="230">
        <v>78</v>
      </c>
      <c r="I130" s="231"/>
      <c r="J130" s="232">
        <f>ROUND(I130*H130,2)</f>
        <v>0</v>
      </c>
      <c r="K130" s="228" t="s">
        <v>215</v>
      </c>
      <c r="L130" s="44"/>
      <c r="M130" s="233" t="s">
        <v>1</v>
      </c>
      <c r="N130" s="234" t="s">
        <v>47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316</v>
      </c>
      <c r="AT130" s="237" t="s">
        <v>141</v>
      </c>
      <c r="AU130" s="237" t="s">
        <v>92</v>
      </c>
      <c r="AY130" s="17" t="s">
        <v>138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92</v>
      </c>
      <c r="BK130" s="238">
        <f>ROUND(I130*H130,2)</f>
        <v>0</v>
      </c>
      <c r="BL130" s="17" t="s">
        <v>316</v>
      </c>
      <c r="BM130" s="237" t="s">
        <v>714</v>
      </c>
    </row>
    <row r="131" s="2" customFormat="1">
      <c r="A131" s="38"/>
      <c r="B131" s="39"/>
      <c r="C131" s="40"/>
      <c r="D131" s="239" t="s">
        <v>146</v>
      </c>
      <c r="E131" s="40"/>
      <c r="F131" s="240" t="s">
        <v>715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146</v>
      </c>
      <c r="AU131" s="17" t="s">
        <v>92</v>
      </c>
    </row>
    <row r="132" s="2" customFormat="1">
      <c r="A132" s="38"/>
      <c r="B132" s="39"/>
      <c r="C132" s="40"/>
      <c r="D132" s="248" t="s">
        <v>218</v>
      </c>
      <c r="E132" s="40"/>
      <c r="F132" s="249" t="s">
        <v>716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218</v>
      </c>
      <c r="AU132" s="17" t="s">
        <v>92</v>
      </c>
    </row>
    <row r="133" s="2" customFormat="1" ht="44.25" customHeight="1">
      <c r="A133" s="38"/>
      <c r="B133" s="39"/>
      <c r="C133" s="282" t="s">
        <v>92</v>
      </c>
      <c r="D133" s="282" t="s">
        <v>289</v>
      </c>
      <c r="E133" s="283" t="s">
        <v>717</v>
      </c>
      <c r="F133" s="284" t="s">
        <v>718</v>
      </c>
      <c r="G133" s="285" t="s">
        <v>251</v>
      </c>
      <c r="H133" s="286">
        <v>78</v>
      </c>
      <c r="I133" s="287"/>
      <c r="J133" s="288">
        <f>ROUND(I133*H133,2)</f>
        <v>0</v>
      </c>
      <c r="K133" s="284" t="s">
        <v>215</v>
      </c>
      <c r="L133" s="289"/>
      <c r="M133" s="290" t="s">
        <v>1</v>
      </c>
      <c r="N133" s="291" t="s">
        <v>47</v>
      </c>
      <c r="O133" s="91"/>
      <c r="P133" s="235">
        <f>O133*H133</f>
        <v>0</v>
      </c>
      <c r="Q133" s="235">
        <v>0.01</v>
      </c>
      <c r="R133" s="235">
        <f>Q133*H133</f>
        <v>0.78000000000000003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408</v>
      </c>
      <c r="AT133" s="237" t="s">
        <v>289</v>
      </c>
      <c r="AU133" s="237" t="s">
        <v>92</v>
      </c>
      <c r="AY133" s="17" t="s">
        <v>138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92</v>
      </c>
      <c r="BK133" s="238">
        <f>ROUND(I133*H133,2)</f>
        <v>0</v>
      </c>
      <c r="BL133" s="17" t="s">
        <v>316</v>
      </c>
      <c r="BM133" s="237" t="s">
        <v>719</v>
      </c>
    </row>
    <row r="134" s="2" customFormat="1">
      <c r="A134" s="38"/>
      <c r="B134" s="39"/>
      <c r="C134" s="40"/>
      <c r="D134" s="239" t="s">
        <v>146</v>
      </c>
      <c r="E134" s="40"/>
      <c r="F134" s="240" t="s">
        <v>718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146</v>
      </c>
      <c r="AU134" s="17" t="s">
        <v>92</v>
      </c>
    </row>
    <row r="135" s="13" customFormat="1">
      <c r="A135" s="13"/>
      <c r="B135" s="250"/>
      <c r="C135" s="251"/>
      <c r="D135" s="239" t="s">
        <v>220</v>
      </c>
      <c r="E135" s="252" t="s">
        <v>1</v>
      </c>
      <c r="F135" s="253" t="s">
        <v>720</v>
      </c>
      <c r="G135" s="251"/>
      <c r="H135" s="254">
        <v>78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0" t="s">
        <v>220</v>
      </c>
      <c r="AU135" s="260" t="s">
        <v>92</v>
      </c>
      <c r="AV135" s="13" t="s">
        <v>92</v>
      </c>
      <c r="AW135" s="13" t="s">
        <v>36</v>
      </c>
      <c r="AX135" s="13" t="s">
        <v>88</v>
      </c>
      <c r="AY135" s="260" t="s">
        <v>138</v>
      </c>
    </row>
    <row r="136" s="2" customFormat="1" ht="24.15" customHeight="1">
      <c r="A136" s="38"/>
      <c r="B136" s="39"/>
      <c r="C136" s="226" t="s">
        <v>152</v>
      </c>
      <c r="D136" s="226" t="s">
        <v>141</v>
      </c>
      <c r="E136" s="227" t="s">
        <v>721</v>
      </c>
      <c r="F136" s="228" t="s">
        <v>722</v>
      </c>
      <c r="G136" s="229" t="s">
        <v>251</v>
      </c>
      <c r="H136" s="230">
        <v>78</v>
      </c>
      <c r="I136" s="231"/>
      <c r="J136" s="232">
        <f>ROUND(I136*H136,2)</f>
        <v>0</v>
      </c>
      <c r="K136" s="228" t="s">
        <v>215</v>
      </c>
      <c r="L136" s="44"/>
      <c r="M136" s="233" t="s">
        <v>1</v>
      </c>
      <c r="N136" s="234" t="s">
        <v>47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316</v>
      </c>
      <c r="AT136" s="237" t="s">
        <v>141</v>
      </c>
      <c r="AU136" s="237" t="s">
        <v>92</v>
      </c>
      <c r="AY136" s="17" t="s">
        <v>138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92</v>
      </c>
      <c r="BK136" s="238">
        <f>ROUND(I136*H136,2)</f>
        <v>0</v>
      </c>
      <c r="BL136" s="17" t="s">
        <v>316</v>
      </c>
      <c r="BM136" s="237" t="s">
        <v>723</v>
      </c>
    </row>
    <row r="137" s="2" customFormat="1">
      <c r="A137" s="38"/>
      <c r="B137" s="39"/>
      <c r="C137" s="40"/>
      <c r="D137" s="239" t="s">
        <v>146</v>
      </c>
      <c r="E137" s="40"/>
      <c r="F137" s="240" t="s">
        <v>724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146</v>
      </c>
      <c r="AU137" s="17" t="s">
        <v>92</v>
      </c>
    </row>
    <row r="138" s="2" customFormat="1">
      <c r="A138" s="38"/>
      <c r="B138" s="39"/>
      <c r="C138" s="40"/>
      <c r="D138" s="248" t="s">
        <v>218</v>
      </c>
      <c r="E138" s="40"/>
      <c r="F138" s="249" t="s">
        <v>725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218</v>
      </c>
      <c r="AU138" s="17" t="s">
        <v>92</v>
      </c>
    </row>
    <row r="139" s="2" customFormat="1" ht="24.15" customHeight="1">
      <c r="A139" s="38"/>
      <c r="B139" s="39"/>
      <c r="C139" s="282" t="s">
        <v>137</v>
      </c>
      <c r="D139" s="282" t="s">
        <v>289</v>
      </c>
      <c r="E139" s="283" t="s">
        <v>726</v>
      </c>
      <c r="F139" s="284" t="s">
        <v>727</v>
      </c>
      <c r="G139" s="285" t="s">
        <v>251</v>
      </c>
      <c r="H139" s="286">
        <v>78</v>
      </c>
      <c r="I139" s="287"/>
      <c r="J139" s="288">
        <f>ROUND(I139*H139,2)</f>
        <v>0</v>
      </c>
      <c r="K139" s="284" t="s">
        <v>1</v>
      </c>
      <c r="L139" s="289"/>
      <c r="M139" s="290" t="s">
        <v>1</v>
      </c>
      <c r="N139" s="291" t="s">
        <v>47</v>
      </c>
      <c r="O139" s="91"/>
      <c r="P139" s="235">
        <f>O139*H139</f>
        <v>0</v>
      </c>
      <c r="Q139" s="235">
        <v>0.02</v>
      </c>
      <c r="R139" s="235">
        <f>Q139*H139</f>
        <v>1.5600000000000001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176</v>
      </c>
      <c r="AT139" s="237" t="s">
        <v>289</v>
      </c>
      <c r="AU139" s="237" t="s">
        <v>92</v>
      </c>
      <c r="AY139" s="17" t="s">
        <v>138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92</v>
      </c>
      <c r="BK139" s="238">
        <f>ROUND(I139*H139,2)</f>
        <v>0</v>
      </c>
      <c r="BL139" s="17" t="s">
        <v>137</v>
      </c>
      <c r="BM139" s="237" t="s">
        <v>728</v>
      </c>
    </row>
    <row r="140" s="13" customFormat="1">
      <c r="A140" s="13"/>
      <c r="B140" s="250"/>
      <c r="C140" s="251"/>
      <c r="D140" s="239" t="s">
        <v>220</v>
      </c>
      <c r="E140" s="252" t="s">
        <v>1</v>
      </c>
      <c r="F140" s="253" t="s">
        <v>720</v>
      </c>
      <c r="G140" s="251"/>
      <c r="H140" s="254">
        <v>78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220</v>
      </c>
      <c r="AU140" s="260" t="s">
        <v>92</v>
      </c>
      <c r="AV140" s="13" t="s">
        <v>92</v>
      </c>
      <c r="AW140" s="13" t="s">
        <v>36</v>
      </c>
      <c r="AX140" s="13" t="s">
        <v>88</v>
      </c>
      <c r="AY140" s="260" t="s">
        <v>138</v>
      </c>
    </row>
    <row r="141" s="2" customFormat="1" ht="24.15" customHeight="1">
      <c r="A141" s="38"/>
      <c r="B141" s="39"/>
      <c r="C141" s="282" t="s">
        <v>161</v>
      </c>
      <c r="D141" s="282" t="s">
        <v>289</v>
      </c>
      <c r="E141" s="283" t="s">
        <v>729</v>
      </c>
      <c r="F141" s="284" t="s">
        <v>730</v>
      </c>
      <c r="G141" s="285" t="s">
        <v>251</v>
      </c>
      <c r="H141" s="286">
        <v>30</v>
      </c>
      <c r="I141" s="287"/>
      <c r="J141" s="288">
        <f>ROUND(I141*H141,2)</f>
        <v>0</v>
      </c>
      <c r="K141" s="284" t="s">
        <v>215</v>
      </c>
      <c r="L141" s="289"/>
      <c r="M141" s="290" t="s">
        <v>1</v>
      </c>
      <c r="N141" s="291" t="s">
        <v>47</v>
      </c>
      <c r="O141" s="91"/>
      <c r="P141" s="235">
        <f>O141*H141</f>
        <v>0</v>
      </c>
      <c r="Q141" s="235">
        <v>2.0000000000000002E-05</v>
      </c>
      <c r="R141" s="235">
        <f>Q141*H141</f>
        <v>0.00060000000000000006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176</v>
      </c>
      <c r="AT141" s="237" t="s">
        <v>289</v>
      </c>
      <c r="AU141" s="237" t="s">
        <v>92</v>
      </c>
      <c r="AY141" s="17" t="s">
        <v>138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92</v>
      </c>
      <c r="BK141" s="238">
        <f>ROUND(I141*H141,2)</f>
        <v>0</v>
      </c>
      <c r="BL141" s="17" t="s">
        <v>137</v>
      </c>
      <c r="BM141" s="237" t="s">
        <v>731</v>
      </c>
    </row>
    <row r="142" s="2" customFormat="1">
      <c r="A142" s="38"/>
      <c r="B142" s="39"/>
      <c r="C142" s="40"/>
      <c r="D142" s="239" t="s">
        <v>146</v>
      </c>
      <c r="E142" s="40"/>
      <c r="F142" s="240" t="s">
        <v>730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146</v>
      </c>
      <c r="AU142" s="17" t="s">
        <v>92</v>
      </c>
    </row>
    <row r="143" s="2" customFormat="1" ht="24.15" customHeight="1">
      <c r="A143" s="38"/>
      <c r="B143" s="39"/>
      <c r="C143" s="226" t="s">
        <v>166</v>
      </c>
      <c r="D143" s="226" t="s">
        <v>141</v>
      </c>
      <c r="E143" s="227" t="s">
        <v>732</v>
      </c>
      <c r="F143" s="228" t="s">
        <v>733</v>
      </c>
      <c r="G143" s="229" t="s">
        <v>298</v>
      </c>
      <c r="H143" s="230">
        <v>240</v>
      </c>
      <c r="I143" s="231"/>
      <c r="J143" s="232">
        <f>ROUND(I143*H143,2)</f>
        <v>0</v>
      </c>
      <c r="K143" s="228" t="s">
        <v>215</v>
      </c>
      <c r="L143" s="44"/>
      <c r="M143" s="233" t="s">
        <v>1</v>
      </c>
      <c r="N143" s="234" t="s">
        <v>47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316</v>
      </c>
      <c r="AT143" s="237" t="s">
        <v>141</v>
      </c>
      <c r="AU143" s="237" t="s">
        <v>92</v>
      </c>
      <c r="AY143" s="17" t="s">
        <v>138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92</v>
      </c>
      <c r="BK143" s="238">
        <f>ROUND(I143*H143,2)</f>
        <v>0</v>
      </c>
      <c r="BL143" s="17" t="s">
        <v>316</v>
      </c>
      <c r="BM143" s="237" t="s">
        <v>734</v>
      </c>
    </row>
    <row r="144" s="2" customFormat="1">
      <c r="A144" s="38"/>
      <c r="B144" s="39"/>
      <c r="C144" s="40"/>
      <c r="D144" s="239" t="s">
        <v>146</v>
      </c>
      <c r="E144" s="40"/>
      <c r="F144" s="240" t="s">
        <v>735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146</v>
      </c>
      <c r="AU144" s="17" t="s">
        <v>92</v>
      </c>
    </row>
    <row r="145" s="2" customFormat="1">
      <c r="A145" s="38"/>
      <c r="B145" s="39"/>
      <c r="C145" s="40"/>
      <c r="D145" s="248" t="s">
        <v>218</v>
      </c>
      <c r="E145" s="40"/>
      <c r="F145" s="249" t="s">
        <v>736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218</v>
      </c>
      <c r="AU145" s="17" t="s">
        <v>92</v>
      </c>
    </row>
    <row r="146" s="2" customFormat="1" ht="21.75" customHeight="1">
      <c r="A146" s="38"/>
      <c r="B146" s="39"/>
      <c r="C146" s="282" t="s">
        <v>171</v>
      </c>
      <c r="D146" s="282" t="s">
        <v>289</v>
      </c>
      <c r="E146" s="283" t="s">
        <v>737</v>
      </c>
      <c r="F146" s="284" t="s">
        <v>738</v>
      </c>
      <c r="G146" s="285" t="s">
        <v>298</v>
      </c>
      <c r="H146" s="286">
        <v>240</v>
      </c>
      <c r="I146" s="287"/>
      <c r="J146" s="288">
        <f>ROUND(I146*H146,2)</f>
        <v>0</v>
      </c>
      <c r="K146" s="284" t="s">
        <v>215</v>
      </c>
      <c r="L146" s="289"/>
      <c r="M146" s="290" t="s">
        <v>1</v>
      </c>
      <c r="N146" s="291" t="s">
        <v>47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408</v>
      </c>
      <c r="AT146" s="237" t="s">
        <v>289</v>
      </c>
      <c r="AU146" s="237" t="s">
        <v>92</v>
      </c>
      <c r="AY146" s="17" t="s">
        <v>138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92</v>
      </c>
      <c r="BK146" s="238">
        <f>ROUND(I146*H146,2)</f>
        <v>0</v>
      </c>
      <c r="BL146" s="17" t="s">
        <v>316</v>
      </c>
      <c r="BM146" s="237" t="s">
        <v>739</v>
      </c>
    </row>
    <row r="147" s="2" customFormat="1">
      <c r="A147" s="38"/>
      <c r="B147" s="39"/>
      <c r="C147" s="40"/>
      <c r="D147" s="239" t="s">
        <v>146</v>
      </c>
      <c r="E147" s="40"/>
      <c r="F147" s="240" t="s">
        <v>738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146</v>
      </c>
      <c r="AU147" s="17" t="s">
        <v>92</v>
      </c>
    </row>
    <row r="148" s="13" customFormat="1">
      <c r="A148" s="13"/>
      <c r="B148" s="250"/>
      <c r="C148" s="251"/>
      <c r="D148" s="239" t="s">
        <v>220</v>
      </c>
      <c r="E148" s="252" t="s">
        <v>1</v>
      </c>
      <c r="F148" s="253" t="s">
        <v>740</v>
      </c>
      <c r="G148" s="251"/>
      <c r="H148" s="254">
        <v>240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220</v>
      </c>
      <c r="AU148" s="260" t="s">
        <v>92</v>
      </c>
      <c r="AV148" s="13" t="s">
        <v>92</v>
      </c>
      <c r="AW148" s="13" t="s">
        <v>36</v>
      </c>
      <c r="AX148" s="13" t="s">
        <v>88</v>
      </c>
      <c r="AY148" s="260" t="s">
        <v>138</v>
      </c>
    </row>
    <row r="149" s="2" customFormat="1" ht="37.8" customHeight="1">
      <c r="A149" s="38"/>
      <c r="B149" s="39"/>
      <c r="C149" s="226" t="s">
        <v>176</v>
      </c>
      <c r="D149" s="226" t="s">
        <v>141</v>
      </c>
      <c r="E149" s="227" t="s">
        <v>741</v>
      </c>
      <c r="F149" s="228" t="s">
        <v>742</v>
      </c>
      <c r="G149" s="229" t="s">
        <v>251</v>
      </c>
      <c r="H149" s="230">
        <v>3</v>
      </c>
      <c r="I149" s="231"/>
      <c r="J149" s="232">
        <f>ROUND(I149*H149,2)</f>
        <v>0</v>
      </c>
      <c r="K149" s="228" t="s">
        <v>215</v>
      </c>
      <c r="L149" s="44"/>
      <c r="M149" s="233" t="s">
        <v>1</v>
      </c>
      <c r="N149" s="234" t="s">
        <v>47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316</v>
      </c>
      <c r="AT149" s="237" t="s">
        <v>141</v>
      </c>
      <c r="AU149" s="237" t="s">
        <v>92</v>
      </c>
      <c r="AY149" s="17" t="s">
        <v>138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92</v>
      </c>
      <c r="BK149" s="238">
        <f>ROUND(I149*H149,2)</f>
        <v>0</v>
      </c>
      <c r="BL149" s="17" t="s">
        <v>316</v>
      </c>
      <c r="BM149" s="237" t="s">
        <v>743</v>
      </c>
    </row>
    <row r="150" s="2" customFormat="1">
      <c r="A150" s="38"/>
      <c r="B150" s="39"/>
      <c r="C150" s="40"/>
      <c r="D150" s="239" t="s">
        <v>146</v>
      </c>
      <c r="E150" s="40"/>
      <c r="F150" s="240" t="s">
        <v>744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146</v>
      </c>
      <c r="AU150" s="17" t="s">
        <v>92</v>
      </c>
    </row>
    <row r="151" s="2" customFormat="1">
      <c r="A151" s="38"/>
      <c r="B151" s="39"/>
      <c r="C151" s="40"/>
      <c r="D151" s="248" t="s">
        <v>218</v>
      </c>
      <c r="E151" s="40"/>
      <c r="F151" s="249" t="s">
        <v>745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218</v>
      </c>
      <c r="AU151" s="17" t="s">
        <v>92</v>
      </c>
    </row>
    <row r="152" s="2" customFormat="1" ht="24.15" customHeight="1">
      <c r="A152" s="38"/>
      <c r="B152" s="39"/>
      <c r="C152" s="282" t="s">
        <v>181</v>
      </c>
      <c r="D152" s="282" t="s">
        <v>289</v>
      </c>
      <c r="E152" s="283" t="s">
        <v>746</v>
      </c>
      <c r="F152" s="284" t="s">
        <v>747</v>
      </c>
      <c r="G152" s="285" t="s">
        <v>251</v>
      </c>
      <c r="H152" s="286">
        <v>3</v>
      </c>
      <c r="I152" s="287"/>
      <c r="J152" s="288">
        <f>ROUND(I152*H152,2)</f>
        <v>0</v>
      </c>
      <c r="K152" s="284" t="s">
        <v>1</v>
      </c>
      <c r="L152" s="289"/>
      <c r="M152" s="290" t="s">
        <v>1</v>
      </c>
      <c r="N152" s="291" t="s">
        <v>47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176</v>
      </c>
      <c r="AT152" s="237" t="s">
        <v>289</v>
      </c>
      <c r="AU152" s="237" t="s">
        <v>92</v>
      </c>
      <c r="AY152" s="17" t="s">
        <v>138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92</v>
      </c>
      <c r="BK152" s="238">
        <f>ROUND(I152*H152,2)</f>
        <v>0</v>
      </c>
      <c r="BL152" s="17" t="s">
        <v>137</v>
      </c>
      <c r="BM152" s="237" t="s">
        <v>748</v>
      </c>
    </row>
    <row r="153" s="2" customFormat="1" ht="16.5" customHeight="1">
      <c r="A153" s="38"/>
      <c r="B153" s="39"/>
      <c r="C153" s="226" t="s">
        <v>186</v>
      </c>
      <c r="D153" s="226" t="s">
        <v>141</v>
      </c>
      <c r="E153" s="227" t="s">
        <v>749</v>
      </c>
      <c r="F153" s="228" t="s">
        <v>750</v>
      </c>
      <c r="G153" s="229" t="s">
        <v>251</v>
      </c>
      <c r="H153" s="230">
        <v>3</v>
      </c>
      <c r="I153" s="231"/>
      <c r="J153" s="232">
        <f>ROUND(I153*H153,2)</f>
        <v>0</v>
      </c>
      <c r="K153" s="228" t="s">
        <v>1</v>
      </c>
      <c r="L153" s="44"/>
      <c r="M153" s="233" t="s">
        <v>1</v>
      </c>
      <c r="N153" s="234" t="s">
        <v>47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316</v>
      </c>
      <c r="AT153" s="237" t="s">
        <v>141</v>
      </c>
      <c r="AU153" s="237" t="s">
        <v>92</v>
      </c>
      <c r="AY153" s="17" t="s">
        <v>138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92</v>
      </c>
      <c r="BK153" s="238">
        <f>ROUND(I153*H153,2)</f>
        <v>0</v>
      </c>
      <c r="BL153" s="17" t="s">
        <v>316</v>
      </c>
      <c r="BM153" s="237" t="s">
        <v>751</v>
      </c>
    </row>
    <row r="154" s="2" customFormat="1" ht="24.15" customHeight="1">
      <c r="A154" s="38"/>
      <c r="B154" s="39"/>
      <c r="C154" s="282" t="s">
        <v>282</v>
      </c>
      <c r="D154" s="282" t="s">
        <v>289</v>
      </c>
      <c r="E154" s="283" t="s">
        <v>752</v>
      </c>
      <c r="F154" s="284" t="s">
        <v>753</v>
      </c>
      <c r="G154" s="285" t="s">
        <v>251</v>
      </c>
      <c r="H154" s="286">
        <v>3</v>
      </c>
      <c r="I154" s="287"/>
      <c r="J154" s="288">
        <f>ROUND(I154*H154,2)</f>
        <v>0</v>
      </c>
      <c r="K154" s="284" t="s">
        <v>1</v>
      </c>
      <c r="L154" s="289"/>
      <c r="M154" s="290" t="s">
        <v>1</v>
      </c>
      <c r="N154" s="291" t="s">
        <v>47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176</v>
      </c>
      <c r="AT154" s="237" t="s">
        <v>289</v>
      </c>
      <c r="AU154" s="237" t="s">
        <v>92</v>
      </c>
      <c r="AY154" s="17" t="s">
        <v>138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92</v>
      </c>
      <c r="BK154" s="238">
        <f>ROUND(I154*H154,2)</f>
        <v>0</v>
      </c>
      <c r="BL154" s="17" t="s">
        <v>137</v>
      </c>
      <c r="BM154" s="237" t="s">
        <v>754</v>
      </c>
    </row>
    <row r="155" s="2" customFormat="1">
      <c r="A155" s="38"/>
      <c r="B155" s="39"/>
      <c r="C155" s="40"/>
      <c r="D155" s="239" t="s">
        <v>146</v>
      </c>
      <c r="E155" s="40"/>
      <c r="F155" s="240" t="s">
        <v>755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146</v>
      </c>
      <c r="AU155" s="17" t="s">
        <v>92</v>
      </c>
    </row>
    <row r="156" s="2" customFormat="1" ht="16.5" customHeight="1">
      <c r="A156" s="38"/>
      <c r="B156" s="39"/>
      <c r="C156" s="226" t="s">
        <v>288</v>
      </c>
      <c r="D156" s="226" t="s">
        <v>141</v>
      </c>
      <c r="E156" s="227" t="s">
        <v>756</v>
      </c>
      <c r="F156" s="228" t="s">
        <v>757</v>
      </c>
      <c r="G156" s="229" t="s">
        <v>189</v>
      </c>
      <c r="H156" s="230">
        <v>3</v>
      </c>
      <c r="I156" s="231"/>
      <c r="J156" s="232">
        <f>ROUND(I156*H156,2)</f>
        <v>0</v>
      </c>
      <c r="K156" s="228" t="s">
        <v>1</v>
      </c>
      <c r="L156" s="44"/>
      <c r="M156" s="233" t="s">
        <v>1</v>
      </c>
      <c r="N156" s="234" t="s">
        <v>47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316</v>
      </c>
      <c r="AT156" s="237" t="s">
        <v>141</v>
      </c>
      <c r="AU156" s="237" t="s">
        <v>92</v>
      </c>
      <c r="AY156" s="17" t="s">
        <v>138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92</v>
      </c>
      <c r="BK156" s="238">
        <f>ROUND(I156*H156,2)</f>
        <v>0</v>
      </c>
      <c r="BL156" s="17" t="s">
        <v>316</v>
      </c>
      <c r="BM156" s="237" t="s">
        <v>758</v>
      </c>
    </row>
    <row r="157" s="2" customFormat="1" ht="24.15" customHeight="1">
      <c r="A157" s="38"/>
      <c r="B157" s="39"/>
      <c r="C157" s="226" t="s">
        <v>295</v>
      </c>
      <c r="D157" s="226" t="s">
        <v>141</v>
      </c>
      <c r="E157" s="227" t="s">
        <v>759</v>
      </c>
      <c r="F157" s="228" t="s">
        <v>760</v>
      </c>
      <c r="G157" s="229" t="s">
        <v>251</v>
      </c>
      <c r="H157" s="230">
        <v>78</v>
      </c>
      <c r="I157" s="231"/>
      <c r="J157" s="232">
        <f>ROUND(I157*H157,2)</f>
        <v>0</v>
      </c>
      <c r="K157" s="228" t="s">
        <v>215</v>
      </c>
      <c r="L157" s="44"/>
      <c r="M157" s="233" t="s">
        <v>1</v>
      </c>
      <c r="N157" s="234" t="s">
        <v>47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316</v>
      </c>
      <c r="AT157" s="237" t="s">
        <v>141</v>
      </c>
      <c r="AU157" s="237" t="s">
        <v>92</v>
      </c>
      <c r="AY157" s="17" t="s">
        <v>138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92</v>
      </c>
      <c r="BK157" s="238">
        <f>ROUND(I157*H157,2)</f>
        <v>0</v>
      </c>
      <c r="BL157" s="17" t="s">
        <v>316</v>
      </c>
      <c r="BM157" s="237" t="s">
        <v>761</v>
      </c>
    </row>
    <row r="158" s="2" customFormat="1">
      <c r="A158" s="38"/>
      <c r="B158" s="39"/>
      <c r="C158" s="40"/>
      <c r="D158" s="239" t="s">
        <v>146</v>
      </c>
      <c r="E158" s="40"/>
      <c r="F158" s="240" t="s">
        <v>762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146</v>
      </c>
      <c r="AU158" s="17" t="s">
        <v>92</v>
      </c>
    </row>
    <row r="159" s="2" customFormat="1">
      <c r="A159" s="38"/>
      <c r="B159" s="39"/>
      <c r="C159" s="40"/>
      <c r="D159" s="248" t="s">
        <v>218</v>
      </c>
      <c r="E159" s="40"/>
      <c r="F159" s="249" t="s">
        <v>763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218</v>
      </c>
      <c r="AU159" s="17" t="s">
        <v>92</v>
      </c>
    </row>
    <row r="160" s="2" customFormat="1" ht="21.75" customHeight="1">
      <c r="A160" s="38"/>
      <c r="B160" s="39"/>
      <c r="C160" s="282" t="s">
        <v>303</v>
      </c>
      <c r="D160" s="282" t="s">
        <v>289</v>
      </c>
      <c r="E160" s="283" t="s">
        <v>764</v>
      </c>
      <c r="F160" s="284" t="s">
        <v>765</v>
      </c>
      <c r="G160" s="285" t="s">
        <v>251</v>
      </c>
      <c r="H160" s="286">
        <v>78</v>
      </c>
      <c r="I160" s="287"/>
      <c r="J160" s="288">
        <f>ROUND(I160*H160,2)</f>
        <v>0</v>
      </c>
      <c r="K160" s="284" t="s">
        <v>215</v>
      </c>
      <c r="L160" s="289"/>
      <c r="M160" s="290" t="s">
        <v>1</v>
      </c>
      <c r="N160" s="291" t="s">
        <v>47</v>
      </c>
      <c r="O160" s="91"/>
      <c r="P160" s="235">
        <f>O160*H160</f>
        <v>0</v>
      </c>
      <c r="Q160" s="235">
        <v>0.001</v>
      </c>
      <c r="R160" s="235">
        <f>Q160*H160</f>
        <v>0.078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408</v>
      </c>
      <c r="AT160" s="237" t="s">
        <v>289</v>
      </c>
      <c r="AU160" s="237" t="s">
        <v>92</v>
      </c>
      <c r="AY160" s="17" t="s">
        <v>138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92</v>
      </c>
      <c r="BK160" s="238">
        <f>ROUND(I160*H160,2)</f>
        <v>0</v>
      </c>
      <c r="BL160" s="17" t="s">
        <v>316</v>
      </c>
      <c r="BM160" s="237" t="s">
        <v>766</v>
      </c>
    </row>
    <row r="161" s="2" customFormat="1">
      <c r="A161" s="38"/>
      <c r="B161" s="39"/>
      <c r="C161" s="40"/>
      <c r="D161" s="239" t="s">
        <v>146</v>
      </c>
      <c r="E161" s="40"/>
      <c r="F161" s="240" t="s">
        <v>765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146</v>
      </c>
      <c r="AU161" s="17" t="s">
        <v>92</v>
      </c>
    </row>
    <row r="162" s="2" customFormat="1" ht="16.5" customHeight="1">
      <c r="A162" s="38"/>
      <c r="B162" s="39"/>
      <c r="C162" s="226" t="s">
        <v>8</v>
      </c>
      <c r="D162" s="226" t="s">
        <v>141</v>
      </c>
      <c r="E162" s="227" t="s">
        <v>767</v>
      </c>
      <c r="F162" s="228" t="s">
        <v>768</v>
      </c>
      <c r="G162" s="229" t="s">
        <v>251</v>
      </c>
      <c r="H162" s="230">
        <v>4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47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316</v>
      </c>
      <c r="AT162" s="237" t="s">
        <v>141</v>
      </c>
      <c r="AU162" s="237" t="s">
        <v>92</v>
      </c>
      <c r="AY162" s="17" t="s">
        <v>138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92</v>
      </c>
      <c r="BK162" s="238">
        <f>ROUND(I162*H162,2)</f>
        <v>0</v>
      </c>
      <c r="BL162" s="17" t="s">
        <v>316</v>
      </c>
      <c r="BM162" s="237" t="s">
        <v>769</v>
      </c>
    </row>
    <row r="163" s="2" customFormat="1">
      <c r="A163" s="38"/>
      <c r="B163" s="39"/>
      <c r="C163" s="40"/>
      <c r="D163" s="239" t="s">
        <v>146</v>
      </c>
      <c r="E163" s="40"/>
      <c r="F163" s="240" t="s">
        <v>770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146</v>
      </c>
      <c r="AU163" s="17" t="s">
        <v>92</v>
      </c>
    </row>
    <row r="164" s="2" customFormat="1" ht="16.5" customHeight="1">
      <c r="A164" s="38"/>
      <c r="B164" s="39"/>
      <c r="C164" s="282" t="s">
        <v>316</v>
      </c>
      <c r="D164" s="282" t="s">
        <v>289</v>
      </c>
      <c r="E164" s="283" t="s">
        <v>771</v>
      </c>
      <c r="F164" s="284" t="s">
        <v>772</v>
      </c>
      <c r="G164" s="285" t="s">
        <v>251</v>
      </c>
      <c r="H164" s="286">
        <v>3</v>
      </c>
      <c r="I164" s="287"/>
      <c r="J164" s="288">
        <f>ROUND(I164*H164,2)</f>
        <v>0</v>
      </c>
      <c r="K164" s="284" t="s">
        <v>1</v>
      </c>
      <c r="L164" s="289"/>
      <c r="M164" s="290" t="s">
        <v>1</v>
      </c>
      <c r="N164" s="291" t="s">
        <v>47</v>
      </c>
      <c r="O164" s="91"/>
      <c r="P164" s="235">
        <f>O164*H164</f>
        <v>0</v>
      </c>
      <c r="Q164" s="235">
        <v>0.0018</v>
      </c>
      <c r="R164" s="235">
        <f>Q164*H164</f>
        <v>0.0054000000000000003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408</v>
      </c>
      <c r="AT164" s="237" t="s">
        <v>289</v>
      </c>
      <c r="AU164" s="237" t="s">
        <v>92</v>
      </c>
      <c r="AY164" s="17" t="s">
        <v>138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92</v>
      </c>
      <c r="BK164" s="238">
        <f>ROUND(I164*H164,2)</f>
        <v>0</v>
      </c>
      <c r="BL164" s="17" t="s">
        <v>316</v>
      </c>
      <c r="BM164" s="237" t="s">
        <v>773</v>
      </c>
    </row>
    <row r="165" s="2" customFormat="1" ht="16.5" customHeight="1">
      <c r="A165" s="38"/>
      <c r="B165" s="39"/>
      <c r="C165" s="282" t="s">
        <v>322</v>
      </c>
      <c r="D165" s="282" t="s">
        <v>289</v>
      </c>
      <c r="E165" s="283" t="s">
        <v>774</v>
      </c>
      <c r="F165" s="284" t="s">
        <v>775</v>
      </c>
      <c r="G165" s="285" t="s">
        <v>251</v>
      </c>
      <c r="H165" s="286">
        <v>1</v>
      </c>
      <c r="I165" s="287"/>
      <c r="J165" s="288">
        <f>ROUND(I165*H165,2)</f>
        <v>0</v>
      </c>
      <c r="K165" s="284" t="s">
        <v>1</v>
      </c>
      <c r="L165" s="289"/>
      <c r="M165" s="290" t="s">
        <v>1</v>
      </c>
      <c r="N165" s="291" t="s">
        <v>47</v>
      </c>
      <c r="O165" s="91"/>
      <c r="P165" s="235">
        <f>O165*H165</f>
        <v>0</v>
      </c>
      <c r="Q165" s="235">
        <v>0.00029999999999999997</v>
      </c>
      <c r="R165" s="235">
        <f>Q165*H165</f>
        <v>0.00029999999999999997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408</v>
      </c>
      <c r="AT165" s="237" t="s">
        <v>289</v>
      </c>
      <c r="AU165" s="237" t="s">
        <v>92</v>
      </c>
      <c r="AY165" s="17" t="s">
        <v>138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92</v>
      </c>
      <c r="BK165" s="238">
        <f>ROUND(I165*H165,2)</f>
        <v>0</v>
      </c>
      <c r="BL165" s="17" t="s">
        <v>316</v>
      </c>
      <c r="BM165" s="237" t="s">
        <v>776</v>
      </c>
    </row>
    <row r="166" s="2" customFormat="1">
      <c r="A166" s="38"/>
      <c r="B166" s="39"/>
      <c r="C166" s="40"/>
      <c r="D166" s="239" t="s">
        <v>146</v>
      </c>
      <c r="E166" s="40"/>
      <c r="F166" s="240" t="s">
        <v>777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146</v>
      </c>
      <c r="AU166" s="17" t="s">
        <v>92</v>
      </c>
    </row>
    <row r="167" s="2" customFormat="1" ht="24.15" customHeight="1">
      <c r="A167" s="38"/>
      <c r="B167" s="39"/>
      <c r="C167" s="226" t="s">
        <v>329</v>
      </c>
      <c r="D167" s="226" t="s">
        <v>141</v>
      </c>
      <c r="E167" s="227" t="s">
        <v>778</v>
      </c>
      <c r="F167" s="228" t="s">
        <v>779</v>
      </c>
      <c r="G167" s="229" t="s">
        <v>225</v>
      </c>
      <c r="H167" s="230">
        <v>2.4239999999999999</v>
      </c>
      <c r="I167" s="231"/>
      <c r="J167" s="232">
        <f>ROUND(I167*H167,2)</f>
        <v>0</v>
      </c>
      <c r="K167" s="228" t="s">
        <v>215</v>
      </c>
      <c r="L167" s="44"/>
      <c r="M167" s="233" t="s">
        <v>1</v>
      </c>
      <c r="N167" s="234" t="s">
        <v>47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316</v>
      </c>
      <c r="AT167" s="237" t="s">
        <v>141</v>
      </c>
      <c r="AU167" s="237" t="s">
        <v>92</v>
      </c>
      <c r="AY167" s="17" t="s">
        <v>138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92</v>
      </c>
      <c r="BK167" s="238">
        <f>ROUND(I167*H167,2)</f>
        <v>0</v>
      </c>
      <c r="BL167" s="17" t="s">
        <v>316</v>
      </c>
      <c r="BM167" s="237" t="s">
        <v>780</v>
      </c>
    </row>
    <row r="168" s="2" customFormat="1">
      <c r="A168" s="38"/>
      <c r="B168" s="39"/>
      <c r="C168" s="40"/>
      <c r="D168" s="239" t="s">
        <v>146</v>
      </c>
      <c r="E168" s="40"/>
      <c r="F168" s="240" t="s">
        <v>781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146</v>
      </c>
      <c r="AU168" s="17" t="s">
        <v>92</v>
      </c>
    </row>
    <row r="169" s="2" customFormat="1">
      <c r="A169" s="38"/>
      <c r="B169" s="39"/>
      <c r="C169" s="40"/>
      <c r="D169" s="248" t="s">
        <v>218</v>
      </c>
      <c r="E169" s="40"/>
      <c r="F169" s="249" t="s">
        <v>782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218</v>
      </c>
      <c r="AU169" s="17" t="s">
        <v>92</v>
      </c>
    </row>
    <row r="170" s="13" customFormat="1">
      <c r="A170" s="13"/>
      <c r="B170" s="250"/>
      <c r="C170" s="251"/>
      <c r="D170" s="239" t="s">
        <v>220</v>
      </c>
      <c r="E170" s="252" t="s">
        <v>1</v>
      </c>
      <c r="F170" s="253" t="s">
        <v>783</v>
      </c>
      <c r="G170" s="251"/>
      <c r="H170" s="254">
        <v>2.4239999999999999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220</v>
      </c>
      <c r="AU170" s="260" t="s">
        <v>92</v>
      </c>
      <c r="AV170" s="13" t="s">
        <v>92</v>
      </c>
      <c r="AW170" s="13" t="s">
        <v>36</v>
      </c>
      <c r="AX170" s="13" t="s">
        <v>88</v>
      </c>
      <c r="AY170" s="260" t="s">
        <v>138</v>
      </c>
    </row>
    <row r="171" s="12" customFormat="1" ht="22.8" customHeight="1">
      <c r="A171" s="12"/>
      <c r="B171" s="210"/>
      <c r="C171" s="211"/>
      <c r="D171" s="212" t="s">
        <v>80</v>
      </c>
      <c r="E171" s="224" t="s">
        <v>784</v>
      </c>
      <c r="F171" s="224" t="s">
        <v>785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SUM(P172:P197)</f>
        <v>0</v>
      </c>
      <c r="Q171" s="218"/>
      <c r="R171" s="219">
        <f>SUM(R172:R197)</f>
        <v>0.00027</v>
      </c>
      <c r="S171" s="218"/>
      <c r="T171" s="220">
        <f>SUM(T172:T197)</f>
        <v>0.040000000000000001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92</v>
      </c>
      <c r="AT171" s="222" t="s">
        <v>80</v>
      </c>
      <c r="AU171" s="222" t="s">
        <v>88</v>
      </c>
      <c r="AY171" s="221" t="s">
        <v>138</v>
      </c>
      <c r="BK171" s="223">
        <f>SUM(BK172:BK197)</f>
        <v>0</v>
      </c>
    </row>
    <row r="172" s="2" customFormat="1" ht="24.15" customHeight="1">
      <c r="A172" s="38"/>
      <c r="B172" s="39"/>
      <c r="C172" s="226" t="s">
        <v>337</v>
      </c>
      <c r="D172" s="226" t="s">
        <v>141</v>
      </c>
      <c r="E172" s="227" t="s">
        <v>786</v>
      </c>
      <c r="F172" s="228" t="s">
        <v>787</v>
      </c>
      <c r="G172" s="229" t="s">
        <v>251</v>
      </c>
      <c r="H172" s="230">
        <v>1</v>
      </c>
      <c r="I172" s="231"/>
      <c r="J172" s="232">
        <f>ROUND(I172*H172,2)</f>
        <v>0</v>
      </c>
      <c r="K172" s="228" t="s">
        <v>215</v>
      </c>
      <c r="L172" s="44"/>
      <c r="M172" s="233" t="s">
        <v>1</v>
      </c>
      <c r="N172" s="234" t="s">
        <v>47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0.040000000000000001</v>
      </c>
      <c r="T172" s="236">
        <f>S172*H172</f>
        <v>0.040000000000000001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316</v>
      </c>
      <c r="AT172" s="237" t="s">
        <v>141</v>
      </c>
      <c r="AU172" s="237" t="s">
        <v>92</v>
      </c>
      <c r="AY172" s="17" t="s">
        <v>138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92</v>
      </c>
      <c r="BK172" s="238">
        <f>ROUND(I172*H172,2)</f>
        <v>0</v>
      </c>
      <c r="BL172" s="17" t="s">
        <v>316</v>
      </c>
      <c r="BM172" s="237" t="s">
        <v>788</v>
      </c>
    </row>
    <row r="173" s="2" customFormat="1">
      <c r="A173" s="38"/>
      <c r="B173" s="39"/>
      <c r="C173" s="40"/>
      <c r="D173" s="239" t="s">
        <v>146</v>
      </c>
      <c r="E173" s="40"/>
      <c r="F173" s="240" t="s">
        <v>789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146</v>
      </c>
      <c r="AU173" s="17" t="s">
        <v>92</v>
      </c>
    </row>
    <row r="174" s="2" customFormat="1">
      <c r="A174" s="38"/>
      <c r="B174" s="39"/>
      <c r="C174" s="40"/>
      <c r="D174" s="248" t="s">
        <v>218</v>
      </c>
      <c r="E174" s="40"/>
      <c r="F174" s="249" t="s">
        <v>790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218</v>
      </c>
      <c r="AU174" s="17" t="s">
        <v>92</v>
      </c>
    </row>
    <row r="175" s="2" customFormat="1" ht="24.15" customHeight="1">
      <c r="A175" s="38"/>
      <c r="B175" s="39"/>
      <c r="C175" s="226" t="s">
        <v>347</v>
      </c>
      <c r="D175" s="226" t="s">
        <v>141</v>
      </c>
      <c r="E175" s="227" t="s">
        <v>791</v>
      </c>
      <c r="F175" s="228" t="s">
        <v>792</v>
      </c>
      <c r="G175" s="229" t="s">
        <v>251</v>
      </c>
      <c r="H175" s="230">
        <v>1</v>
      </c>
      <c r="I175" s="231"/>
      <c r="J175" s="232">
        <f>ROUND(I175*H175,2)</f>
        <v>0</v>
      </c>
      <c r="K175" s="228" t="s">
        <v>215</v>
      </c>
      <c r="L175" s="44"/>
      <c r="M175" s="233" t="s">
        <v>1</v>
      </c>
      <c r="N175" s="234" t="s">
        <v>47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316</v>
      </c>
      <c r="AT175" s="237" t="s">
        <v>141</v>
      </c>
      <c r="AU175" s="237" t="s">
        <v>92</v>
      </c>
      <c r="AY175" s="17" t="s">
        <v>138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92</v>
      </c>
      <c r="BK175" s="238">
        <f>ROUND(I175*H175,2)</f>
        <v>0</v>
      </c>
      <c r="BL175" s="17" t="s">
        <v>316</v>
      </c>
      <c r="BM175" s="237" t="s">
        <v>793</v>
      </c>
    </row>
    <row r="176" s="2" customFormat="1">
      <c r="A176" s="38"/>
      <c r="B176" s="39"/>
      <c r="C176" s="40"/>
      <c r="D176" s="239" t="s">
        <v>146</v>
      </c>
      <c r="E176" s="40"/>
      <c r="F176" s="240" t="s">
        <v>794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146</v>
      </c>
      <c r="AU176" s="17" t="s">
        <v>92</v>
      </c>
    </row>
    <row r="177" s="2" customFormat="1">
      <c r="A177" s="38"/>
      <c r="B177" s="39"/>
      <c r="C177" s="40"/>
      <c r="D177" s="248" t="s">
        <v>218</v>
      </c>
      <c r="E177" s="40"/>
      <c r="F177" s="249" t="s">
        <v>795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218</v>
      </c>
      <c r="AU177" s="17" t="s">
        <v>92</v>
      </c>
    </row>
    <row r="178" s="2" customFormat="1" ht="33" customHeight="1">
      <c r="A178" s="38"/>
      <c r="B178" s="39"/>
      <c r="C178" s="282" t="s">
        <v>7</v>
      </c>
      <c r="D178" s="282" t="s">
        <v>289</v>
      </c>
      <c r="E178" s="283" t="s">
        <v>796</v>
      </c>
      <c r="F178" s="284" t="s">
        <v>797</v>
      </c>
      <c r="G178" s="285" t="s">
        <v>251</v>
      </c>
      <c r="H178" s="286">
        <v>1</v>
      </c>
      <c r="I178" s="287"/>
      <c r="J178" s="288">
        <f>ROUND(I178*H178,2)</f>
        <v>0</v>
      </c>
      <c r="K178" s="284" t="s">
        <v>1</v>
      </c>
      <c r="L178" s="289"/>
      <c r="M178" s="290" t="s">
        <v>1</v>
      </c>
      <c r="N178" s="291" t="s">
        <v>47</v>
      </c>
      <c r="O178" s="91"/>
      <c r="P178" s="235">
        <f>O178*H178</f>
        <v>0</v>
      </c>
      <c r="Q178" s="235">
        <v>0.00012</v>
      </c>
      <c r="R178" s="235">
        <f>Q178*H178</f>
        <v>0.00012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408</v>
      </c>
      <c r="AT178" s="237" t="s">
        <v>289</v>
      </c>
      <c r="AU178" s="237" t="s">
        <v>92</v>
      </c>
      <c r="AY178" s="17" t="s">
        <v>138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92</v>
      </c>
      <c r="BK178" s="238">
        <f>ROUND(I178*H178,2)</f>
        <v>0</v>
      </c>
      <c r="BL178" s="17" t="s">
        <v>316</v>
      </c>
      <c r="BM178" s="237" t="s">
        <v>798</v>
      </c>
    </row>
    <row r="179" s="2" customFormat="1">
      <c r="A179" s="38"/>
      <c r="B179" s="39"/>
      <c r="C179" s="40"/>
      <c r="D179" s="239" t="s">
        <v>146</v>
      </c>
      <c r="E179" s="40"/>
      <c r="F179" s="240" t="s">
        <v>799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146</v>
      </c>
      <c r="AU179" s="17" t="s">
        <v>92</v>
      </c>
    </row>
    <row r="180" s="2" customFormat="1" ht="24.15" customHeight="1">
      <c r="A180" s="38"/>
      <c r="B180" s="39"/>
      <c r="C180" s="226" t="s">
        <v>358</v>
      </c>
      <c r="D180" s="226" t="s">
        <v>141</v>
      </c>
      <c r="E180" s="227" t="s">
        <v>481</v>
      </c>
      <c r="F180" s="228" t="s">
        <v>482</v>
      </c>
      <c r="G180" s="229" t="s">
        <v>251</v>
      </c>
      <c r="H180" s="230">
        <v>1</v>
      </c>
      <c r="I180" s="231"/>
      <c r="J180" s="232">
        <f>ROUND(I180*H180,2)</f>
        <v>0</v>
      </c>
      <c r="K180" s="228" t="s">
        <v>215</v>
      </c>
      <c r="L180" s="44"/>
      <c r="M180" s="233" t="s">
        <v>1</v>
      </c>
      <c r="N180" s="234" t="s">
        <v>47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316</v>
      </c>
      <c r="AT180" s="237" t="s">
        <v>141</v>
      </c>
      <c r="AU180" s="237" t="s">
        <v>92</v>
      </c>
      <c r="AY180" s="17" t="s">
        <v>138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92</v>
      </c>
      <c r="BK180" s="238">
        <f>ROUND(I180*H180,2)</f>
        <v>0</v>
      </c>
      <c r="BL180" s="17" t="s">
        <v>316</v>
      </c>
      <c r="BM180" s="237" t="s">
        <v>800</v>
      </c>
    </row>
    <row r="181" s="2" customFormat="1">
      <c r="A181" s="38"/>
      <c r="B181" s="39"/>
      <c r="C181" s="40"/>
      <c r="D181" s="239" t="s">
        <v>146</v>
      </c>
      <c r="E181" s="40"/>
      <c r="F181" s="240" t="s">
        <v>484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146</v>
      </c>
      <c r="AU181" s="17" t="s">
        <v>92</v>
      </c>
    </row>
    <row r="182" s="2" customFormat="1">
      <c r="A182" s="38"/>
      <c r="B182" s="39"/>
      <c r="C182" s="40"/>
      <c r="D182" s="248" t="s">
        <v>218</v>
      </c>
      <c r="E182" s="40"/>
      <c r="F182" s="249" t="s">
        <v>485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218</v>
      </c>
      <c r="AU182" s="17" t="s">
        <v>92</v>
      </c>
    </row>
    <row r="183" s="2" customFormat="1" ht="16.5" customHeight="1">
      <c r="A183" s="38"/>
      <c r="B183" s="39"/>
      <c r="C183" s="282" t="s">
        <v>366</v>
      </c>
      <c r="D183" s="282" t="s">
        <v>289</v>
      </c>
      <c r="E183" s="283" t="s">
        <v>448</v>
      </c>
      <c r="F183" s="284" t="s">
        <v>801</v>
      </c>
      <c r="G183" s="285" t="s">
        <v>251</v>
      </c>
      <c r="H183" s="286">
        <v>1</v>
      </c>
      <c r="I183" s="287"/>
      <c r="J183" s="288">
        <f>ROUND(I183*H183,2)</f>
        <v>0</v>
      </c>
      <c r="K183" s="284" t="s">
        <v>1</v>
      </c>
      <c r="L183" s="289"/>
      <c r="M183" s="290" t="s">
        <v>1</v>
      </c>
      <c r="N183" s="291" t="s">
        <v>47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408</v>
      </c>
      <c r="AT183" s="237" t="s">
        <v>289</v>
      </c>
      <c r="AU183" s="237" t="s">
        <v>92</v>
      </c>
      <c r="AY183" s="17" t="s">
        <v>138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92</v>
      </c>
      <c r="BK183" s="238">
        <f>ROUND(I183*H183,2)</f>
        <v>0</v>
      </c>
      <c r="BL183" s="17" t="s">
        <v>316</v>
      </c>
      <c r="BM183" s="237" t="s">
        <v>802</v>
      </c>
    </row>
    <row r="184" s="2" customFormat="1">
      <c r="A184" s="38"/>
      <c r="B184" s="39"/>
      <c r="C184" s="40"/>
      <c r="D184" s="239" t="s">
        <v>146</v>
      </c>
      <c r="E184" s="40"/>
      <c r="F184" s="240" t="s">
        <v>803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146</v>
      </c>
      <c r="AU184" s="17" t="s">
        <v>92</v>
      </c>
    </row>
    <row r="185" s="2" customFormat="1" ht="16.5" customHeight="1">
      <c r="A185" s="38"/>
      <c r="B185" s="39"/>
      <c r="C185" s="282" t="s">
        <v>372</v>
      </c>
      <c r="D185" s="282" t="s">
        <v>289</v>
      </c>
      <c r="E185" s="283" t="s">
        <v>513</v>
      </c>
      <c r="F185" s="284" t="s">
        <v>804</v>
      </c>
      <c r="G185" s="285" t="s">
        <v>251</v>
      </c>
      <c r="H185" s="286">
        <v>1</v>
      </c>
      <c r="I185" s="287"/>
      <c r="J185" s="288">
        <f>ROUND(I185*H185,2)</f>
        <v>0</v>
      </c>
      <c r="K185" s="284" t="s">
        <v>1</v>
      </c>
      <c r="L185" s="289"/>
      <c r="M185" s="290" t="s">
        <v>1</v>
      </c>
      <c r="N185" s="291" t="s">
        <v>47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408</v>
      </c>
      <c r="AT185" s="237" t="s">
        <v>289</v>
      </c>
      <c r="AU185" s="237" t="s">
        <v>92</v>
      </c>
      <c r="AY185" s="17" t="s">
        <v>138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92</v>
      </c>
      <c r="BK185" s="238">
        <f>ROUND(I185*H185,2)</f>
        <v>0</v>
      </c>
      <c r="BL185" s="17" t="s">
        <v>316</v>
      </c>
      <c r="BM185" s="237" t="s">
        <v>805</v>
      </c>
    </row>
    <row r="186" s="2" customFormat="1">
      <c r="A186" s="38"/>
      <c r="B186" s="39"/>
      <c r="C186" s="40"/>
      <c r="D186" s="239" t="s">
        <v>146</v>
      </c>
      <c r="E186" s="40"/>
      <c r="F186" s="240" t="s">
        <v>803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146</v>
      </c>
      <c r="AU186" s="17" t="s">
        <v>92</v>
      </c>
    </row>
    <row r="187" s="2" customFormat="1" ht="24.15" customHeight="1">
      <c r="A187" s="38"/>
      <c r="B187" s="39"/>
      <c r="C187" s="226" t="s">
        <v>378</v>
      </c>
      <c r="D187" s="226" t="s">
        <v>141</v>
      </c>
      <c r="E187" s="227" t="s">
        <v>806</v>
      </c>
      <c r="F187" s="228" t="s">
        <v>807</v>
      </c>
      <c r="G187" s="229" t="s">
        <v>251</v>
      </c>
      <c r="H187" s="230">
        <v>1</v>
      </c>
      <c r="I187" s="231"/>
      <c r="J187" s="232">
        <f>ROUND(I187*H187,2)</f>
        <v>0</v>
      </c>
      <c r="K187" s="228" t="s">
        <v>215</v>
      </c>
      <c r="L187" s="44"/>
      <c r="M187" s="233" t="s">
        <v>1</v>
      </c>
      <c r="N187" s="234" t="s">
        <v>47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316</v>
      </c>
      <c r="AT187" s="237" t="s">
        <v>141</v>
      </c>
      <c r="AU187" s="237" t="s">
        <v>92</v>
      </c>
      <c r="AY187" s="17" t="s">
        <v>138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92</v>
      </c>
      <c r="BK187" s="238">
        <f>ROUND(I187*H187,2)</f>
        <v>0</v>
      </c>
      <c r="BL187" s="17" t="s">
        <v>316</v>
      </c>
      <c r="BM187" s="237" t="s">
        <v>808</v>
      </c>
    </row>
    <row r="188" s="2" customFormat="1">
      <c r="A188" s="38"/>
      <c r="B188" s="39"/>
      <c r="C188" s="40"/>
      <c r="D188" s="239" t="s">
        <v>146</v>
      </c>
      <c r="E188" s="40"/>
      <c r="F188" s="240" t="s">
        <v>809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146</v>
      </c>
      <c r="AU188" s="17" t="s">
        <v>92</v>
      </c>
    </row>
    <row r="189" s="2" customFormat="1">
      <c r="A189" s="38"/>
      <c r="B189" s="39"/>
      <c r="C189" s="40"/>
      <c r="D189" s="248" t="s">
        <v>218</v>
      </c>
      <c r="E189" s="40"/>
      <c r="F189" s="249" t="s">
        <v>810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218</v>
      </c>
      <c r="AU189" s="17" t="s">
        <v>92</v>
      </c>
    </row>
    <row r="190" s="2" customFormat="1" ht="16.5" customHeight="1">
      <c r="A190" s="38"/>
      <c r="B190" s="39"/>
      <c r="C190" s="282" t="s">
        <v>383</v>
      </c>
      <c r="D190" s="282" t="s">
        <v>289</v>
      </c>
      <c r="E190" s="283" t="s">
        <v>811</v>
      </c>
      <c r="F190" s="284" t="s">
        <v>812</v>
      </c>
      <c r="G190" s="285" t="s">
        <v>251</v>
      </c>
      <c r="H190" s="286">
        <v>1</v>
      </c>
      <c r="I190" s="287"/>
      <c r="J190" s="288">
        <f>ROUND(I190*H190,2)</f>
        <v>0</v>
      </c>
      <c r="K190" s="284" t="s">
        <v>1</v>
      </c>
      <c r="L190" s="289"/>
      <c r="M190" s="290" t="s">
        <v>1</v>
      </c>
      <c r="N190" s="291" t="s">
        <v>47</v>
      </c>
      <c r="O190" s="91"/>
      <c r="P190" s="235">
        <f>O190*H190</f>
        <v>0</v>
      </c>
      <c r="Q190" s="235">
        <v>9.0000000000000006E-05</v>
      </c>
      <c r="R190" s="235">
        <f>Q190*H190</f>
        <v>9.0000000000000006E-05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408</v>
      </c>
      <c r="AT190" s="237" t="s">
        <v>289</v>
      </c>
      <c r="AU190" s="237" t="s">
        <v>92</v>
      </c>
      <c r="AY190" s="17" t="s">
        <v>138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92</v>
      </c>
      <c r="BK190" s="238">
        <f>ROUND(I190*H190,2)</f>
        <v>0</v>
      </c>
      <c r="BL190" s="17" t="s">
        <v>316</v>
      </c>
      <c r="BM190" s="237" t="s">
        <v>813</v>
      </c>
    </row>
    <row r="191" s="2" customFormat="1">
      <c r="A191" s="38"/>
      <c r="B191" s="39"/>
      <c r="C191" s="40"/>
      <c r="D191" s="239" t="s">
        <v>146</v>
      </c>
      <c r="E191" s="40"/>
      <c r="F191" s="240" t="s">
        <v>814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146</v>
      </c>
      <c r="AU191" s="17" t="s">
        <v>92</v>
      </c>
    </row>
    <row r="192" s="2" customFormat="1" ht="16.5" customHeight="1">
      <c r="A192" s="38"/>
      <c r="B192" s="39"/>
      <c r="C192" s="282" t="s">
        <v>387</v>
      </c>
      <c r="D192" s="282" t="s">
        <v>289</v>
      </c>
      <c r="E192" s="283" t="s">
        <v>815</v>
      </c>
      <c r="F192" s="284" t="s">
        <v>816</v>
      </c>
      <c r="G192" s="285" t="s">
        <v>251</v>
      </c>
      <c r="H192" s="286">
        <v>1</v>
      </c>
      <c r="I192" s="287"/>
      <c r="J192" s="288">
        <f>ROUND(I192*H192,2)</f>
        <v>0</v>
      </c>
      <c r="K192" s="284" t="s">
        <v>1</v>
      </c>
      <c r="L192" s="289"/>
      <c r="M192" s="290" t="s">
        <v>1</v>
      </c>
      <c r="N192" s="291" t="s">
        <v>47</v>
      </c>
      <c r="O192" s="91"/>
      <c r="P192" s="235">
        <f>O192*H192</f>
        <v>0</v>
      </c>
      <c r="Q192" s="235">
        <v>6.0000000000000002E-05</v>
      </c>
      <c r="R192" s="235">
        <f>Q192*H192</f>
        <v>6.0000000000000002E-05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408</v>
      </c>
      <c r="AT192" s="237" t="s">
        <v>289</v>
      </c>
      <c r="AU192" s="237" t="s">
        <v>92</v>
      </c>
      <c r="AY192" s="17" t="s">
        <v>138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92</v>
      </c>
      <c r="BK192" s="238">
        <f>ROUND(I192*H192,2)</f>
        <v>0</v>
      </c>
      <c r="BL192" s="17" t="s">
        <v>316</v>
      </c>
      <c r="BM192" s="237" t="s">
        <v>817</v>
      </c>
    </row>
    <row r="193" s="2" customFormat="1">
      <c r="A193" s="38"/>
      <c r="B193" s="39"/>
      <c r="C193" s="40"/>
      <c r="D193" s="239" t="s">
        <v>146</v>
      </c>
      <c r="E193" s="40"/>
      <c r="F193" s="240" t="s">
        <v>818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146</v>
      </c>
      <c r="AU193" s="17" t="s">
        <v>92</v>
      </c>
    </row>
    <row r="194" s="2" customFormat="1" ht="16.5" customHeight="1">
      <c r="A194" s="38"/>
      <c r="B194" s="39"/>
      <c r="C194" s="282" t="s">
        <v>393</v>
      </c>
      <c r="D194" s="282" t="s">
        <v>289</v>
      </c>
      <c r="E194" s="283" t="s">
        <v>819</v>
      </c>
      <c r="F194" s="284" t="s">
        <v>820</v>
      </c>
      <c r="G194" s="285" t="s">
        <v>251</v>
      </c>
      <c r="H194" s="286">
        <v>1</v>
      </c>
      <c r="I194" s="287"/>
      <c r="J194" s="288">
        <f>ROUND(I194*H194,2)</f>
        <v>0</v>
      </c>
      <c r="K194" s="284" t="s">
        <v>1</v>
      </c>
      <c r="L194" s="289"/>
      <c r="M194" s="290" t="s">
        <v>1</v>
      </c>
      <c r="N194" s="291" t="s">
        <v>47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408</v>
      </c>
      <c r="AT194" s="237" t="s">
        <v>289</v>
      </c>
      <c r="AU194" s="237" t="s">
        <v>92</v>
      </c>
      <c r="AY194" s="17" t="s">
        <v>138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92</v>
      </c>
      <c r="BK194" s="238">
        <f>ROUND(I194*H194,2)</f>
        <v>0</v>
      </c>
      <c r="BL194" s="17" t="s">
        <v>316</v>
      </c>
      <c r="BM194" s="237" t="s">
        <v>821</v>
      </c>
    </row>
    <row r="195" s="2" customFormat="1">
      <c r="A195" s="38"/>
      <c r="B195" s="39"/>
      <c r="C195" s="40"/>
      <c r="D195" s="239" t="s">
        <v>146</v>
      </c>
      <c r="E195" s="40"/>
      <c r="F195" s="240" t="s">
        <v>822</v>
      </c>
      <c r="G195" s="40"/>
      <c r="H195" s="40"/>
      <c r="I195" s="241"/>
      <c r="J195" s="40"/>
      <c r="K195" s="40"/>
      <c r="L195" s="44"/>
      <c r="M195" s="242"/>
      <c r="N195" s="24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146</v>
      </c>
      <c r="AU195" s="17" t="s">
        <v>92</v>
      </c>
    </row>
    <row r="196" s="2" customFormat="1" ht="16.5" customHeight="1">
      <c r="A196" s="38"/>
      <c r="B196" s="39"/>
      <c r="C196" s="282" t="s">
        <v>399</v>
      </c>
      <c r="D196" s="282" t="s">
        <v>289</v>
      </c>
      <c r="E196" s="283" t="s">
        <v>533</v>
      </c>
      <c r="F196" s="284" t="s">
        <v>823</v>
      </c>
      <c r="G196" s="285" t="s">
        <v>144</v>
      </c>
      <c r="H196" s="286">
        <v>1</v>
      </c>
      <c r="I196" s="287"/>
      <c r="J196" s="288">
        <f>ROUND(I196*H196,2)</f>
        <v>0</v>
      </c>
      <c r="K196" s="284" t="s">
        <v>1</v>
      </c>
      <c r="L196" s="289"/>
      <c r="M196" s="290" t="s">
        <v>1</v>
      </c>
      <c r="N196" s="291" t="s">
        <v>47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408</v>
      </c>
      <c r="AT196" s="237" t="s">
        <v>289</v>
      </c>
      <c r="AU196" s="237" t="s">
        <v>92</v>
      </c>
      <c r="AY196" s="17" t="s">
        <v>138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92</v>
      </c>
      <c r="BK196" s="238">
        <f>ROUND(I196*H196,2)</f>
        <v>0</v>
      </c>
      <c r="BL196" s="17" t="s">
        <v>316</v>
      </c>
      <c r="BM196" s="237" t="s">
        <v>824</v>
      </c>
    </row>
    <row r="197" s="2" customFormat="1">
      <c r="A197" s="38"/>
      <c r="B197" s="39"/>
      <c r="C197" s="40"/>
      <c r="D197" s="239" t="s">
        <v>146</v>
      </c>
      <c r="E197" s="40"/>
      <c r="F197" s="240" t="s">
        <v>803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146</v>
      </c>
      <c r="AU197" s="17" t="s">
        <v>92</v>
      </c>
    </row>
    <row r="198" s="12" customFormat="1" ht="22.8" customHeight="1">
      <c r="A198" s="12"/>
      <c r="B198" s="210"/>
      <c r="C198" s="211"/>
      <c r="D198" s="212" t="s">
        <v>80</v>
      </c>
      <c r="E198" s="224" t="s">
        <v>825</v>
      </c>
      <c r="F198" s="224" t="s">
        <v>826</v>
      </c>
      <c r="G198" s="211"/>
      <c r="H198" s="211"/>
      <c r="I198" s="214"/>
      <c r="J198" s="225">
        <f>BK198</f>
        <v>0</v>
      </c>
      <c r="K198" s="211"/>
      <c r="L198" s="216"/>
      <c r="M198" s="217"/>
      <c r="N198" s="218"/>
      <c r="O198" s="218"/>
      <c r="P198" s="219">
        <f>SUM(P199:P268)</f>
        <v>0</v>
      </c>
      <c r="Q198" s="218"/>
      <c r="R198" s="219">
        <f>SUM(R199:R268)</f>
        <v>0.018570000000000003</v>
      </c>
      <c r="S198" s="218"/>
      <c r="T198" s="220">
        <f>SUM(T199:T268)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1" t="s">
        <v>92</v>
      </c>
      <c r="AT198" s="222" t="s">
        <v>80</v>
      </c>
      <c r="AU198" s="222" t="s">
        <v>88</v>
      </c>
      <c r="AY198" s="221" t="s">
        <v>138</v>
      </c>
      <c r="BK198" s="223">
        <f>SUM(BK199:BK268)</f>
        <v>0</v>
      </c>
    </row>
    <row r="199" s="2" customFormat="1" ht="24.15" customHeight="1">
      <c r="A199" s="38"/>
      <c r="B199" s="39"/>
      <c r="C199" s="226" t="s">
        <v>405</v>
      </c>
      <c r="D199" s="226" t="s">
        <v>141</v>
      </c>
      <c r="E199" s="227" t="s">
        <v>791</v>
      </c>
      <c r="F199" s="228" t="s">
        <v>792</v>
      </c>
      <c r="G199" s="229" t="s">
        <v>251</v>
      </c>
      <c r="H199" s="230">
        <v>3</v>
      </c>
      <c r="I199" s="231"/>
      <c r="J199" s="232">
        <f>ROUND(I199*H199,2)</f>
        <v>0</v>
      </c>
      <c r="K199" s="228" t="s">
        <v>215</v>
      </c>
      <c r="L199" s="44"/>
      <c r="M199" s="233" t="s">
        <v>1</v>
      </c>
      <c r="N199" s="234" t="s">
        <v>47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316</v>
      </c>
      <c r="AT199" s="237" t="s">
        <v>141</v>
      </c>
      <c r="AU199" s="237" t="s">
        <v>92</v>
      </c>
      <c r="AY199" s="17" t="s">
        <v>138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92</v>
      </c>
      <c r="BK199" s="238">
        <f>ROUND(I199*H199,2)</f>
        <v>0</v>
      </c>
      <c r="BL199" s="17" t="s">
        <v>316</v>
      </c>
      <c r="BM199" s="237" t="s">
        <v>827</v>
      </c>
    </row>
    <row r="200" s="2" customFormat="1">
      <c r="A200" s="38"/>
      <c r="B200" s="39"/>
      <c r="C200" s="40"/>
      <c r="D200" s="239" t="s">
        <v>146</v>
      </c>
      <c r="E200" s="40"/>
      <c r="F200" s="240" t="s">
        <v>794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146</v>
      </c>
      <c r="AU200" s="17" t="s">
        <v>92</v>
      </c>
    </row>
    <row r="201" s="2" customFormat="1">
      <c r="A201" s="38"/>
      <c r="B201" s="39"/>
      <c r="C201" s="40"/>
      <c r="D201" s="248" t="s">
        <v>218</v>
      </c>
      <c r="E201" s="40"/>
      <c r="F201" s="249" t="s">
        <v>795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218</v>
      </c>
      <c r="AU201" s="17" t="s">
        <v>92</v>
      </c>
    </row>
    <row r="202" s="2" customFormat="1" ht="24.15" customHeight="1">
      <c r="A202" s="38"/>
      <c r="B202" s="39"/>
      <c r="C202" s="282" t="s">
        <v>411</v>
      </c>
      <c r="D202" s="282" t="s">
        <v>289</v>
      </c>
      <c r="E202" s="283" t="s">
        <v>828</v>
      </c>
      <c r="F202" s="284" t="s">
        <v>829</v>
      </c>
      <c r="G202" s="285" t="s">
        <v>251</v>
      </c>
      <c r="H202" s="286">
        <v>3</v>
      </c>
      <c r="I202" s="287"/>
      <c r="J202" s="288">
        <f>ROUND(I202*H202,2)</f>
        <v>0</v>
      </c>
      <c r="K202" s="284" t="s">
        <v>1</v>
      </c>
      <c r="L202" s="289"/>
      <c r="M202" s="290" t="s">
        <v>1</v>
      </c>
      <c r="N202" s="291" t="s">
        <v>47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176</v>
      </c>
      <c r="AT202" s="237" t="s">
        <v>289</v>
      </c>
      <c r="AU202" s="237" t="s">
        <v>92</v>
      </c>
      <c r="AY202" s="17" t="s">
        <v>138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92</v>
      </c>
      <c r="BK202" s="238">
        <f>ROUND(I202*H202,2)</f>
        <v>0</v>
      </c>
      <c r="BL202" s="17" t="s">
        <v>137</v>
      </c>
      <c r="BM202" s="237" t="s">
        <v>830</v>
      </c>
    </row>
    <row r="203" s="2" customFormat="1">
      <c r="A203" s="38"/>
      <c r="B203" s="39"/>
      <c r="C203" s="40"/>
      <c r="D203" s="239" t="s">
        <v>146</v>
      </c>
      <c r="E203" s="40"/>
      <c r="F203" s="240" t="s">
        <v>831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146</v>
      </c>
      <c r="AU203" s="17" t="s">
        <v>92</v>
      </c>
    </row>
    <row r="204" s="2" customFormat="1" ht="16.5" customHeight="1">
      <c r="A204" s="38"/>
      <c r="B204" s="39"/>
      <c r="C204" s="282" t="s">
        <v>408</v>
      </c>
      <c r="D204" s="282" t="s">
        <v>289</v>
      </c>
      <c r="E204" s="283" t="s">
        <v>832</v>
      </c>
      <c r="F204" s="284" t="s">
        <v>833</v>
      </c>
      <c r="G204" s="285" t="s">
        <v>189</v>
      </c>
      <c r="H204" s="286">
        <v>1</v>
      </c>
      <c r="I204" s="287"/>
      <c r="J204" s="288">
        <f>ROUND(I204*H204,2)</f>
        <v>0</v>
      </c>
      <c r="K204" s="284" t="s">
        <v>1</v>
      </c>
      <c r="L204" s="289"/>
      <c r="M204" s="290" t="s">
        <v>1</v>
      </c>
      <c r="N204" s="291" t="s">
        <v>47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176</v>
      </c>
      <c r="AT204" s="237" t="s">
        <v>289</v>
      </c>
      <c r="AU204" s="237" t="s">
        <v>92</v>
      </c>
      <c r="AY204" s="17" t="s">
        <v>138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92</v>
      </c>
      <c r="BK204" s="238">
        <f>ROUND(I204*H204,2)</f>
        <v>0</v>
      </c>
      <c r="BL204" s="17" t="s">
        <v>137</v>
      </c>
      <c r="BM204" s="237" t="s">
        <v>834</v>
      </c>
    </row>
    <row r="205" s="2" customFormat="1">
      <c r="A205" s="38"/>
      <c r="B205" s="39"/>
      <c r="C205" s="40"/>
      <c r="D205" s="239" t="s">
        <v>146</v>
      </c>
      <c r="E205" s="40"/>
      <c r="F205" s="240" t="s">
        <v>833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146</v>
      </c>
      <c r="AU205" s="17" t="s">
        <v>92</v>
      </c>
    </row>
    <row r="206" s="2" customFormat="1" ht="24.15" customHeight="1">
      <c r="A206" s="38"/>
      <c r="B206" s="39"/>
      <c r="C206" s="226" t="s">
        <v>426</v>
      </c>
      <c r="D206" s="226" t="s">
        <v>141</v>
      </c>
      <c r="E206" s="227" t="s">
        <v>481</v>
      </c>
      <c r="F206" s="228" t="s">
        <v>482</v>
      </c>
      <c r="G206" s="229" t="s">
        <v>251</v>
      </c>
      <c r="H206" s="230">
        <v>1</v>
      </c>
      <c r="I206" s="231"/>
      <c r="J206" s="232">
        <f>ROUND(I206*H206,2)</f>
        <v>0</v>
      </c>
      <c r="K206" s="228" t="s">
        <v>215</v>
      </c>
      <c r="L206" s="44"/>
      <c r="M206" s="233" t="s">
        <v>1</v>
      </c>
      <c r="N206" s="234" t="s">
        <v>47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316</v>
      </c>
      <c r="AT206" s="237" t="s">
        <v>141</v>
      </c>
      <c r="AU206" s="237" t="s">
        <v>92</v>
      </c>
      <c r="AY206" s="17" t="s">
        <v>138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92</v>
      </c>
      <c r="BK206" s="238">
        <f>ROUND(I206*H206,2)</f>
        <v>0</v>
      </c>
      <c r="BL206" s="17" t="s">
        <v>316</v>
      </c>
      <c r="BM206" s="237" t="s">
        <v>835</v>
      </c>
    </row>
    <row r="207" s="2" customFormat="1">
      <c r="A207" s="38"/>
      <c r="B207" s="39"/>
      <c r="C207" s="40"/>
      <c r="D207" s="239" t="s">
        <v>146</v>
      </c>
      <c r="E207" s="40"/>
      <c r="F207" s="240" t="s">
        <v>484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146</v>
      </c>
      <c r="AU207" s="17" t="s">
        <v>92</v>
      </c>
    </row>
    <row r="208" s="2" customFormat="1">
      <c r="A208" s="38"/>
      <c r="B208" s="39"/>
      <c r="C208" s="40"/>
      <c r="D208" s="248" t="s">
        <v>218</v>
      </c>
      <c r="E208" s="40"/>
      <c r="F208" s="249" t="s">
        <v>485</v>
      </c>
      <c r="G208" s="40"/>
      <c r="H208" s="40"/>
      <c r="I208" s="241"/>
      <c r="J208" s="40"/>
      <c r="K208" s="40"/>
      <c r="L208" s="44"/>
      <c r="M208" s="242"/>
      <c r="N208" s="243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218</v>
      </c>
      <c r="AU208" s="17" t="s">
        <v>92</v>
      </c>
    </row>
    <row r="209" s="2" customFormat="1" ht="24.15" customHeight="1">
      <c r="A209" s="38"/>
      <c r="B209" s="39"/>
      <c r="C209" s="282" t="s">
        <v>569</v>
      </c>
      <c r="D209" s="282" t="s">
        <v>289</v>
      </c>
      <c r="E209" s="283" t="s">
        <v>836</v>
      </c>
      <c r="F209" s="284" t="s">
        <v>837</v>
      </c>
      <c r="G209" s="285" t="s">
        <v>251</v>
      </c>
      <c r="H209" s="286">
        <v>1</v>
      </c>
      <c r="I209" s="287"/>
      <c r="J209" s="288">
        <f>ROUND(I209*H209,2)</f>
        <v>0</v>
      </c>
      <c r="K209" s="284" t="s">
        <v>215</v>
      </c>
      <c r="L209" s="289"/>
      <c r="M209" s="290" t="s">
        <v>1</v>
      </c>
      <c r="N209" s="291" t="s">
        <v>47</v>
      </c>
      <c r="O209" s="91"/>
      <c r="P209" s="235">
        <f>O209*H209</f>
        <v>0</v>
      </c>
      <c r="Q209" s="235">
        <v>0.00016000000000000001</v>
      </c>
      <c r="R209" s="235">
        <f>Q209*H209</f>
        <v>0.00016000000000000001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176</v>
      </c>
      <c r="AT209" s="237" t="s">
        <v>289</v>
      </c>
      <c r="AU209" s="237" t="s">
        <v>92</v>
      </c>
      <c r="AY209" s="17" t="s">
        <v>138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92</v>
      </c>
      <c r="BK209" s="238">
        <f>ROUND(I209*H209,2)</f>
        <v>0</v>
      </c>
      <c r="BL209" s="17" t="s">
        <v>137</v>
      </c>
      <c r="BM209" s="237" t="s">
        <v>838</v>
      </c>
    </row>
    <row r="210" s="2" customFormat="1">
      <c r="A210" s="38"/>
      <c r="B210" s="39"/>
      <c r="C210" s="40"/>
      <c r="D210" s="239" t="s">
        <v>146</v>
      </c>
      <c r="E210" s="40"/>
      <c r="F210" s="240" t="s">
        <v>837</v>
      </c>
      <c r="G210" s="40"/>
      <c r="H210" s="40"/>
      <c r="I210" s="241"/>
      <c r="J210" s="40"/>
      <c r="K210" s="40"/>
      <c r="L210" s="44"/>
      <c r="M210" s="242"/>
      <c r="N210" s="24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146</v>
      </c>
      <c r="AU210" s="17" t="s">
        <v>92</v>
      </c>
    </row>
    <row r="211" s="2" customFormat="1" ht="24.15" customHeight="1">
      <c r="A211" s="38"/>
      <c r="B211" s="39"/>
      <c r="C211" s="226" t="s">
        <v>573</v>
      </c>
      <c r="D211" s="226" t="s">
        <v>141</v>
      </c>
      <c r="E211" s="227" t="s">
        <v>839</v>
      </c>
      <c r="F211" s="228" t="s">
        <v>840</v>
      </c>
      <c r="G211" s="229" t="s">
        <v>251</v>
      </c>
      <c r="H211" s="230">
        <v>12</v>
      </c>
      <c r="I211" s="231"/>
      <c r="J211" s="232">
        <f>ROUND(I211*H211,2)</f>
        <v>0</v>
      </c>
      <c r="K211" s="228" t="s">
        <v>215</v>
      </c>
      <c r="L211" s="44"/>
      <c r="M211" s="233" t="s">
        <v>1</v>
      </c>
      <c r="N211" s="234" t="s">
        <v>47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316</v>
      </c>
      <c r="AT211" s="237" t="s">
        <v>141</v>
      </c>
      <c r="AU211" s="237" t="s">
        <v>92</v>
      </c>
      <c r="AY211" s="17" t="s">
        <v>138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92</v>
      </c>
      <c r="BK211" s="238">
        <f>ROUND(I211*H211,2)</f>
        <v>0</v>
      </c>
      <c r="BL211" s="17" t="s">
        <v>316</v>
      </c>
      <c r="BM211" s="237" t="s">
        <v>841</v>
      </c>
    </row>
    <row r="212" s="2" customFormat="1">
      <c r="A212" s="38"/>
      <c r="B212" s="39"/>
      <c r="C212" s="40"/>
      <c r="D212" s="239" t="s">
        <v>146</v>
      </c>
      <c r="E212" s="40"/>
      <c r="F212" s="240" t="s">
        <v>842</v>
      </c>
      <c r="G212" s="40"/>
      <c r="H212" s="40"/>
      <c r="I212" s="241"/>
      <c r="J212" s="40"/>
      <c r="K212" s="40"/>
      <c r="L212" s="44"/>
      <c r="M212" s="242"/>
      <c r="N212" s="24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146</v>
      </c>
      <c r="AU212" s="17" t="s">
        <v>92</v>
      </c>
    </row>
    <row r="213" s="2" customFormat="1">
      <c r="A213" s="38"/>
      <c r="B213" s="39"/>
      <c r="C213" s="40"/>
      <c r="D213" s="248" t="s">
        <v>218</v>
      </c>
      <c r="E213" s="40"/>
      <c r="F213" s="249" t="s">
        <v>843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218</v>
      </c>
      <c r="AU213" s="17" t="s">
        <v>92</v>
      </c>
    </row>
    <row r="214" s="2" customFormat="1" ht="16.5" customHeight="1">
      <c r="A214" s="38"/>
      <c r="B214" s="39"/>
      <c r="C214" s="282" t="s">
        <v>844</v>
      </c>
      <c r="D214" s="282" t="s">
        <v>289</v>
      </c>
      <c r="E214" s="283" t="s">
        <v>845</v>
      </c>
      <c r="F214" s="284" t="s">
        <v>846</v>
      </c>
      <c r="G214" s="285" t="s">
        <v>251</v>
      </c>
      <c r="H214" s="286">
        <v>6</v>
      </c>
      <c r="I214" s="287"/>
      <c r="J214" s="288">
        <f>ROUND(I214*H214,2)</f>
        <v>0</v>
      </c>
      <c r="K214" s="284" t="s">
        <v>1</v>
      </c>
      <c r="L214" s="289"/>
      <c r="M214" s="290" t="s">
        <v>1</v>
      </c>
      <c r="N214" s="291" t="s">
        <v>47</v>
      </c>
      <c r="O214" s="91"/>
      <c r="P214" s="235">
        <f>O214*H214</f>
        <v>0</v>
      </c>
      <c r="Q214" s="235">
        <v>0.00031</v>
      </c>
      <c r="R214" s="235">
        <f>Q214*H214</f>
        <v>0.0018600000000000001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408</v>
      </c>
      <c r="AT214" s="237" t="s">
        <v>289</v>
      </c>
      <c r="AU214" s="237" t="s">
        <v>92</v>
      </c>
      <c r="AY214" s="17" t="s">
        <v>138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92</v>
      </c>
      <c r="BK214" s="238">
        <f>ROUND(I214*H214,2)</f>
        <v>0</v>
      </c>
      <c r="BL214" s="17" t="s">
        <v>316</v>
      </c>
      <c r="BM214" s="237" t="s">
        <v>847</v>
      </c>
    </row>
    <row r="215" s="2" customFormat="1">
      <c r="A215" s="38"/>
      <c r="B215" s="39"/>
      <c r="C215" s="40"/>
      <c r="D215" s="239" t="s">
        <v>146</v>
      </c>
      <c r="E215" s="40"/>
      <c r="F215" s="240" t="s">
        <v>848</v>
      </c>
      <c r="G215" s="40"/>
      <c r="H215" s="40"/>
      <c r="I215" s="241"/>
      <c r="J215" s="40"/>
      <c r="K215" s="40"/>
      <c r="L215" s="44"/>
      <c r="M215" s="242"/>
      <c r="N215" s="24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146</v>
      </c>
      <c r="AU215" s="17" t="s">
        <v>92</v>
      </c>
    </row>
    <row r="216" s="13" customFormat="1">
      <c r="A216" s="13"/>
      <c r="B216" s="250"/>
      <c r="C216" s="251"/>
      <c r="D216" s="239" t="s">
        <v>220</v>
      </c>
      <c r="E216" s="252" t="s">
        <v>1</v>
      </c>
      <c r="F216" s="253" t="s">
        <v>536</v>
      </c>
      <c r="G216" s="251"/>
      <c r="H216" s="254">
        <v>6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0" t="s">
        <v>220</v>
      </c>
      <c r="AU216" s="260" t="s">
        <v>92</v>
      </c>
      <c r="AV216" s="13" t="s">
        <v>92</v>
      </c>
      <c r="AW216" s="13" t="s">
        <v>36</v>
      </c>
      <c r="AX216" s="13" t="s">
        <v>88</v>
      </c>
      <c r="AY216" s="260" t="s">
        <v>138</v>
      </c>
    </row>
    <row r="217" s="2" customFormat="1" ht="16.5" customHeight="1">
      <c r="A217" s="38"/>
      <c r="B217" s="39"/>
      <c r="C217" s="282" t="s">
        <v>849</v>
      </c>
      <c r="D217" s="282" t="s">
        <v>289</v>
      </c>
      <c r="E217" s="283" t="s">
        <v>850</v>
      </c>
      <c r="F217" s="284" t="s">
        <v>851</v>
      </c>
      <c r="G217" s="285" t="s">
        <v>251</v>
      </c>
      <c r="H217" s="286">
        <v>6</v>
      </c>
      <c r="I217" s="287"/>
      <c r="J217" s="288">
        <f>ROUND(I217*H217,2)</f>
        <v>0</v>
      </c>
      <c r="K217" s="284" t="s">
        <v>1</v>
      </c>
      <c r="L217" s="289"/>
      <c r="M217" s="290" t="s">
        <v>1</v>
      </c>
      <c r="N217" s="291" t="s">
        <v>47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408</v>
      </c>
      <c r="AT217" s="237" t="s">
        <v>289</v>
      </c>
      <c r="AU217" s="237" t="s">
        <v>92</v>
      </c>
      <c r="AY217" s="17" t="s">
        <v>138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92</v>
      </c>
      <c r="BK217" s="238">
        <f>ROUND(I217*H217,2)</f>
        <v>0</v>
      </c>
      <c r="BL217" s="17" t="s">
        <v>316</v>
      </c>
      <c r="BM217" s="237" t="s">
        <v>852</v>
      </c>
    </row>
    <row r="218" s="2" customFormat="1">
      <c r="A218" s="38"/>
      <c r="B218" s="39"/>
      <c r="C218" s="40"/>
      <c r="D218" s="239" t="s">
        <v>146</v>
      </c>
      <c r="E218" s="40"/>
      <c r="F218" s="240" t="s">
        <v>853</v>
      </c>
      <c r="G218" s="40"/>
      <c r="H218" s="40"/>
      <c r="I218" s="241"/>
      <c r="J218" s="40"/>
      <c r="K218" s="40"/>
      <c r="L218" s="44"/>
      <c r="M218" s="242"/>
      <c r="N218" s="24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146</v>
      </c>
      <c r="AU218" s="17" t="s">
        <v>92</v>
      </c>
    </row>
    <row r="219" s="13" customFormat="1">
      <c r="A219" s="13"/>
      <c r="B219" s="250"/>
      <c r="C219" s="251"/>
      <c r="D219" s="239" t="s">
        <v>220</v>
      </c>
      <c r="E219" s="252" t="s">
        <v>1</v>
      </c>
      <c r="F219" s="253" t="s">
        <v>536</v>
      </c>
      <c r="G219" s="251"/>
      <c r="H219" s="254">
        <v>6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0" t="s">
        <v>220</v>
      </c>
      <c r="AU219" s="260" t="s">
        <v>92</v>
      </c>
      <c r="AV219" s="13" t="s">
        <v>92</v>
      </c>
      <c r="AW219" s="13" t="s">
        <v>36</v>
      </c>
      <c r="AX219" s="13" t="s">
        <v>88</v>
      </c>
      <c r="AY219" s="260" t="s">
        <v>138</v>
      </c>
    </row>
    <row r="220" s="2" customFormat="1" ht="24.15" customHeight="1">
      <c r="A220" s="38"/>
      <c r="B220" s="39"/>
      <c r="C220" s="226" t="s">
        <v>854</v>
      </c>
      <c r="D220" s="226" t="s">
        <v>141</v>
      </c>
      <c r="E220" s="227" t="s">
        <v>497</v>
      </c>
      <c r="F220" s="228" t="s">
        <v>498</v>
      </c>
      <c r="G220" s="229" t="s">
        <v>251</v>
      </c>
      <c r="H220" s="230">
        <v>6</v>
      </c>
      <c r="I220" s="231"/>
      <c r="J220" s="232">
        <f>ROUND(I220*H220,2)</f>
        <v>0</v>
      </c>
      <c r="K220" s="228" t="s">
        <v>215</v>
      </c>
      <c r="L220" s="44"/>
      <c r="M220" s="233" t="s">
        <v>1</v>
      </c>
      <c r="N220" s="234" t="s">
        <v>47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316</v>
      </c>
      <c r="AT220" s="237" t="s">
        <v>141</v>
      </c>
      <c r="AU220" s="237" t="s">
        <v>92</v>
      </c>
      <c r="AY220" s="17" t="s">
        <v>138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92</v>
      </c>
      <c r="BK220" s="238">
        <f>ROUND(I220*H220,2)</f>
        <v>0</v>
      </c>
      <c r="BL220" s="17" t="s">
        <v>316</v>
      </c>
      <c r="BM220" s="237" t="s">
        <v>855</v>
      </c>
    </row>
    <row r="221" s="2" customFormat="1">
      <c r="A221" s="38"/>
      <c r="B221" s="39"/>
      <c r="C221" s="40"/>
      <c r="D221" s="239" t="s">
        <v>146</v>
      </c>
      <c r="E221" s="40"/>
      <c r="F221" s="240" t="s">
        <v>500</v>
      </c>
      <c r="G221" s="40"/>
      <c r="H221" s="40"/>
      <c r="I221" s="241"/>
      <c r="J221" s="40"/>
      <c r="K221" s="40"/>
      <c r="L221" s="44"/>
      <c r="M221" s="242"/>
      <c r="N221" s="24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146</v>
      </c>
      <c r="AU221" s="17" t="s">
        <v>92</v>
      </c>
    </row>
    <row r="222" s="2" customFormat="1">
      <c r="A222" s="38"/>
      <c r="B222" s="39"/>
      <c r="C222" s="40"/>
      <c r="D222" s="248" t="s">
        <v>218</v>
      </c>
      <c r="E222" s="40"/>
      <c r="F222" s="249" t="s">
        <v>501</v>
      </c>
      <c r="G222" s="40"/>
      <c r="H222" s="40"/>
      <c r="I222" s="241"/>
      <c r="J222" s="40"/>
      <c r="K222" s="40"/>
      <c r="L222" s="44"/>
      <c r="M222" s="242"/>
      <c r="N222" s="243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218</v>
      </c>
      <c r="AU222" s="17" t="s">
        <v>92</v>
      </c>
    </row>
    <row r="223" s="2" customFormat="1" ht="24.15" customHeight="1">
      <c r="A223" s="38"/>
      <c r="B223" s="39"/>
      <c r="C223" s="282" t="s">
        <v>856</v>
      </c>
      <c r="D223" s="282" t="s">
        <v>289</v>
      </c>
      <c r="E223" s="283" t="s">
        <v>505</v>
      </c>
      <c r="F223" s="284" t="s">
        <v>506</v>
      </c>
      <c r="G223" s="285" t="s">
        <v>251</v>
      </c>
      <c r="H223" s="286">
        <v>4</v>
      </c>
      <c r="I223" s="287"/>
      <c r="J223" s="288">
        <f>ROUND(I223*H223,2)</f>
        <v>0</v>
      </c>
      <c r="K223" s="284" t="s">
        <v>215</v>
      </c>
      <c r="L223" s="289"/>
      <c r="M223" s="290" t="s">
        <v>1</v>
      </c>
      <c r="N223" s="291" t="s">
        <v>47</v>
      </c>
      <c r="O223" s="91"/>
      <c r="P223" s="235">
        <f>O223*H223</f>
        <v>0</v>
      </c>
      <c r="Q223" s="235">
        <v>0.0010499999999999999</v>
      </c>
      <c r="R223" s="235">
        <f>Q223*H223</f>
        <v>0.0041999999999999997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176</v>
      </c>
      <c r="AT223" s="237" t="s">
        <v>289</v>
      </c>
      <c r="AU223" s="237" t="s">
        <v>92</v>
      </c>
      <c r="AY223" s="17" t="s">
        <v>138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92</v>
      </c>
      <c r="BK223" s="238">
        <f>ROUND(I223*H223,2)</f>
        <v>0</v>
      </c>
      <c r="BL223" s="17" t="s">
        <v>137</v>
      </c>
      <c r="BM223" s="237" t="s">
        <v>857</v>
      </c>
    </row>
    <row r="224" s="2" customFormat="1">
      <c r="A224" s="38"/>
      <c r="B224" s="39"/>
      <c r="C224" s="40"/>
      <c r="D224" s="239" t="s">
        <v>146</v>
      </c>
      <c r="E224" s="40"/>
      <c r="F224" s="240" t="s">
        <v>506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146</v>
      </c>
      <c r="AU224" s="17" t="s">
        <v>92</v>
      </c>
    </row>
    <row r="225" s="2" customFormat="1" ht="16.5" customHeight="1">
      <c r="A225" s="38"/>
      <c r="B225" s="39"/>
      <c r="C225" s="282" t="s">
        <v>858</v>
      </c>
      <c r="D225" s="282" t="s">
        <v>289</v>
      </c>
      <c r="E225" s="283" t="s">
        <v>551</v>
      </c>
      <c r="F225" s="284" t="s">
        <v>859</v>
      </c>
      <c r="G225" s="285" t="s">
        <v>251</v>
      </c>
      <c r="H225" s="286">
        <v>4</v>
      </c>
      <c r="I225" s="287"/>
      <c r="J225" s="288">
        <f>ROUND(I225*H225,2)</f>
        <v>0</v>
      </c>
      <c r="K225" s="284" t="s">
        <v>1</v>
      </c>
      <c r="L225" s="289"/>
      <c r="M225" s="290" t="s">
        <v>1</v>
      </c>
      <c r="N225" s="291" t="s">
        <v>47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408</v>
      </c>
      <c r="AT225" s="237" t="s">
        <v>289</v>
      </c>
      <c r="AU225" s="237" t="s">
        <v>92</v>
      </c>
      <c r="AY225" s="17" t="s">
        <v>138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92</v>
      </c>
      <c r="BK225" s="238">
        <f>ROUND(I225*H225,2)</f>
        <v>0</v>
      </c>
      <c r="BL225" s="17" t="s">
        <v>316</v>
      </c>
      <c r="BM225" s="237" t="s">
        <v>860</v>
      </c>
    </row>
    <row r="226" s="13" customFormat="1">
      <c r="A226" s="13"/>
      <c r="B226" s="250"/>
      <c r="C226" s="251"/>
      <c r="D226" s="239" t="s">
        <v>220</v>
      </c>
      <c r="E226" s="252" t="s">
        <v>1</v>
      </c>
      <c r="F226" s="253" t="s">
        <v>861</v>
      </c>
      <c r="G226" s="251"/>
      <c r="H226" s="254">
        <v>4</v>
      </c>
      <c r="I226" s="255"/>
      <c r="J226" s="251"/>
      <c r="K226" s="251"/>
      <c r="L226" s="256"/>
      <c r="M226" s="257"/>
      <c r="N226" s="258"/>
      <c r="O226" s="258"/>
      <c r="P226" s="258"/>
      <c r="Q226" s="258"/>
      <c r="R226" s="258"/>
      <c r="S226" s="258"/>
      <c r="T226" s="25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0" t="s">
        <v>220</v>
      </c>
      <c r="AU226" s="260" t="s">
        <v>92</v>
      </c>
      <c r="AV226" s="13" t="s">
        <v>92</v>
      </c>
      <c r="AW226" s="13" t="s">
        <v>36</v>
      </c>
      <c r="AX226" s="13" t="s">
        <v>88</v>
      </c>
      <c r="AY226" s="260" t="s">
        <v>138</v>
      </c>
    </row>
    <row r="227" s="2" customFormat="1" ht="16.5" customHeight="1">
      <c r="A227" s="38"/>
      <c r="B227" s="39"/>
      <c r="C227" s="282" t="s">
        <v>862</v>
      </c>
      <c r="D227" s="282" t="s">
        <v>289</v>
      </c>
      <c r="E227" s="283" t="s">
        <v>863</v>
      </c>
      <c r="F227" s="284" t="s">
        <v>864</v>
      </c>
      <c r="G227" s="285" t="s">
        <v>251</v>
      </c>
      <c r="H227" s="286">
        <v>9</v>
      </c>
      <c r="I227" s="287"/>
      <c r="J227" s="288">
        <f>ROUND(I227*H227,2)</f>
        <v>0</v>
      </c>
      <c r="K227" s="284" t="s">
        <v>1</v>
      </c>
      <c r="L227" s="289"/>
      <c r="M227" s="290" t="s">
        <v>1</v>
      </c>
      <c r="N227" s="291" t="s">
        <v>47</v>
      </c>
      <c r="O227" s="91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408</v>
      </c>
      <c r="AT227" s="237" t="s">
        <v>289</v>
      </c>
      <c r="AU227" s="237" t="s">
        <v>92</v>
      </c>
      <c r="AY227" s="17" t="s">
        <v>138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92</v>
      </c>
      <c r="BK227" s="238">
        <f>ROUND(I227*H227,2)</f>
        <v>0</v>
      </c>
      <c r="BL227" s="17" t="s">
        <v>316</v>
      </c>
      <c r="BM227" s="237" t="s">
        <v>865</v>
      </c>
    </row>
    <row r="228" s="2" customFormat="1" ht="16.5" customHeight="1">
      <c r="A228" s="38"/>
      <c r="B228" s="39"/>
      <c r="C228" s="282" t="s">
        <v>866</v>
      </c>
      <c r="D228" s="282" t="s">
        <v>289</v>
      </c>
      <c r="E228" s="283" t="s">
        <v>867</v>
      </c>
      <c r="F228" s="284" t="s">
        <v>868</v>
      </c>
      <c r="G228" s="285" t="s">
        <v>251</v>
      </c>
      <c r="H228" s="286">
        <v>1</v>
      </c>
      <c r="I228" s="287"/>
      <c r="J228" s="288">
        <f>ROUND(I228*H228,2)</f>
        <v>0</v>
      </c>
      <c r="K228" s="284" t="s">
        <v>1</v>
      </c>
      <c r="L228" s="289"/>
      <c r="M228" s="290" t="s">
        <v>1</v>
      </c>
      <c r="N228" s="291" t="s">
        <v>47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408</v>
      </c>
      <c r="AT228" s="237" t="s">
        <v>289</v>
      </c>
      <c r="AU228" s="237" t="s">
        <v>92</v>
      </c>
      <c r="AY228" s="17" t="s">
        <v>138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92</v>
      </c>
      <c r="BK228" s="238">
        <f>ROUND(I228*H228,2)</f>
        <v>0</v>
      </c>
      <c r="BL228" s="17" t="s">
        <v>316</v>
      </c>
      <c r="BM228" s="237" t="s">
        <v>869</v>
      </c>
    </row>
    <row r="229" s="2" customFormat="1" ht="24.15" customHeight="1">
      <c r="A229" s="38"/>
      <c r="B229" s="39"/>
      <c r="C229" s="226" t="s">
        <v>870</v>
      </c>
      <c r="D229" s="226" t="s">
        <v>141</v>
      </c>
      <c r="E229" s="227" t="s">
        <v>871</v>
      </c>
      <c r="F229" s="228" t="s">
        <v>872</v>
      </c>
      <c r="G229" s="229" t="s">
        <v>251</v>
      </c>
      <c r="H229" s="230">
        <v>3</v>
      </c>
      <c r="I229" s="231"/>
      <c r="J229" s="232">
        <f>ROUND(I229*H229,2)</f>
        <v>0</v>
      </c>
      <c r="K229" s="228" t="s">
        <v>215</v>
      </c>
      <c r="L229" s="44"/>
      <c r="M229" s="233" t="s">
        <v>1</v>
      </c>
      <c r="N229" s="234" t="s">
        <v>47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316</v>
      </c>
      <c r="AT229" s="237" t="s">
        <v>141</v>
      </c>
      <c r="AU229" s="237" t="s">
        <v>92</v>
      </c>
      <c r="AY229" s="17" t="s">
        <v>138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92</v>
      </c>
      <c r="BK229" s="238">
        <f>ROUND(I229*H229,2)</f>
        <v>0</v>
      </c>
      <c r="BL229" s="17" t="s">
        <v>316</v>
      </c>
      <c r="BM229" s="237" t="s">
        <v>873</v>
      </c>
    </row>
    <row r="230" s="2" customFormat="1">
      <c r="A230" s="38"/>
      <c r="B230" s="39"/>
      <c r="C230" s="40"/>
      <c r="D230" s="239" t="s">
        <v>146</v>
      </c>
      <c r="E230" s="40"/>
      <c r="F230" s="240" t="s">
        <v>874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146</v>
      </c>
      <c r="AU230" s="17" t="s">
        <v>92</v>
      </c>
    </row>
    <row r="231" s="2" customFormat="1">
      <c r="A231" s="38"/>
      <c r="B231" s="39"/>
      <c r="C231" s="40"/>
      <c r="D231" s="248" t="s">
        <v>218</v>
      </c>
      <c r="E231" s="40"/>
      <c r="F231" s="249" t="s">
        <v>875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218</v>
      </c>
      <c r="AU231" s="17" t="s">
        <v>92</v>
      </c>
    </row>
    <row r="232" s="2" customFormat="1" ht="24.15" customHeight="1">
      <c r="A232" s="38"/>
      <c r="B232" s="39"/>
      <c r="C232" s="282" t="s">
        <v>876</v>
      </c>
      <c r="D232" s="282" t="s">
        <v>289</v>
      </c>
      <c r="E232" s="283" t="s">
        <v>877</v>
      </c>
      <c r="F232" s="284" t="s">
        <v>878</v>
      </c>
      <c r="G232" s="285" t="s">
        <v>251</v>
      </c>
      <c r="H232" s="286">
        <v>3</v>
      </c>
      <c r="I232" s="287"/>
      <c r="J232" s="288">
        <f>ROUND(I232*H232,2)</f>
        <v>0</v>
      </c>
      <c r="K232" s="284" t="s">
        <v>1</v>
      </c>
      <c r="L232" s="289"/>
      <c r="M232" s="290" t="s">
        <v>1</v>
      </c>
      <c r="N232" s="291" t="s">
        <v>47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408</v>
      </c>
      <c r="AT232" s="237" t="s">
        <v>289</v>
      </c>
      <c r="AU232" s="237" t="s">
        <v>92</v>
      </c>
      <c r="AY232" s="17" t="s">
        <v>138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92</v>
      </c>
      <c r="BK232" s="238">
        <f>ROUND(I232*H232,2)</f>
        <v>0</v>
      </c>
      <c r="BL232" s="17" t="s">
        <v>316</v>
      </c>
      <c r="BM232" s="237" t="s">
        <v>879</v>
      </c>
    </row>
    <row r="233" s="2" customFormat="1" ht="16.5" customHeight="1">
      <c r="A233" s="38"/>
      <c r="B233" s="39"/>
      <c r="C233" s="282" t="s">
        <v>880</v>
      </c>
      <c r="D233" s="282" t="s">
        <v>289</v>
      </c>
      <c r="E233" s="283" t="s">
        <v>881</v>
      </c>
      <c r="F233" s="284" t="s">
        <v>882</v>
      </c>
      <c r="G233" s="285" t="s">
        <v>251</v>
      </c>
      <c r="H233" s="286">
        <v>3</v>
      </c>
      <c r="I233" s="287"/>
      <c r="J233" s="288">
        <f>ROUND(I233*H233,2)</f>
        <v>0</v>
      </c>
      <c r="K233" s="284" t="s">
        <v>1</v>
      </c>
      <c r="L233" s="289"/>
      <c r="M233" s="290" t="s">
        <v>1</v>
      </c>
      <c r="N233" s="291" t="s">
        <v>47</v>
      </c>
      <c r="O233" s="91"/>
      <c r="P233" s="235">
        <f>O233*H233</f>
        <v>0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408</v>
      </c>
      <c r="AT233" s="237" t="s">
        <v>289</v>
      </c>
      <c r="AU233" s="237" t="s">
        <v>92</v>
      </c>
      <c r="AY233" s="17" t="s">
        <v>138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92</v>
      </c>
      <c r="BK233" s="238">
        <f>ROUND(I233*H233,2)</f>
        <v>0</v>
      </c>
      <c r="BL233" s="17" t="s">
        <v>316</v>
      </c>
      <c r="BM233" s="237" t="s">
        <v>883</v>
      </c>
    </row>
    <row r="234" s="2" customFormat="1" ht="24.15" customHeight="1">
      <c r="A234" s="38"/>
      <c r="B234" s="39"/>
      <c r="C234" s="226" t="s">
        <v>884</v>
      </c>
      <c r="D234" s="226" t="s">
        <v>141</v>
      </c>
      <c r="E234" s="227" t="s">
        <v>885</v>
      </c>
      <c r="F234" s="228" t="s">
        <v>886</v>
      </c>
      <c r="G234" s="229" t="s">
        <v>251</v>
      </c>
      <c r="H234" s="230">
        <v>1</v>
      </c>
      <c r="I234" s="231"/>
      <c r="J234" s="232">
        <f>ROUND(I234*H234,2)</f>
        <v>0</v>
      </c>
      <c r="K234" s="228" t="s">
        <v>215</v>
      </c>
      <c r="L234" s="44"/>
      <c r="M234" s="233" t="s">
        <v>1</v>
      </c>
      <c r="N234" s="234" t="s">
        <v>47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316</v>
      </c>
      <c r="AT234" s="237" t="s">
        <v>141</v>
      </c>
      <c r="AU234" s="237" t="s">
        <v>92</v>
      </c>
      <c r="AY234" s="17" t="s">
        <v>138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92</v>
      </c>
      <c r="BK234" s="238">
        <f>ROUND(I234*H234,2)</f>
        <v>0</v>
      </c>
      <c r="BL234" s="17" t="s">
        <v>316</v>
      </c>
      <c r="BM234" s="237" t="s">
        <v>887</v>
      </c>
    </row>
    <row r="235" s="2" customFormat="1">
      <c r="A235" s="38"/>
      <c r="B235" s="39"/>
      <c r="C235" s="40"/>
      <c r="D235" s="239" t="s">
        <v>146</v>
      </c>
      <c r="E235" s="40"/>
      <c r="F235" s="240" t="s">
        <v>888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146</v>
      </c>
      <c r="AU235" s="17" t="s">
        <v>92</v>
      </c>
    </row>
    <row r="236" s="2" customFormat="1">
      <c r="A236" s="38"/>
      <c r="B236" s="39"/>
      <c r="C236" s="40"/>
      <c r="D236" s="248" t="s">
        <v>218</v>
      </c>
      <c r="E236" s="40"/>
      <c r="F236" s="249" t="s">
        <v>889</v>
      </c>
      <c r="G236" s="40"/>
      <c r="H236" s="40"/>
      <c r="I236" s="241"/>
      <c r="J236" s="40"/>
      <c r="K236" s="40"/>
      <c r="L236" s="44"/>
      <c r="M236" s="242"/>
      <c r="N236" s="24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218</v>
      </c>
      <c r="AU236" s="17" t="s">
        <v>92</v>
      </c>
    </row>
    <row r="237" s="2" customFormat="1" ht="24.15" customHeight="1">
      <c r="A237" s="38"/>
      <c r="B237" s="39"/>
      <c r="C237" s="282" t="s">
        <v>890</v>
      </c>
      <c r="D237" s="282" t="s">
        <v>289</v>
      </c>
      <c r="E237" s="283" t="s">
        <v>891</v>
      </c>
      <c r="F237" s="284" t="s">
        <v>892</v>
      </c>
      <c r="G237" s="285" t="s">
        <v>251</v>
      </c>
      <c r="H237" s="286">
        <v>1</v>
      </c>
      <c r="I237" s="287"/>
      <c r="J237" s="288">
        <f>ROUND(I237*H237,2)</f>
        <v>0</v>
      </c>
      <c r="K237" s="284" t="s">
        <v>215</v>
      </c>
      <c r="L237" s="289"/>
      <c r="M237" s="290" t="s">
        <v>1</v>
      </c>
      <c r="N237" s="291" t="s">
        <v>47</v>
      </c>
      <c r="O237" s="91"/>
      <c r="P237" s="235">
        <f>O237*H237</f>
        <v>0</v>
      </c>
      <c r="Q237" s="235">
        <v>0.00010000000000000001</v>
      </c>
      <c r="R237" s="235">
        <f>Q237*H237</f>
        <v>0.00010000000000000001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408</v>
      </c>
      <c r="AT237" s="237" t="s">
        <v>289</v>
      </c>
      <c r="AU237" s="237" t="s">
        <v>92</v>
      </c>
      <c r="AY237" s="17" t="s">
        <v>138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92</v>
      </c>
      <c r="BK237" s="238">
        <f>ROUND(I237*H237,2)</f>
        <v>0</v>
      </c>
      <c r="BL237" s="17" t="s">
        <v>316</v>
      </c>
      <c r="BM237" s="237" t="s">
        <v>893</v>
      </c>
    </row>
    <row r="238" s="2" customFormat="1">
      <c r="A238" s="38"/>
      <c r="B238" s="39"/>
      <c r="C238" s="40"/>
      <c r="D238" s="239" t="s">
        <v>146</v>
      </c>
      <c r="E238" s="40"/>
      <c r="F238" s="240" t="s">
        <v>892</v>
      </c>
      <c r="G238" s="40"/>
      <c r="H238" s="40"/>
      <c r="I238" s="241"/>
      <c r="J238" s="40"/>
      <c r="K238" s="40"/>
      <c r="L238" s="44"/>
      <c r="M238" s="242"/>
      <c r="N238" s="243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146</v>
      </c>
      <c r="AU238" s="17" t="s">
        <v>92</v>
      </c>
    </row>
    <row r="239" s="2" customFormat="1" ht="24.15" customHeight="1">
      <c r="A239" s="38"/>
      <c r="B239" s="39"/>
      <c r="C239" s="226" t="s">
        <v>894</v>
      </c>
      <c r="D239" s="226" t="s">
        <v>141</v>
      </c>
      <c r="E239" s="227" t="s">
        <v>806</v>
      </c>
      <c r="F239" s="228" t="s">
        <v>807</v>
      </c>
      <c r="G239" s="229" t="s">
        <v>251</v>
      </c>
      <c r="H239" s="230">
        <v>1</v>
      </c>
      <c r="I239" s="231"/>
      <c r="J239" s="232">
        <f>ROUND(I239*H239,2)</f>
        <v>0</v>
      </c>
      <c r="K239" s="228" t="s">
        <v>215</v>
      </c>
      <c r="L239" s="44"/>
      <c r="M239" s="233" t="s">
        <v>1</v>
      </c>
      <c r="N239" s="234" t="s">
        <v>47</v>
      </c>
      <c r="O239" s="91"/>
      <c r="P239" s="235">
        <f>O239*H239</f>
        <v>0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316</v>
      </c>
      <c r="AT239" s="237" t="s">
        <v>141</v>
      </c>
      <c r="AU239" s="237" t="s">
        <v>92</v>
      </c>
      <c r="AY239" s="17" t="s">
        <v>138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92</v>
      </c>
      <c r="BK239" s="238">
        <f>ROUND(I239*H239,2)</f>
        <v>0</v>
      </c>
      <c r="BL239" s="17" t="s">
        <v>316</v>
      </c>
      <c r="BM239" s="237" t="s">
        <v>895</v>
      </c>
    </row>
    <row r="240" s="2" customFormat="1">
      <c r="A240" s="38"/>
      <c r="B240" s="39"/>
      <c r="C240" s="40"/>
      <c r="D240" s="239" t="s">
        <v>146</v>
      </c>
      <c r="E240" s="40"/>
      <c r="F240" s="240" t="s">
        <v>809</v>
      </c>
      <c r="G240" s="40"/>
      <c r="H240" s="40"/>
      <c r="I240" s="241"/>
      <c r="J240" s="40"/>
      <c r="K240" s="40"/>
      <c r="L240" s="44"/>
      <c r="M240" s="242"/>
      <c r="N240" s="24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146</v>
      </c>
      <c r="AU240" s="17" t="s">
        <v>92</v>
      </c>
    </row>
    <row r="241" s="2" customFormat="1">
      <c r="A241" s="38"/>
      <c r="B241" s="39"/>
      <c r="C241" s="40"/>
      <c r="D241" s="248" t="s">
        <v>218</v>
      </c>
      <c r="E241" s="40"/>
      <c r="F241" s="249" t="s">
        <v>810</v>
      </c>
      <c r="G241" s="40"/>
      <c r="H241" s="40"/>
      <c r="I241" s="241"/>
      <c r="J241" s="40"/>
      <c r="K241" s="40"/>
      <c r="L241" s="44"/>
      <c r="M241" s="242"/>
      <c r="N241" s="24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218</v>
      </c>
      <c r="AU241" s="17" t="s">
        <v>92</v>
      </c>
    </row>
    <row r="242" s="2" customFormat="1" ht="16.5" customHeight="1">
      <c r="A242" s="38"/>
      <c r="B242" s="39"/>
      <c r="C242" s="282" t="s">
        <v>896</v>
      </c>
      <c r="D242" s="282" t="s">
        <v>289</v>
      </c>
      <c r="E242" s="283" t="s">
        <v>897</v>
      </c>
      <c r="F242" s="284" t="s">
        <v>898</v>
      </c>
      <c r="G242" s="285" t="s">
        <v>251</v>
      </c>
      <c r="H242" s="286">
        <v>1</v>
      </c>
      <c r="I242" s="287"/>
      <c r="J242" s="288">
        <f>ROUND(I242*H242,2)</f>
        <v>0</v>
      </c>
      <c r="K242" s="284" t="s">
        <v>1</v>
      </c>
      <c r="L242" s="289"/>
      <c r="M242" s="290" t="s">
        <v>1</v>
      </c>
      <c r="N242" s="291" t="s">
        <v>47</v>
      </c>
      <c r="O242" s="91"/>
      <c r="P242" s="235">
        <f>O242*H242</f>
        <v>0</v>
      </c>
      <c r="Q242" s="235">
        <v>0.00025000000000000001</v>
      </c>
      <c r="R242" s="235">
        <f>Q242*H242</f>
        <v>0.00025000000000000001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408</v>
      </c>
      <c r="AT242" s="237" t="s">
        <v>289</v>
      </c>
      <c r="AU242" s="237" t="s">
        <v>92</v>
      </c>
      <c r="AY242" s="17" t="s">
        <v>138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92</v>
      </c>
      <c r="BK242" s="238">
        <f>ROUND(I242*H242,2)</f>
        <v>0</v>
      </c>
      <c r="BL242" s="17" t="s">
        <v>316</v>
      </c>
      <c r="BM242" s="237" t="s">
        <v>899</v>
      </c>
    </row>
    <row r="243" s="2" customFormat="1">
      <c r="A243" s="38"/>
      <c r="B243" s="39"/>
      <c r="C243" s="40"/>
      <c r="D243" s="239" t="s">
        <v>146</v>
      </c>
      <c r="E243" s="40"/>
      <c r="F243" s="240" t="s">
        <v>900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146</v>
      </c>
      <c r="AU243" s="17" t="s">
        <v>92</v>
      </c>
    </row>
    <row r="244" s="2" customFormat="1" ht="24.15" customHeight="1">
      <c r="A244" s="38"/>
      <c r="B244" s="39"/>
      <c r="C244" s="226" t="s">
        <v>901</v>
      </c>
      <c r="D244" s="226" t="s">
        <v>141</v>
      </c>
      <c r="E244" s="227" t="s">
        <v>902</v>
      </c>
      <c r="F244" s="228" t="s">
        <v>903</v>
      </c>
      <c r="G244" s="229" t="s">
        <v>251</v>
      </c>
      <c r="H244" s="230">
        <v>6</v>
      </c>
      <c r="I244" s="231"/>
      <c r="J244" s="232">
        <f>ROUND(I244*H244,2)</f>
        <v>0</v>
      </c>
      <c r="K244" s="228" t="s">
        <v>215</v>
      </c>
      <c r="L244" s="44"/>
      <c r="M244" s="233" t="s">
        <v>1</v>
      </c>
      <c r="N244" s="234" t="s">
        <v>47</v>
      </c>
      <c r="O244" s="91"/>
      <c r="P244" s="235">
        <f>O244*H244</f>
        <v>0</v>
      </c>
      <c r="Q244" s="235">
        <v>0</v>
      </c>
      <c r="R244" s="235">
        <f>Q244*H244</f>
        <v>0</v>
      </c>
      <c r="S244" s="235">
        <v>0</v>
      </c>
      <c r="T244" s="23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316</v>
      </c>
      <c r="AT244" s="237" t="s">
        <v>141</v>
      </c>
      <c r="AU244" s="237" t="s">
        <v>92</v>
      </c>
      <c r="AY244" s="17" t="s">
        <v>138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92</v>
      </c>
      <c r="BK244" s="238">
        <f>ROUND(I244*H244,2)</f>
        <v>0</v>
      </c>
      <c r="BL244" s="17" t="s">
        <v>316</v>
      </c>
      <c r="BM244" s="237" t="s">
        <v>904</v>
      </c>
    </row>
    <row r="245" s="2" customFormat="1">
      <c r="A245" s="38"/>
      <c r="B245" s="39"/>
      <c r="C245" s="40"/>
      <c r="D245" s="239" t="s">
        <v>146</v>
      </c>
      <c r="E245" s="40"/>
      <c r="F245" s="240" t="s">
        <v>905</v>
      </c>
      <c r="G245" s="40"/>
      <c r="H245" s="40"/>
      <c r="I245" s="241"/>
      <c r="J245" s="40"/>
      <c r="K245" s="40"/>
      <c r="L245" s="44"/>
      <c r="M245" s="242"/>
      <c r="N245" s="243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146</v>
      </c>
      <c r="AU245" s="17" t="s">
        <v>92</v>
      </c>
    </row>
    <row r="246" s="2" customFormat="1">
      <c r="A246" s="38"/>
      <c r="B246" s="39"/>
      <c r="C246" s="40"/>
      <c r="D246" s="248" t="s">
        <v>218</v>
      </c>
      <c r="E246" s="40"/>
      <c r="F246" s="249" t="s">
        <v>906</v>
      </c>
      <c r="G246" s="40"/>
      <c r="H246" s="40"/>
      <c r="I246" s="241"/>
      <c r="J246" s="40"/>
      <c r="K246" s="40"/>
      <c r="L246" s="44"/>
      <c r="M246" s="242"/>
      <c r="N246" s="24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218</v>
      </c>
      <c r="AU246" s="17" t="s">
        <v>92</v>
      </c>
    </row>
    <row r="247" s="2" customFormat="1" ht="24.15" customHeight="1">
      <c r="A247" s="38"/>
      <c r="B247" s="39"/>
      <c r="C247" s="282" t="s">
        <v>907</v>
      </c>
      <c r="D247" s="282" t="s">
        <v>289</v>
      </c>
      <c r="E247" s="283" t="s">
        <v>908</v>
      </c>
      <c r="F247" s="284" t="s">
        <v>909</v>
      </c>
      <c r="G247" s="285" t="s">
        <v>251</v>
      </c>
      <c r="H247" s="286">
        <v>6</v>
      </c>
      <c r="I247" s="287"/>
      <c r="J247" s="288">
        <f>ROUND(I247*H247,2)</f>
        <v>0</v>
      </c>
      <c r="K247" s="284" t="s">
        <v>1</v>
      </c>
      <c r="L247" s="289"/>
      <c r="M247" s="290" t="s">
        <v>1</v>
      </c>
      <c r="N247" s="291" t="s">
        <v>47</v>
      </c>
      <c r="O247" s="91"/>
      <c r="P247" s="235">
        <f>O247*H247</f>
        <v>0</v>
      </c>
      <c r="Q247" s="235">
        <v>0</v>
      </c>
      <c r="R247" s="235">
        <f>Q247*H247</f>
        <v>0</v>
      </c>
      <c r="S247" s="235">
        <v>0</v>
      </c>
      <c r="T247" s="23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7" t="s">
        <v>176</v>
      </c>
      <c r="AT247" s="237" t="s">
        <v>289</v>
      </c>
      <c r="AU247" s="237" t="s">
        <v>92</v>
      </c>
      <c r="AY247" s="17" t="s">
        <v>138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7" t="s">
        <v>92</v>
      </c>
      <c r="BK247" s="238">
        <f>ROUND(I247*H247,2)</f>
        <v>0</v>
      </c>
      <c r="BL247" s="17" t="s">
        <v>137</v>
      </c>
      <c r="BM247" s="237" t="s">
        <v>910</v>
      </c>
    </row>
    <row r="248" s="2" customFormat="1">
      <c r="A248" s="38"/>
      <c r="B248" s="39"/>
      <c r="C248" s="40"/>
      <c r="D248" s="239" t="s">
        <v>146</v>
      </c>
      <c r="E248" s="40"/>
      <c r="F248" s="240" t="s">
        <v>909</v>
      </c>
      <c r="G248" s="40"/>
      <c r="H248" s="40"/>
      <c r="I248" s="241"/>
      <c r="J248" s="40"/>
      <c r="K248" s="40"/>
      <c r="L248" s="44"/>
      <c r="M248" s="242"/>
      <c r="N248" s="24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146</v>
      </c>
      <c r="AU248" s="17" t="s">
        <v>92</v>
      </c>
    </row>
    <row r="249" s="13" customFormat="1">
      <c r="A249" s="13"/>
      <c r="B249" s="250"/>
      <c r="C249" s="251"/>
      <c r="D249" s="239" t="s">
        <v>220</v>
      </c>
      <c r="E249" s="252" t="s">
        <v>1</v>
      </c>
      <c r="F249" s="253" t="s">
        <v>166</v>
      </c>
      <c r="G249" s="251"/>
      <c r="H249" s="254">
        <v>6</v>
      </c>
      <c r="I249" s="255"/>
      <c r="J249" s="251"/>
      <c r="K249" s="251"/>
      <c r="L249" s="256"/>
      <c r="M249" s="257"/>
      <c r="N249" s="258"/>
      <c r="O249" s="258"/>
      <c r="P249" s="258"/>
      <c r="Q249" s="258"/>
      <c r="R249" s="258"/>
      <c r="S249" s="258"/>
      <c r="T249" s="25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0" t="s">
        <v>220</v>
      </c>
      <c r="AU249" s="260" t="s">
        <v>92</v>
      </c>
      <c r="AV249" s="13" t="s">
        <v>92</v>
      </c>
      <c r="AW249" s="13" t="s">
        <v>36</v>
      </c>
      <c r="AX249" s="13" t="s">
        <v>88</v>
      </c>
      <c r="AY249" s="260" t="s">
        <v>138</v>
      </c>
    </row>
    <row r="250" s="2" customFormat="1" ht="24.15" customHeight="1">
      <c r="A250" s="38"/>
      <c r="B250" s="39"/>
      <c r="C250" s="226" t="s">
        <v>911</v>
      </c>
      <c r="D250" s="226" t="s">
        <v>141</v>
      </c>
      <c r="E250" s="227" t="s">
        <v>912</v>
      </c>
      <c r="F250" s="228" t="s">
        <v>913</v>
      </c>
      <c r="G250" s="229" t="s">
        <v>251</v>
      </c>
      <c r="H250" s="230">
        <v>3</v>
      </c>
      <c r="I250" s="231"/>
      <c r="J250" s="232">
        <f>ROUND(I250*H250,2)</f>
        <v>0</v>
      </c>
      <c r="K250" s="228" t="s">
        <v>215</v>
      </c>
      <c r="L250" s="44"/>
      <c r="M250" s="233" t="s">
        <v>1</v>
      </c>
      <c r="N250" s="234" t="s">
        <v>47</v>
      </c>
      <c r="O250" s="91"/>
      <c r="P250" s="235">
        <f>O250*H250</f>
        <v>0</v>
      </c>
      <c r="Q250" s="235">
        <v>0</v>
      </c>
      <c r="R250" s="235">
        <f>Q250*H250</f>
        <v>0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316</v>
      </c>
      <c r="AT250" s="237" t="s">
        <v>141</v>
      </c>
      <c r="AU250" s="237" t="s">
        <v>92</v>
      </c>
      <c r="AY250" s="17" t="s">
        <v>138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92</v>
      </c>
      <c r="BK250" s="238">
        <f>ROUND(I250*H250,2)</f>
        <v>0</v>
      </c>
      <c r="BL250" s="17" t="s">
        <v>316</v>
      </c>
      <c r="BM250" s="237" t="s">
        <v>914</v>
      </c>
    </row>
    <row r="251" s="2" customFormat="1">
      <c r="A251" s="38"/>
      <c r="B251" s="39"/>
      <c r="C251" s="40"/>
      <c r="D251" s="239" t="s">
        <v>146</v>
      </c>
      <c r="E251" s="40"/>
      <c r="F251" s="240" t="s">
        <v>915</v>
      </c>
      <c r="G251" s="40"/>
      <c r="H251" s="40"/>
      <c r="I251" s="241"/>
      <c r="J251" s="40"/>
      <c r="K251" s="40"/>
      <c r="L251" s="44"/>
      <c r="M251" s="242"/>
      <c r="N251" s="24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146</v>
      </c>
      <c r="AU251" s="17" t="s">
        <v>92</v>
      </c>
    </row>
    <row r="252" s="2" customFormat="1">
      <c r="A252" s="38"/>
      <c r="B252" s="39"/>
      <c r="C252" s="40"/>
      <c r="D252" s="248" t="s">
        <v>218</v>
      </c>
      <c r="E252" s="40"/>
      <c r="F252" s="249" t="s">
        <v>916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218</v>
      </c>
      <c r="AU252" s="17" t="s">
        <v>92</v>
      </c>
    </row>
    <row r="253" s="2" customFormat="1" ht="24.15" customHeight="1">
      <c r="A253" s="38"/>
      <c r="B253" s="39"/>
      <c r="C253" s="282" t="s">
        <v>917</v>
      </c>
      <c r="D253" s="282" t="s">
        <v>289</v>
      </c>
      <c r="E253" s="283" t="s">
        <v>918</v>
      </c>
      <c r="F253" s="284" t="s">
        <v>919</v>
      </c>
      <c r="G253" s="285" t="s">
        <v>251</v>
      </c>
      <c r="H253" s="286">
        <v>3</v>
      </c>
      <c r="I253" s="287"/>
      <c r="J253" s="288">
        <f>ROUND(I253*H253,2)</f>
        <v>0</v>
      </c>
      <c r="K253" s="284" t="s">
        <v>1</v>
      </c>
      <c r="L253" s="289"/>
      <c r="M253" s="290" t="s">
        <v>1</v>
      </c>
      <c r="N253" s="291" t="s">
        <v>47</v>
      </c>
      <c r="O253" s="91"/>
      <c r="P253" s="235">
        <f>O253*H253</f>
        <v>0</v>
      </c>
      <c r="Q253" s="235">
        <v>0</v>
      </c>
      <c r="R253" s="235">
        <f>Q253*H253</f>
        <v>0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176</v>
      </c>
      <c r="AT253" s="237" t="s">
        <v>289</v>
      </c>
      <c r="AU253" s="237" t="s">
        <v>92</v>
      </c>
      <c r="AY253" s="17" t="s">
        <v>138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92</v>
      </c>
      <c r="BK253" s="238">
        <f>ROUND(I253*H253,2)</f>
        <v>0</v>
      </c>
      <c r="BL253" s="17" t="s">
        <v>137</v>
      </c>
      <c r="BM253" s="237" t="s">
        <v>920</v>
      </c>
    </row>
    <row r="254" s="2" customFormat="1">
      <c r="A254" s="38"/>
      <c r="B254" s="39"/>
      <c r="C254" s="40"/>
      <c r="D254" s="239" t="s">
        <v>146</v>
      </c>
      <c r="E254" s="40"/>
      <c r="F254" s="240" t="s">
        <v>919</v>
      </c>
      <c r="G254" s="40"/>
      <c r="H254" s="40"/>
      <c r="I254" s="241"/>
      <c r="J254" s="40"/>
      <c r="K254" s="40"/>
      <c r="L254" s="44"/>
      <c r="M254" s="242"/>
      <c r="N254" s="24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146</v>
      </c>
      <c r="AU254" s="17" t="s">
        <v>92</v>
      </c>
    </row>
    <row r="255" s="2" customFormat="1" ht="24.15" customHeight="1">
      <c r="A255" s="38"/>
      <c r="B255" s="39"/>
      <c r="C255" s="226" t="s">
        <v>921</v>
      </c>
      <c r="D255" s="226" t="s">
        <v>141</v>
      </c>
      <c r="E255" s="227" t="s">
        <v>922</v>
      </c>
      <c r="F255" s="228" t="s">
        <v>923</v>
      </c>
      <c r="G255" s="229" t="s">
        <v>251</v>
      </c>
      <c r="H255" s="230">
        <v>3</v>
      </c>
      <c r="I255" s="231"/>
      <c r="J255" s="232">
        <f>ROUND(I255*H255,2)</f>
        <v>0</v>
      </c>
      <c r="K255" s="228" t="s">
        <v>215</v>
      </c>
      <c r="L255" s="44"/>
      <c r="M255" s="233" t="s">
        <v>1</v>
      </c>
      <c r="N255" s="234" t="s">
        <v>47</v>
      </c>
      <c r="O255" s="91"/>
      <c r="P255" s="235">
        <f>O255*H255</f>
        <v>0</v>
      </c>
      <c r="Q255" s="235">
        <v>0</v>
      </c>
      <c r="R255" s="235">
        <f>Q255*H255</f>
        <v>0</v>
      </c>
      <c r="S255" s="235">
        <v>0</v>
      </c>
      <c r="T255" s="23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316</v>
      </c>
      <c r="AT255" s="237" t="s">
        <v>141</v>
      </c>
      <c r="AU255" s="237" t="s">
        <v>92</v>
      </c>
      <c r="AY255" s="17" t="s">
        <v>138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7" t="s">
        <v>92</v>
      </c>
      <c r="BK255" s="238">
        <f>ROUND(I255*H255,2)</f>
        <v>0</v>
      </c>
      <c r="BL255" s="17" t="s">
        <v>316</v>
      </c>
      <c r="BM255" s="237" t="s">
        <v>924</v>
      </c>
    </row>
    <row r="256" s="2" customFormat="1">
      <c r="A256" s="38"/>
      <c r="B256" s="39"/>
      <c r="C256" s="40"/>
      <c r="D256" s="239" t="s">
        <v>146</v>
      </c>
      <c r="E256" s="40"/>
      <c r="F256" s="240" t="s">
        <v>925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146</v>
      </c>
      <c r="AU256" s="17" t="s">
        <v>92</v>
      </c>
    </row>
    <row r="257" s="2" customFormat="1">
      <c r="A257" s="38"/>
      <c r="B257" s="39"/>
      <c r="C257" s="40"/>
      <c r="D257" s="248" t="s">
        <v>218</v>
      </c>
      <c r="E257" s="40"/>
      <c r="F257" s="249" t="s">
        <v>926</v>
      </c>
      <c r="G257" s="40"/>
      <c r="H257" s="40"/>
      <c r="I257" s="241"/>
      <c r="J257" s="40"/>
      <c r="K257" s="40"/>
      <c r="L257" s="44"/>
      <c r="M257" s="242"/>
      <c r="N257" s="24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218</v>
      </c>
      <c r="AU257" s="17" t="s">
        <v>92</v>
      </c>
    </row>
    <row r="258" s="2" customFormat="1" ht="16.5" customHeight="1">
      <c r="A258" s="38"/>
      <c r="B258" s="39"/>
      <c r="C258" s="282" t="s">
        <v>927</v>
      </c>
      <c r="D258" s="282" t="s">
        <v>289</v>
      </c>
      <c r="E258" s="283" t="s">
        <v>928</v>
      </c>
      <c r="F258" s="284" t="s">
        <v>929</v>
      </c>
      <c r="G258" s="285" t="s">
        <v>251</v>
      </c>
      <c r="H258" s="286">
        <v>3</v>
      </c>
      <c r="I258" s="287"/>
      <c r="J258" s="288">
        <f>ROUND(I258*H258,2)</f>
        <v>0</v>
      </c>
      <c r="K258" s="284" t="s">
        <v>1</v>
      </c>
      <c r="L258" s="289"/>
      <c r="M258" s="290" t="s">
        <v>1</v>
      </c>
      <c r="N258" s="291" t="s">
        <v>47</v>
      </c>
      <c r="O258" s="91"/>
      <c r="P258" s="235">
        <f>O258*H258</f>
        <v>0</v>
      </c>
      <c r="Q258" s="235">
        <v>0</v>
      </c>
      <c r="R258" s="235">
        <f>Q258*H258</f>
        <v>0</v>
      </c>
      <c r="S258" s="235">
        <v>0</v>
      </c>
      <c r="T258" s="23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176</v>
      </c>
      <c r="AT258" s="237" t="s">
        <v>289</v>
      </c>
      <c r="AU258" s="237" t="s">
        <v>92</v>
      </c>
      <c r="AY258" s="17" t="s">
        <v>138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92</v>
      </c>
      <c r="BK258" s="238">
        <f>ROUND(I258*H258,2)</f>
        <v>0</v>
      </c>
      <c r="BL258" s="17" t="s">
        <v>137</v>
      </c>
      <c r="BM258" s="237" t="s">
        <v>930</v>
      </c>
    </row>
    <row r="259" s="2" customFormat="1">
      <c r="A259" s="38"/>
      <c r="B259" s="39"/>
      <c r="C259" s="40"/>
      <c r="D259" s="239" t="s">
        <v>146</v>
      </c>
      <c r="E259" s="40"/>
      <c r="F259" s="240" t="s">
        <v>929</v>
      </c>
      <c r="G259" s="40"/>
      <c r="H259" s="40"/>
      <c r="I259" s="241"/>
      <c r="J259" s="40"/>
      <c r="K259" s="40"/>
      <c r="L259" s="44"/>
      <c r="M259" s="242"/>
      <c r="N259" s="24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146</v>
      </c>
      <c r="AU259" s="17" t="s">
        <v>92</v>
      </c>
    </row>
    <row r="260" s="2" customFormat="1" ht="24.15" customHeight="1">
      <c r="A260" s="38"/>
      <c r="B260" s="39"/>
      <c r="C260" s="226" t="s">
        <v>931</v>
      </c>
      <c r="D260" s="226" t="s">
        <v>141</v>
      </c>
      <c r="E260" s="227" t="s">
        <v>932</v>
      </c>
      <c r="F260" s="228" t="s">
        <v>933</v>
      </c>
      <c r="G260" s="229" t="s">
        <v>251</v>
      </c>
      <c r="H260" s="230">
        <v>3</v>
      </c>
      <c r="I260" s="231"/>
      <c r="J260" s="232">
        <f>ROUND(I260*H260,2)</f>
        <v>0</v>
      </c>
      <c r="K260" s="228" t="s">
        <v>215</v>
      </c>
      <c r="L260" s="44"/>
      <c r="M260" s="233" t="s">
        <v>1</v>
      </c>
      <c r="N260" s="234" t="s">
        <v>47</v>
      </c>
      <c r="O260" s="91"/>
      <c r="P260" s="235">
        <f>O260*H260</f>
        <v>0</v>
      </c>
      <c r="Q260" s="235">
        <v>0</v>
      </c>
      <c r="R260" s="235">
        <f>Q260*H260</f>
        <v>0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316</v>
      </c>
      <c r="AT260" s="237" t="s">
        <v>141</v>
      </c>
      <c r="AU260" s="237" t="s">
        <v>92</v>
      </c>
      <c r="AY260" s="17" t="s">
        <v>138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92</v>
      </c>
      <c r="BK260" s="238">
        <f>ROUND(I260*H260,2)</f>
        <v>0</v>
      </c>
      <c r="BL260" s="17" t="s">
        <v>316</v>
      </c>
      <c r="BM260" s="237" t="s">
        <v>934</v>
      </c>
    </row>
    <row r="261" s="2" customFormat="1">
      <c r="A261" s="38"/>
      <c r="B261" s="39"/>
      <c r="C261" s="40"/>
      <c r="D261" s="239" t="s">
        <v>146</v>
      </c>
      <c r="E261" s="40"/>
      <c r="F261" s="240" t="s">
        <v>935</v>
      </c>
      <c r="G261" s="40"/>
      <c r="H261" s="40"/>
      <c r="I261" s="241"/>
      <c r="J261" s="40"/>
      <c r="K261" s="40"/>
      <c r="L261" s="44"/>
      <c r="M261" s="242"/>
      <c r="N261" s="243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146</v>
      </c>
      <c r="AU261" s="17" t="s">
        <v>92</v>
      </c>
    </row>
    <row r="262" s="2" customFormat="1">
      <c r="A262" s="38"/>
      <c r="B262" s="39"/>
      <c r="C262" s="40"/>
      <c r="D262" s="248" t="s">
        <v>218</v>
      </c>
      <c r="E262" s="40"/>
      <c r="F262" s="249" t="s">
        <v>936</v>
      </c>
      <c r="G262" s="40"/>
      <c r="H262" s="40"/>
      <c r="I262" s="241"/>
      <c r="J262" s="40"/>
      <c r="K262" s="40"/>
      <c r="L262" s="44"/>
      <c r="M262" s="242"/>
      <c r="N262" s="24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218</v>
      </c>
      <c r="AU262" s="17" t="s">
        <v>92</v>
      </c>
    </row>
    <row r="263" s="2" customFormat="1" ht="24.15" customHeight="1">
      <c r="A263" s="38"/>
      <c r="B263" s="39"/>
      <c r="C263" s="282" t="s">
        <v>937</v>
      </c>
      <c r="D263" s="282" t="s">
        <v>289</v>
      </c>
      <c r="E263" s="283" t="s">
        <v>938</v>
      </c>
      <c r="F263" s="284" t="s">
        <v>939</v>
      </c>
      <c r="G263" s="285" t="s">
        <v>251</v>
      </c>
      <c r="H263" s="286">
        <v>3</v>
      </c>
      <c r="I263" s="287"/>
      <c r="J263" s="288">
        <f>ROUND(I263*H263,2)</f>
        <v>0</v>
      </c>
      <c r="K263" s="284" t="s">
        <v>215</v>
      </c>
      <c r="L263" s="289"/>
      <c r="M263" s="290" t="s">
        <v>1</v>
      </c>
      <c r="N263" s="291" t="s">
        <v>47</v>
      </c>
      <c r="O263" s="91"/>
      <c r="P263" s="235">
        <f>O263*H263</f>
        <v>0</v>
      </c>
      <c r="Q263" s="235">
        <v>0.002</v>
      </c>
      <c r="R263" s="235">
        <f>Q263*H263</f>
        <v>0.0060000000000000001</v>
      </c>
      <c r="S263" s="235">
        <v>0</v>
      </c>
      <c r="T263" s="23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408</v>
      </c>
      <c r="AT263" s="237" t="s">
        <v>289</v>
      </c>
      <c r="AU263" s="237" t="s">
        <v>92</v>
      </c>
      <c r="AY263" s="17" t="s">
        <v>138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7" t="s">
        <v>92</v>
      </c>
      <c r="BK263" s="238">
        <f>ROUND(I263*H263,2)</f>
        <v>0</v>
      </c>
      <c r="BL263" s="17" t="s">
        <v>316</v>
      </c>
      <c r="BM263" s="237" t="s">
        <v>940</v>
      </c>
    </row>
    <row r="264" s="2" customFormat="1">
      <c r="A264" s="38"/>
      <c r="B264" s="39"/>
      <c r="C264" s="40"/>
      <c r="D264" s="239" t="s">
        <v>146</v>
      </c>
      <c r="E264" s="40"/>
      <c r="F264" s="240" t="s">
        <v>939</v>
      </c>
      <c r="G264" s="40"/>
      <c r="H264" s="40"/>
      <c r="I264" s="241"/>
      <c r="J264" s="40"/>
      <c r="K264" s="40"/>
      <c r="L264" s="44"/>
      <c r="M264" s="242"/>
      <c r="N264" s="24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146</v>
      </c>
      <c r="AU264" s="17" t="s">
        <v>92</v>
      </c>
    </row>
    <row r="265" s="2" customFormat="1" ht="16.5" customHeight="1">
      <c r="A265" s="38"/>
      <c r="B265" s="39"/>
      <c r="C265" s="282" t="s">
        <v>941</v>
      </c>
      <c r="D265" s="282" t="s">
        <v>289</v>
      </c>
      <c r="E265" s="283" t="s">
        <v>942</v>
      </c>
      <c r="F265" s="284" t="s">
        <v>943</v>
      </c>
      <c r="G265" s="285" t="s">
        <v>251</v>
      </c>
      <c r="H265" s="286">
        <v>3</v>
      </c>
      <c r="I265" s="287"/>
      <c r="J265" s="288">
        <f>ROUND(I265*H265,2)</f>
        <v>0</v>
      </c>
      <c r="K265" s="284" t="s">
        <v>1</v>
      </c>
      <c r="L265" s="289"/>
      <c r="M265" s="290" t="s">
        <v>1</v>
      </c>
      <c r="N265" s="291" t="s">
        <v>47</v>
      </c>
      <c r="O265" s="91"/>
      <c r="P265" s="235">
        <f>O265*H265</f>
        <v>0</v>
      </c>
      <c r="Q265" s="235">
        <v>0.002</v>
      </c>
      <c r="R265" s="235">
        <f>Q265*H265</f>
        <v>0.0060000000000000001</v>
      </c>
      <c r="S265" s="235">
        <v>0</v>
      </c>
      <c r="T265" s="23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7" t="s">
        <v>408</v>
      </c>
      <c r="AT265" s="237" t="s">
        <v>289</v>
      </c>
      <c r="AU265" s="237" t="s">
        <v>92</v>
      </c>
      <c r="AY265" s="17" t="s">
        <v>138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7" t="s">
        <v>92</v>
      </c>
      <c r="BK265" s="238">
        <f>ROUND(I265*H265,2)</f>
        <v>0</v>
      </c>
      <c r="BL265" s="17" t="s">
        <v>316</v>
      </c>
      <c r="BM265" s="237" t="s">
        <v>944</v>
      </c>
    </row>
    <row r="266" s="2" customFormat="1">
      <c r="A266" s="38"/>
      <c r="B266" s="39"/>
      <c r="C266" s="40"/>
      <c r="D266" s="239" t="s">
        <v>146</v>
      </c>
      <c r="E266" s="40"/>
      <c r="F266" s="240" t="s">
        <v>939</v>
      </c>
      <c r="G266" s="40"/>
      <c r="H266" s="40"/>
      <c r="I266" s="241"/>
      <c r="J266" s="40"/>
      <c r="K266" s="40"/>
      <c r="L266" s="44"/>
      <c r="M266" s="242"/>
      <c r="N266" s="24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146</v>
      </c>
      <c r="AU266" s="17" t="s">
        <v>92</v>
      </c>
    </row>
    <row r="267" s="2" customFormat="1" ht="16.5" customHeight="1">
      <c r="A267" s="38"/>
      <c r="B267" s="39"/>
      <c r="C267" s="226" t="s">
        <v>945</v>
      </c>
      <c r="D267" s="226" t="s">
        <v>141</v>
      </c>
      <c r="E267" s="227" t="s">
        <v>946</v>
      </c>
      <c r="F267" s="228" t="s">
        <v>680</v>
      </c>
      <c r="G267" s="229" t="s">
        <v>251</v>
      </c>
      <c r="H267" s="230">
        <v>3</v>
      </c>
      <c r="I267" s="231"/>
      <c r="J267" s="232">
        <f>ROUND(I267*H267,2)</f>
        <v>0</v>
      </c>
      <c r="K267" s="228" t="s">
        <v>1</v>
      </c>
      <c r="L267" s="44"/>
      <c r="M267" s="233" t="s">
        <v>1</v>
      </c>
      <c r="N267" s="234" t="s">
        <v>47</v>
      </c>
      <c r="O267" s="91"/>
      <c r="P267" s="235">
        <f>O267*H267</f>
        <v>0</v>
      </c>
      <c r="Q267" s="235">
        <v>0</v>
      </c>
      <c r="R267" s="235">
        <f>Q267*H267</f>
        <v>0</v>
      </c>
      <c r="S267" s="235">
        <v>0</v>
      </c>
      <c r="T267" s="23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7" t="s">
        <v>316</v>
      </c>
      <c r="AT267" s="237" t="s">
        <v>141</v>
      </c>
      <c r="AU267" s="237" t="s">
        <v>92</v>
      </c>
      <c r="AY267" s="17" t="s">
        <v>138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7" t="s">
        <v>92</v>
      </c>
      <c r="BK267" s="238">
        <f>ROUND(I267*H267,2)</f>
        <v>0</v>
      </c>
      <c r="BL267" s="17" t="s">
        <v>316</v>
      </c>
      <c r="BM267" s="237" t="s">
        <v>947</v>
      </c>
    </row>
    <row r="268" s="2" customFormat="1" ht="16.5" customHeight="1">
      <c r="A268" s="38"/>
      <c r="B268" s="39"/>
      <c r="C268" s="282" t="s">
        <v>948</v>
      </c>
      <c r="D268" s="282" t="s">
        <v>289</v>
      </c>
      <c r="E268" s="283" t="s">
        <v>949</v>
      </c>
      <c r="F268" s="284" t="s">
        <v>683</v>
      </c>
      <c r="G268" s="285" t="s">
        <v>251</v>
      </c>
      <c r="H268" s="286">
        <v>3</v>
      </c>
      <c r="I268" s="287"/>
      <c r="J268" s="288">
        <f>ROUND(I268*H268,2)</f>
        <v>0</v>
      </c>
      <c r="K268" s="284" t="s">
        <v>1</v>
      </c>
      <c r="L268" s="289"/>
      <c r="M268" s="290" t="s">
        <v>1</v>
      </c>
      <c r="N268" s="291" t="s">
        <v>47</v>
      </c>
      <c r="O268" s="91"/>
      <c r="P268" s="235">
        <f>O268*H268</f>
        <v>0</v>
      </c>
      <c r="Q268" s="235">
        <v>0</v>
      </c>
      <c r="R268" s="235">
        <f>Q268*H268</f>
        <v>0</v>
      </c>
      <c r="S268" s="235">
        <v>0</v>
      </c>
      <c r="T268" s="23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408</v>
      </c>
      <c r="AT268" s="237" t="s">
        <v>289</v>
      </c>
      <c r="AU268" s="237" t="s">
        <v>92</v>
      </c>
      <c r="AY268" s="17" t="s">
        <v>138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92</v>
      </c>
      <c r="BK268" s="238">
        <f>ROUND(I268*H268,2)</f>
        <v>0</v>
      </c>
      <c r="BL268" s="17" t="s">
        <v>316</v>
      </c>
      <c r="BM268" s="237" t="s">
        <v>950</v>
      </c>
    </row>
    <row r="269" s="12" customFormat="1" ht="22.8" customHeight="1">
      <c r="A269" s="12"/>
      <c r="B269" s="210"/>
      <c r="C269" s="211"/>
      <c r="D269" s="212" t="s">
        <v>80</v>
      </c>
      <c r="E269" s="224" t="s">
        <v>951</v>
      </c>
      <c r="F269" s="224" t="s">
        <v>952</v>
      </c>
      <c r="G269" s="211"/>
      <c r="H269" s="211"/>
      <c r="I269" s="214"/>
      <c r="J269" s="225">
        <f>BK269</f>
        <v>0</v>
      </c>
      <c r="K269" s="211"/>
      <c r="L269" s="216"/>
      <c r="M269" s="217"/>
      <c r="N269" s="218"/>
      <c r="O269" s="218"/>
      <c r="P269" s="219">
        <f>SUM(P270:P325)</f>
        <v>0</v>
      </c>
      <c r="Q269" s="218"/>
      <c r="R269" s="219">
        <f>SUM(R270:R325)</f>
        <v>0.42508000000000001</v>
      </c>
      <c r="S269" s="218"/>
      <c r="T269" s="220">
        <f>SUM(T270:T325)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1" t="s">
        <v>92</v>
      </c>
      <c r="AT269" s="222" t="s">
        <v>80</v>
      </c>
      <c r="AU269" s="222" t="s">
        <v>88</v>
      </c>
      <c r="AY269" s="221" t="s">
        <v>138</v>
      </c>
      <c r="BK269" s="223">
        <f>SUM(BK270:BK325)</f>
        <v>0</v>
      </c>
    </row>
    <row r="270" s="2" customFormat="1" ht="21.75" customHeight="1">
      <c r="A270" s="38"/>
      <c r="B270" s="39"/>
      <c r="C270" s="226" t="s">
        <v>953</v>
      </c>
      <c r="D270" s="226" t="s">
        <v>141</v>
      </c>
      <c r="E270" s="227" t="s">
        <v>954</v>
      </c>
      <c r="F270" s="228" t="s">
        <v>955</v>
      </c>
      <c r="G270" s="229" t="s">
        <v>298</v>
      </c>
      <c r="H270" s="230">
        <v>74</v>
      </c>
      <c r="I270" s="231"/>
      <c r="J270" s="232">
        <f>ROUND(I270*H270,2)</f>
        <v>0</v>
      </c>
      <c r="K270" s="228" t="s">
        <v>215</v>
      </c>
      <c r="L270" s="44"/>
      <c r="M270" s="233" t="s">
        <v>1</v>
      </c>
      <c r="N270" s="234" t="s">
        <v>47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316</v>
      </c>
      <c r="AT270" s="237" t="s">
        <v>141</v>
      </c>
      <c r="AU270" s="237" t="s">
        <v>92</v>
      </c>
      <c r="AY270" s="17" t="s">
        <v>138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92</v>
      </c>
      <c r="BK270" s="238">
        <f>ROUND(I270*H270,2)</f>
        <v>0</v>
      </c>
      <c r="BL270" s="17" t="s">
        <v>316</v>
      </c>
      <c r="BM270" s="237" t="s">
        <v>956</v>
      </c>
    </row>
    <row r="271" s="2" customFormat="1">
      <c r="A271" s="38"/>
      <c r="B271" s="39"/>
      <c r="C271" s="40"/>
      <c r="D271" s="239" t="s">
        <v>146</v>
      </c>
      <c r="E271" s="40"/>
      <c r="F271" s="240" t="s">
        <v>957</v>
      </c>
      <c r="G271" s="40"/>
      <c r="H271" s="40"/>
      <c r="I271" s="241"/>
      <c r="J271" s="40"/>
      <c r="K271" s="40"/>
      <c r="L271" s="44"/>
      <c r="M271" s="242"/>
      <c r="N271" s="24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146</v>
      </c>
      <c r="AU271" s="17" t="s">
        <v>92</v>
      </c>
    </row>
    <row r="272" s="2" customFormat="1">
      <c r="A272" s="38"/>
      <c r="B272" s="39"/>
      <c r="C272" s="40"/>
      <c r="D272" s="248" t="s">
        <v>218</v>
      </c>
      <c r="E272" s="40"/>
      <c r="F272" s="249" t="s">
        <v>958</v>
      </c>
      <c r="G272" s="40"/>
      <c r="H272" s="40"/>
      <c r="I272" s="241"/>
      <c r="J272" s="40"/>
      <c r="K272" s="40"/>
      <c r="L272" s="44"/>
      <c r="M272" s="242"/>
      <c r="N272" s="243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218</v>
      </c>
      <c r="AU272" s="17" t="s">
        <v>92</v>
      </c>
    </row>
    <row r="273" s="2" customFormat="1" ht="24.15" customHeight="1">
      <c r="A273" s="38"/>
      <c r="B273" s="39"/>
      <c r="C273" s="282" t="s">
        <v>959</v>
      </c>
      <c r="D273" s="282" t="s">
        <v>289</v>
      </c>
      <c r="E273" s="283" t="s">
        <v>960</v>
      </c>
      <c r="F273" s="284" t="s">
        <v>961</v>
      </c>
      <c r="G273" s="285" t="s">
        <v>298</v>
      </c>
      <c r="H273" s="286">
        <v>74</v>
      </c>
      <c r="I273" s="287"/>
      <c r="J273" s="288">
        <f>ROUND(I273*H273,2)</f>
        <v>0</v>
      </c>
      <c r="K273" s="284" t="s">
        <v>1</v>
      </c>
      <c r="L273" s="289"/>
      <c r="M273" s="290" t="s">
        <v>1</v>
      </c>
      <c r="N273" s="291" t="s">
        <v>47</v>
      </c>
      <c r="O273" s="91"/>
      <c r="P273" s="235">
        <f>O273*H273</f>
        <v>0</v>
      </c>
      <c r="Q273" s="235">
        <v>0.00133</v>
      </c>
      <c r="R273" s="235">
        <f>Q273*H273</f>
        <v>0.098420000000000007</v>
      </c>
      <c r="S273" s="235">
        <v>0</v>
      </c>
      <c r="T273" s="23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7" t="s">
        <v>408</v>
      </c>
      <c r="AT273" s="237" t="s">
        <v>289</v>
      </c>
      <c r="AU273" s="237" t="s">
        <v>92</v>
      </c>
      <c r="AY273" s="17" t="s">
        <v>138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7" t="s">
        <v>92</v>
      </c>
      <c r="BK273" s="238">
        <f>ROUND(I273*H273,2)</f>
        <v>0</v>
      </c>
      <c r="BL273" s="17" t="s">
        <v>316</v>
      </c>
      <c r="BM273" s="237" t="s">
        <v>962</v>
      </c>
    </row>
    <row r="274" s="13" customFormat="1">
      <c r="A274" s="13"/>
      <c r="B274" s="250"/>
      <c r="C274" s="251"/>
      <c r="D274" s="239" t="s">
        <v>220</v>
      </c>
      <c r="E274" s="252" t="s">
        <v>1</v>
      </c>
      <c r="F274" s="253" t="s">
        <v>963</v>
      </c>
      <c r="G274" s="251"/>
      <c r="H274" s="254">
        <v>74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0" t="s">
        <v>220</v>
      </c>
      <c r="AU274" s="260" t="s">
        <v>92</v>
      </c>
      <c r="AV274" s="13" t="s">
        <v>92</v>
      </c>
      <c r="AW274" s="13" t="s">
        <v>36</v>
      </c>
      <c r="AX274" s="13" t="s">
        <v>88</v>
      </c>
      <c r="AY274" s="260" t="s">
        <v>138</v>
      </c>
    </row>
    <row r="275" s="2" customFormat="1" ht="16.5" customHeight="1">
      <c r="A275" s="38"/>
      <c r="B275" s="39"/>
      <c r="C275" s="282" t="s">
        <v>964</v>
      </c>
      <c r="D275" s="282" t="s">
        <v>289</v>
      </c>
      <c r="E275" s="283" t="s">
        <v>965</v>
      </c>
      <c r="F275" s="284" t="s">
        <v>966</v>
      </c>
      <c r="G275" s="285" t="s">
        <v>251</v>
      </c>
      <c r="H275" s="286">
        <v>26</v>
      </c>
      <c r="I275" s="287"/>
      <c r="J275" s="288">
        <f>ROUND(I275*H275,2)</f>
        <v>0</v>
      </c>
      <c r="K275" s="284" t="s">
        <v>1</v>
      </c>
      <c r="L275" s="289"/>
      <c r="M275" s="290" t="s">
        <v>1</v>
      </c>
      <c r="N275" s="291" t="s">
        <v>47</v>
      </c>
      <c r="O275" s="91"/>
      <c r="P275" s="235">
        <f>O275*H275</f>
        <v>0</v>
      </c>
      <c r="Q275" s="235">
        <v>5.0000000000000002E-05</v>
      </c>
      <c r="R275" s="235">
        <f>Q275*H275</f>
        <v>0.0013000000000000002</v>
      </c>
      <c r="S275" s="235">
        <v>0</v>
      </c>
      <c r="T275" s="23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7" t="s">
        <v>408</v>
      </c>
      <c r="AT275" s="237" t="s">
        <v>289</v>
      </c>
      <c r="AU275" s="237" t="s">
        <v>92</v>
      </c>
      <c r="AY275" s="17" t="s">
        <v>138</v>
      </c>
      <c r="BE275" s="238">
        <f>IF(N275="základní",J275,0)</f>
        <v>0</v>
      </c>
      <c r="BF275" s="238">
        <f>IF(N275="snížená",J275,0)</f>
        <v>0</v>
      </c>
      <c r="BG275" s="238">
        <f>IF(N275="zákl. přenesená",J275,0)</f>
        <v>0</v>
      </c>
      <c r="BH275" s="238">
        <f>IF(N275="sníž. přenesená",J275,0)</f>
        <v>0</v>
      </c>
      <c r="BI275" s="238">
        <f>IF(N275="nulová",J275,0)</f>
        <v>0</v>
      </c>
      <c r="BJ275" s="17" t="s">
        <v>92</v>
      </c>
      <c r="BK275" s="238">
        <f>ROUND(I275*H275,2)</f>
        <v>0</v>
      </c>
      <c r="BL275" s="17" t="s">
        <v>316</v>
      </c>
      <c r="BM275" s="237" t="s">
        <v>967</v>
      </c>
    </row>
    <row r="276" s="2" customFormat="1" ht="16.5" customHeight="1">
      <c r="A276" s="38"/>
      <c r="B276" s="39"/>
      <c r="C276" s="282" t="s">
        <v>968</v>
      </c>
      <c r="D276" s="282" t="s">
        <v>289</v>
      </c>
      <c r="E276" s="283" t="s">
        <v>969</v>
      </c>
      <c r="F276" s="284" t="s">
        <v>970</v>
      </c>
      <c r="G276" s="285" t="s">
        <v>298</v>
      </c>
      <c r="H276" s="286">
        <v>74</v>
      </c>
      <c r="I276" s="287"/>
      <c r="J276" s="288">
        <f>ROUND(I276*H276,2)</f>
        <v>0</v>
      </c>
      <c r="K276" s="284" t="s">
        <v>1</v>
      </c>
      <c r="L276" s="289"/>
      <c r="M276" s="290" t="s">
        <v>1</v>
      </c>
      <c r="N276" s="291" t="s">
        <v>47</v>
      </c>
      <c r="O276" s="91"/>
      <c r="P276" s="235">
        <f>O276*H276</f>
        <v>0</v>
      </c>
      <c r="Q276" s="235">
        <v>0.00055000000000000003</v>
      </c>
      <c r="R276" s="235">
        <f>Q276*H276</f>
        <v>0.0407</v>
      </c>
      <c r="S276" s="235">
        <v>0</v>
      </c>
      <c r="T276" s="23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408</v>
      </c>
      <c r="AT276" s="237" t="s">
        <v>289</v>
      </c>
      <c r="AU276" s="237" t="s">
        <v>92</v>
      </c>
      <c r="AY276" s="17" t="s">
        <v>138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92</v>
      </c>
      <c r="BK276" s="238">
        <f>ROUND(I276*H276,2)</f>
        <v>0</v>
      </c>
      <c r="BL276" s="17" t="s">
        <v>316</v>
      </c>
      <c r="BM276" s="237" t="s">
        <v>971</v>
      </c>
    </row>
    <row r="277" s="13" customFormat="1">
      <c r="A277" s="13"/>
      <c r="B277" s="250"/>
      <c r="C277" s="251"/>
      <c r="D277" s="239" t="s">
        <v>220</v>
      </c>
      <c r="E277" s="251"/>
      <c r="F277" s="253" t="s">
        <v>972</v>
      </c>
      <c r="G277" s="251"/>
      <c r="H277" s="254">
        <v>74</v>
      </c>
      <c r="I277" s="255"/>
      <c r="J277" s="251"/>
      <c r="K277" s="251"/>
      <c r="L277" s="256"/>
      <c r="M277" s="257"/>
      <c r="N277" s="258"/>
      <c r="O277" s="258"/>
      <c r="P277" s="258"/>
      <c r="Q277" s="258"/>
      <c r="R277" s="258"/>
      <c r="S277" s="258"/>
      <c r="T277" s="25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0" t="s">
        <v>220</v>
      </c>
      <c r="AU277" s="260" t="s">
        <v>92</v>
      </c>
      <c r="AV277" s="13" t="s">
        <v>92</v>
      </c>
      <c r="AW277" s="13" t="s">
        <v>4</v>
      </c>
      <c r="AX277" s="13" t="s">
        <v>88</v>
      </c>
      <c r="AY277" s="260" t="s">
        <v>138</v>
      </c>
    </row>
    <row r="278" s="2" customFormat="1" ht="16.5" customHeight="1">
      <c r="A278" s="38"/>
      <c r="B278" s="39"/>
      <c r="C278" s="282" t="s">
        <v>613</v>
      </c>
      <c r="D278" s="282" t="s">
        <v>289</v>
      </c>
      <c r="E278" s="283" t="s">
        <v>973</v>
      </c>
      <c r="F278" s="284" t="s">
        <v>974</v>
      </c>
      <c r="G278" s="285" t="s">
        <v>251</v>
      </c>
      <c r="H278" s="286">
        <v>148</v>
      </c>
      <c r="I278" s="287"/>
      <c r="J278" s="288">
        <f>ROUND(I278*H278,2)</f>
        <v>0</v>
      </c>
      <c r="K278" s="284" t="s">
        <v>1</v>
      </c>
      <c r="L278" s="289"/>
      <c r="M278" s="290" t="s">
        <v>1</v>
      </c>
      <c r="N278" s="291" t="s">
        <v>47</v>
      </c>
      <c r="O278" s="91"/>
      <c r="P278" s="235">
        <f>O278*H278</f>
        <v>0</v>
      </c>
      <c r="Q278" s="235">
        <v>0.00020000000000000001</v>
      </c>
      <c r="R278" s="235">
        <f>Q278*H278</f>
        <v>0.029600000000000001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408</v>
      </c>
      <c r="AT278" s="237" t="s">
        <v>289</v>
      </c>
      <c r="AU278" s="237" t="s">
        <v>92</v>
      </c>
      <c r="AY278" s="17" t="s">
        <v>138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92</v>
      </c>
      <c r="BK278" s="238">
        <f>ROUND(I278*H278,2)</f>
        <v>0</v>
      </c>
      <c r="BL278" s="17" t="s">
        <v>316</v>
      </c>
      <c r="BM278" s="237" t="s">
        <v>975</v>
      </c>
    </row>
    <row r="279" s="13" customFormat="1">
      <c r="A279" s="13"/>
      <c r="B279" s="250"/>
      <c r="C279" s="251"/>
      <c r="D279" s="239" t="s">
        <v>220</v>
      </c>
      <c r="E279" s="252" t="s">
        <v>1</v>
      </c>
      <c r="F279" s="253" t="s">
        <v>976</v>
      </c>
      <c r="G279" s="251"/>
      <c r="H279" s="254">
        <v>148</v>
      </c>
      <c r="I279" s="255"/>
      <c r="J279" s="251"/>
      <c r="K279" s="251"/>
      <c r="L279" s="256"/>
      <c r="M279" s="257"/>
      <c r="N279" s="258"/>
      <c r="O279" s="258"/>
      <c r="P279" s="258"/>
      <c r="Q279" s="258"/>
      <c r="R279" s="258"/>
      <c r="S279" s="258"/>
      <c r="T279" s="25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0" t="s">
        <v>220</v>
      </c>
      <c r="AU279" s="260" t="s">
        <v>92</v>
      </c>
      <c r="AV279" s="13" t="s">
        <v>92</v>
      </c>
      <c r="AW279" s="13" t="s">
        <v>36</v>
      </c>
      <c r="AX279" s="13" t="s">
        <v>88</v>
      </c>
      <c r="AY279" s="260" t="s">
        <v>138</v>
      </c>
    </row>
    <row r="280" s="2" customFormat="1" ht="16.5" customHeight="1">
      <c r="A280" s="38"/>
      <c r="B280" s="39"/>
      <c r="C280" s="282" t="s">
        <v>977</v>
      </c>
      <c r="D280" s="282" t="s">
        <v>289</v>
      </c>
      <c r="E280" s="283" t="s">
        <v>978</v>
      </c>
      <c r="F280" s="284" t="s">
        <v>979</v>
      </c>
      <c r="G280" s="285" t="s">
        <v>298</v>
      </c>
      <c r="H280" s="286">
        <v>74</v>
      </c>
      <c r="I280" s="287"/>
      <c r="J280" s="288">
        <f>ROUND(I280*H280,2)</f>
        <v>0</v>
      </c>
      <c r="K280" s="284" t="s">
        <v>1</v>
      </c>
      <c r="L280" s="289"/>
      <c r="M280" s="290" t="s">
        <v>1</v>
      </c>
      <c r="N280" s="291" t="s">
        <v>47</v>
      </c>
      <c r="O280" s="91"/>
      <c r="P280" s="235">
        <f>O280*H280</f>
        <v>0</v>
      </c>
      <c r="Q280" s="235">
        <v>0.0010300000000000001</v>
      </c>
      <c r="R280" s="235">
        <f>Q280*H280</f>
        <v>0.07622000000000001</v>
      </c>
      <c r="S280" s="235">
        <v>0</v>
      </c>
      <c r="T280" s="23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7" t="s">
        <v>408</v>
      </c>
      <c r="AT280" s="237" t="s">
        <v>289</v>
      </c>
      <c r="AU280" s="237" t="s">
        <v>92</v>
      </c>
      <c r="AY280" s="17" t="s">
        <v>138</v>
      </c>
      <c r="BE280" s="238">
        <f>IF(N280="základní",J280,0)</f>
        <v>0</v>
      </c>
      <c r="BF280" s="238">
        <f>IF(N280="snížená",J280,0)</f>
        <v>0</v>
      </c>
      <c r="BG280" s="238">
        <f>IF(N280="zákl. přenesená",J280,0)</f>
        <v>0</v>
      </c>
      <c r="BH280" s="238">
        <f>IF(N280="sníž. přenesená",J280,0)</f>
        <v>0</v>
      </c>
      <c r="BI280" s="238">
        <f>IF(N280="nulová",J280,0)</f>
        <v>0</v>
      </c>
      <c r="BJ280" s="17" t="s">
        <v>92</v>
      </c>
      <c r="BK280" s="238">
        <f>ROUND(I280*H280,2)</f>
        <v>0</v>
      </c>
      <c r="BL280" s="17" t="s">
        <v>316</v>
      </c>
      <c r="BM280" s="237" t="s">
        <v>980</v>
      </c>
    </row>
    <row r="281" s="13" customFormat="1">
      <c r="A281" s="13"/>
      <c r="B281" s="250"/>
      <c r="C281" s="251"/>
      <c r="D281" s="239" t="s">
        <v>220</v>
      </c>
      <c r="E281" s="251"/>
      <c r="F281" s="253" t="s">
        <v>972</v>
      </c>
      <c r="G281" s="251"/>
      <c r="H281" s="254">
        <v>74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0" t="s">
        <v>220</v>
      </c>
      <c r="AU281" s="260" t="s">
        <v>92</v>
      </c>
      <c r="AV281" s="13" t="s">
        <v>92</v>
      </c>
      <c r="AW281" s="13" t="s">
        <v>4</v>
      </c>
      <c r="AX281" s="13" t="s">
        <v>88</v>
      </c>
      <c r="AY281" s="260" t="s">
        <v>138</v>
      </c>
    </row>
    <row r="282" s="2" customFormat="1" ht="16.5" customHeight="1">
      <c r="A282" s="38"/>
      <c r="B282" s="39"/>
      <c r="C282" s="282" t="s">
        <v>981</v>
      </c>
      <c r="D282" s="282" t="s">
        <v>289</v>
      </c>
      <c r="E282" s="283" t="s">
        <v>982</v>
      </c>
      <c r="F282" s="284" t="s">
        <v>983</v>
      </c>
      <c r="G282" s="285" t="s">
        <v>251</v>
      </c>
      <c r="H282" s="286">
        <v>74</v>
      </c>
      <c r="I282" s="287"/>
      <c r="J282" s="288">
        <f>ROUND(I282*H282,2)</f>
        <v>0</v>
      </c>
      <c r="K282" s="284" t="s">
        <v>1</v>
      </c>
      <c r="L282" s="289"/>
      <c r="M282" s="290" t="s">
        <v>1</v>
      </c>
      <c r="N282" s="291" t="s">
        <v>47</v>
      </c>
      <c r="O282" s="91"/>
      <c r="P282" s="235">
        <f>O282*H282</f>
        <v>0</v>
      </c>
      <c r="Q282" s="235">
        <v>0.00021000000000000001</v>
      </c>
      <c r="R282" s="235">
        <f>Q282*H282</f>
        <v>0.01554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408</v>
      </c>
      <c r="AT282" s="237" t="s">
        <v>289</v>
      </c>
      <c r="AU282" s="237" t="s">
        <v>92</v>
      </c>
      <c r="AY282" s="17" t="s">
        <v>138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92</v>
      </c>
      <c r="BK282" s="238">
        <f>ROUND(I282*H282,2)</f>
        <v>0</v>
      </c>
      <c r="BL282" s="17" t="s">
        <v>316</v>
      </c>
      <c r="BM282" s="237" t="s">
        <v>984</v>
      </c>
    </row>
    <row r="283" s="2" customFormat="1" ht="16.5" customHeight="1">
      <c r="A283" s="38"/>
      <c r="B283" s="39"/>
      <c r="C283" s="282" t="s">
        <v>985</v>
      </c>
      <c r="D283" s="282" t="s">
        <v>289</v>
      </c>
      <c r="E283" s="283" t="s">
        <v>986</v>
      </c>
      <c r="F283" s="284" t="s">
        <v>987</v>
      </c>
      <c r="G283" s="285" t="s">
        <v>251</v>
      </c>
      <c r="H283" s="286">
        <v>37</v>
      </c>
      <c r="I283" s="287"/>
      <c r="J283" s="288">
        <f>ROUND(I283*H283,2)</f>
        <v>0</v>
      </c>
      <c r="K283" s="284" t="s">
        <v>1</v>
      </c>
      <c r="L283" s="289"/>
      <c r="M283" s="290" t="s">
        <v>1</v>
      </c>
      <c r="N283" s="291" t="s">
        <v>47</v>
      </c>
      <c r="O283" s="91"/>
      <c r="P283" s="235">
        <f>O283*H283</f>
        <v>0</v>
      </c>
      <c r="Q283" s="235">
        <v>0.00059999999999999995</v>
      </c>
      <c r="R283" s="235">
        <f>Q283*H283</f>
        <v>0.022199999999999998</v>
      </c>
      <c r="S283" s="235">
        <v>0</v>
      </c>
      <c r="T283" s="23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7" t="s">
        <v>408</v>
      </c>
      <c r="AT283" s="237" t="s">
        <v>289</v>
      </c>
      <c r="AU283" s="237" t="s">
        <v>92</v>
      </c>
      <c r="AY283" s="17" t="s">
        <v>138</v>
      </c>
      <c r="BE283" s="238">
        <f>IF(N283="základní",J283,0)</f>
        <v>0</v>
      </c>
      <c r="BF283" s="238">
        <f>IF(N283="snížená",J283,0)</f>
        <v>0</v>
      </c>
      <c r="BG283" s="238">
        <f>IF(N283="zákl. přenesená",J283,0)</f>
        <v>0</v>
      </c>
      <c r="BH283" s="238">
        <f>IF(N283="sníž. přenesená",J283,0)</f>
        <v>0</v>
      </c>
      <c r="BI283" s="238">
        <f>IF(N283="nulová",J283,0)</f>
        <v>0</v>
      </c>
      <c r="BJ283" s="17" t="s">
        <v>92</v>
      </c>
      <c r="BK283" s="238">
        <f>ROUND(I283*H283,2)</f>
        <v>0</v>
      </c>
      <c r="BL283" s="17" t="s">
        <v>316</v>
      </c>
      <c r="BM283" s="237" t="s">
        <v>988</v>
      </c>
    </row>
    <row r="284" s="2" customFormat="1">
      <c r="A284" s="38"/>
      <c r="B284" s="39"/>
      <c r="C284" s="40"/>
      <c r="D284" s="239" t="s">
        <v>146</v>
      </c>
      <c r="E284" s="40"/>
      <c r="F284" s="240" t="s">
        <v>987</v>
      </c>
      <c r="G284" s="40"/>
      <c r="H284" s="40"/>
      <c r="I284" s="241"/>
      <c r="J284" s="40"/>
      <c r="K284" s="40"/>
      <c r="L284" s="44"/>
      <c r="M284" s="242"/>
      <c r="N284" s="243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146</v>
      </c>
      <c r="AU284" s="17" t="s">
        <v>92</v>
      </c>
    </row>
    <row r="285" s="13" customFormat="1">
      <c r="A285" s="13"/>
      <c r="B285" s="250"/>
      <c r="C285" s="251"/>
      <c r="D285" s="239" t="s">
        <v>220</v>
      </c>
      <c r="E285" s="252" t="s">
        <v>1</v>
      </c>
      <c r="F285" s="253" t="s">
        <v>989</v>
      </c>
      <c r="G285" s="251"/>
      <c r="H285" s="254">
        <v>37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0" t="s">
        <v>220</v>
      </c>
      <c r="AU285" s="260" t="s">
        <v>92</v>
      </c>
      <c r="AV285" s="13" t="s">
        <v>92</v>
      </c>
      <c r="AW285" s="13" t="s">
        <v>36</v>
      </c>
      <c r="AX285" s="13" t="s">
        <v>88</v>
      </c>
      <c r="AY285" s="260" t="s">
        <v>138</v>
      </c>
    </row>
    <row r="286" s="2" customFormat="1" ht="24.15" customHeight="1">
      <c r="A286" s="38"/>
      <c r="B286" s="39"/>
      <c r="C286" s="226" t="s">
        <v>990</v>
      </c>
      <c r="D286" s="226" t="s">
        <v>141</v>
      </c>
      <c r="E286" s="227" t="s">
        <v>991</v>
      </c>
      <c r="F286" s="228" t="s">
        <v>992</v>
      </c>
      <c r="G286" s="229" t="s">
        <v>298</v>
      </c>
      <c r="H286" s="230">
        <v>30</v>
      </c>
      <c r="I286" s="231"/>
      <c r="J286" s="232">
        <f>ROUND(I286*H286,2)</f>
        <v>0</v>
      </c>
      <c r="K286" s="228" t="s">
        <v>215</v>
      </c>
      <c r="L286" s="44"/>
      <c r="M286" s="233" t="s">
        <v>1</v>
      </c>
      <c r="N286" s="234" t="s">
        <v>47</v>
      </c>
      <c r="O286" s="91"/>
      <c r="P286" s="235">
        <f>O286*H286</f>
        <v>0</v>
      </c>
      <c r="Q286" s="235">
        <v>0</v>
      </c>
      <c r="R286" s="235">
        <f>Q286*H286</f>
        <v>0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316</v>
      </c>
      <c r="AT286" s="237" t="s">
        <v>141</v>
      </c>
      <c r="AU286" s="237" t="s">
        <v>92</v>
      </c>
      <c r="AY286" s="17" t="s">
        <v>138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92</v>
      </c>
      <c r="BK286" s="238">
        <f>ROUND(I286*H286,2)</f>
        <v>0</v>
      </c>
      <c r="BL286" s="17" t="s">
        <v>316</v>
      </c>
      <c r="BM286" s="237" t="s">
        <v>993</v>
      </c>
    </row>
    <row r="287" s="2" customFormat="1">
      <c r="A287" s="38"/>
      <c r="B287" s="39"/>
      <c r="C287" s="40"/>
      <c r="D287" s="239" t="s">
        <v>146</v>
      </c>
      <c r="E287" s="40"/>
      <c r="F287" s="240" t="s">
        <v>994</v>
      </c>
      <c r="G287" s="40"/>
      <c r="H287" s="40"/>
      <c r="I287" s="241"/>
      <c r="J287" s="40"/>
      <c r="K287" s="40"/>
      <c r="L287" s="44"/>
      <c r="M287" s="242"/>
      <c r="N287" s="24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146</v>
      </c>
      <c r="AU287" s="17" t="s">
        <v>92</v>
      </c>
    </row>
    <row r="288" s="2" customFormat="1">
      <c r="A288" s="38"/>
      <c r="B288" s="39"/>
      <c r="C288" s="40"/>
      <c r="D288" s="248" t="s">
        <v>218</v>
      </c>
      <c r="E288" s="40"/>
      <c r="F288" s="249" t="s">
        <v>995</v>
      </c>
      <c r="G288" s="40"/>
      <c r="H288" s="40"/>
      <c r="I288" s="241"/>
      <c r="J288" s="40"/>
      <c r="K288" s="40"/>
      <c r="L288" s="44"/>
      <c r="M288" s="242"/>
      <c r="N288" s="243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218</v>
      </c>
      <c r="AU288" s="17" t="s">
        <v>92</v>
      </c>
    </row>
    <row r="289" s="2" customFormat="1" ht="24.15" customHeight="1">
      <c r="A289" s="38"/>
      <c r="B289" s="39"/>
      <c r="C289" s="282" t="s">
        <v>996</v>
      </c>
      <c r="D289" s="282" t="s">
        <v>289</v>
      </c>
      <c r="E289" s="283" t="s">
        <v>997</v>
      </c>
      <c r="F289" s="284" t="s">
        <v>998</v>
      </c>
      <c r="G289" s="285" t="s">
        <v>298</v>
      </c>
      <c r="H289" s="286">
        <v>30</v>
      </c>
      <c r="I289" s="287"/>
      <c r="J289" s="288">
        <f>ROUND(I289*H289,2)</f>
        <v>0</v>
      </c>
      <c r="K289" s="284" t="s">
        <v>215</v>
      </c>
      <c r="L289" s="289"/>
      <c r="M289" s="290" t="s">
        <v>1</v>
      </c>
      <c r="N289" s="291" t="s">
        <v>47</v>
      </c>
      <c r="O289" s="91"/>
      <c r="P289" s="235">
        <f>O289*H289</f>
        <v>0</v>
      </c>
      <c r="Q289" s="235">
        <v>0.00031</v>
      </c>
      <c r="R289" s="235">
        <f>Q289*H289</f>
        <v>0.0092999999999999992</v>
      </c>
      <c r="S289" s="235">
        <v>0</v>
      </c>
      <c r="T289" s="23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7" t="s">
        <v>408</v>
      </c>
      <c r="AT289" s="237" t="s">
        <v>289</v>
      </c>
      <c r="AU289" s="237" t="s">
        <v>92</v>
      </c>
      <c r="AY289" s="17" t="s">
        <v>138</v>
      </c>
      <c r="BE289" s="238">
        <f>IF(N289="základní",J289,0)</f>
        <v>0</v>
      </c>
      <c r="BF289" s="238">
        <f>IF(N289="snížená",J289,0)</f>
        <v>0</v>
      </c>
      <c r="BG289" s="238">
        <f>IF(N289="zákl. přenesená",J289,0)</f>
        <v>0</v>
      </c>
      <c r="BH289" s="238">
        <f>IF(N289="sníž. přenesená",J289,0)</f>
        <v>0</v>
      </c>
      <c r="BI289" s="238">
        <f>IF(N289="nulová",J289,0)</f>
        <v>0</v>
      </c>
      <c r="BJ289" s="17" t="s">
        <v>92</v>
      </c>
      <c r="BK289" s="238">
        <f>ROUND(I289*H289,2)</f>
        <v>0</v>
      </c>
      <c r="BL289" s="17" t="s">
        <v>316</v>
      </c>
      <c r="BM289" s="237" t="s">
        <v>999</v>
      </c>
    </row>
    <row r="290" s="2" customFormat="1">
      <c r="A290" s="38"/>
      <c r="B290" s="39"/>
      <c r="C290" s="40"/>
      <c r="D290" s="239" t="s">
        <v>146</v>
      </c>
      <c r="E290" s="40"/>
      <c r="F290" s="240" t="s">
        <v>998</v>
      </c>
      <c r="G290" s="40"/>
      <c r="H290" s="40"/>
      <c r="I290" s="241"/>
      <c r="J290" s="40"/>
      <c r="K290" s="40"/>
      <c r="L290" s="44"/>
      <c r="M290" s="242"/>
      <c r="N290" s="24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146</v>
      </c>
      <c r="AU290" s="17" t="s">
        <v>92</v>
      </c>
    </row>
    <row r="291" s="13" customFormat="1">
      <c r="A291" s="13"/>
      <c r="B291" s="250"/>
      <c r="C291" s="251"/>
      <c r="D291" s="239" t="s">
        <v>220</v>
      </c>
      <c r="E291" s="252" t="s">
        <v>1</v>
      </c>
      <c r="F291" s="253" t="s">
        <v>405</v>
      </c>
      <c r="G291" s="251"/>
      <c r="H291" s="254">
        <v>30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0" t="s">
        <v>220</v>
      </c>
      <c r="AU291" s="260" t="s">
        <v>92</v>
      </c>
      <c r="AV291" s="13" t="s">
        <v>92</v>
      </c>
      <c r="AW291" s="13" t="s">
        <v>36</v>
      </c>
      <c r="AX291" s="13" t="s">
        <v>88</v>
      </c>
      <c r="AY291" s="260" t="s">
        <v>138</v>
      </c>
    </row>
    <row r="292" s="2" customFormat="1" ht="24.15" customHeight="1">
      <c r="A292" s="38"/>
      <c r="B292" s="39"/>
      <c r="C292" s="226" t="s">
        <v>1000</v>
      </c>
      <c r="D292" s="226" t="s">
        <v>141</v>
      </c>
      <c r="E292" s="227" t="s">
        <v>593</v>
      </c>
      <c r="F292" s="228" t="s">
        <v>594</v>
      </c>
      <c r="G292" s="229" t="s">
        <v>298</v>
      </c>
      <c r="H292" s="230">
        <v>30</v>
      </c>
      <c r="I292" s="231"/>
      <c r="J292" s="232">
        <f>ROUND(I292*H292,2)</f>
        <v>0</v>
      </c>
      <c r="K292" s="228" t="s">
        <v>215</v>
      </c>
      <c r="L292" s="44"/>
      <c r="M292" s="233" t="s">
        <v>1</v>
      </c>
      <c r="N292" s="234" t="s">
        <v>47</v>
      </c>
      <c r="O292" s="91"/>
      <c r="P292" s="235">
        <f>O292*H292</f>
        <v>0</v>
      </c>
      <c r="Q292" s="235">
        <v>0</v>
      </c>
      <c r="R292" s="235">
        <f>Q292*H292</f>
        <v>0</v>
      </c>
      <c r="S292" s="235">
        <v>0</v>
      </c>
      <c r="T292" s="23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316</v>
      </c>
      <c r="AT292" s="237" t="s">
        <v>141</v>
      </c>
      <c r="AU292" s="237" t="s">
        <v>92</v>
      </c>
      <c r="AY292" s="17" t="s">
        <v>138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7" t="s">
        <v>92</v>
      </c>
      <c r="BK292" s="238">
        <f>ROUND(I292*H292,2)</f>
        <v>0</v>
      </c>
      <c r="BL292" s="17" t="s">
        <v>316</v>
      </c>
      <c r="BM292" s="237" t="s">
        <v>1001</v>
      </c>
    </row>
    <row r="293" s="2" customFormat="1">
      <c r="A293" s="38"/>
      <c r="B293" s="39"/>
      <c r="C293" s="40"/>
      <c r="D293" s="239" t="s">
        <v>146</v>
      </c>
      <c r="E293" s="40"/>
      <c r="F293" s="240" t="s">
        <v>596</v>
      </c>
      <c r="G293" s="40"/>
      <c r="H293" s="40"/>
      <c r="I293" s="241"/>
      <c r="J293" s="40"/>
      <c r="K293" s="40"/>
      <c r="L293" s="44"/>
      <c r="M293" s="242"/>
      <c r="N293" s="24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146</v>
      </c>
      <c r="AU293" s="17" t="s">
        <v>92</v>
      </c>
    </row>
    <row r="294" s="2" customFormat="1">
      <c r="A294" s="38"/>
      <c r="B294" s="39"/>
      <c r="C294" s="40"/>
      <c r="D294" s="248" t="s">
        <v>218</v>
      </c>
      <c r="E294" s="40"/>
      <c r="F294" s="249" t="s">
        <v>597</v>
      </c>
      <c r="G294" s="40"/>
      <c r="H294" s="40"/>
      <c r="I294" s="241"/>
      <c r="J294" s="40"/>
      <c r="K294" s="40"/>
      <c r="L294" s="44"/>
      <c r="M294" s="242"/>
      <c r="N294" s="24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218</v>
      </c>
      <c r="AU294" s="17" t="s">
        <v>92</v>
      </c>
    </row>
    <row r="295" s="2" customFormat="1" ht="16.5" customHeight="1">
      <c r="A295" s="38"/>
      <c r="B295" s="39"/>
      <c r="C295" s="282" t="s">
        <v>1002</v>
      </c>
      <c r="D295" s="282" t="s">
        <v>289</v>
      </c>
      <c r="E295" s="283" t="s">
        <v>1003</v>
      </c>
      <c r="F295" s="284" t="s">
        <v>1004</v>
      </c>
      <c r="G295" s="285" t="s">
        <v>298</v>
      </c>
      <c r="H295" s="286">
        <v>30</v>
      </c>
      <c r="I295" s="287"/>
      <c r="J295" s="288">
        <f>ROUND(I295*H295,2)</f>
        <v>0</v>
      </c>
      <c r="K295" s="284" t="s">
        <v>1</v>
      </c>
      <c r="L295" s="289"/>
      <c r="M295" s="290" t="s">
        <v>1</v>
      </c>
      <c r="N295" s="291" t="s">
        <v>47</v>
      </c>
      <c r="O295" s="91"/>
      <c r="P295" s="235">
        <f>O295*H295</f>
        <v>0</v>
      </c>
      <c r="Q295" s="235">
        <v>0</v>
      </c>
      <c r="R295" s="235">
        <f>Q295*H295</f>
        <v>0</v>
      </c>
      <c r="S295" s="235">
        <v>0</v>
      </c>
      <c r="T295" s="23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176</v>
      </c>
      <c r="AT295" s="237" t="s">
        <v>289</v>
      </c>
      <c r="AU295" s="237" t="s">
        <v>92</v>
      </c>
      <c r="AY295" s="17" t="s">
        <v>138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92</v>
      </c>
      <c r="BK295" s="238">
        <f>ROUND(I295*H295,2)</f>
        <v>0</v>
      </c>
      <c r="BL295" s="17" t="s">
        <v>137</v>
      </c>
      <c r="BM295" s="237" t="s">
        <v>1005</v>
      </c>
    </row>
    <row r="296" s="2" customFormat="1">
      <c r="A296" s="38"/>
      <c r="B296" s="39"/>
      <c r="C296" s="40"/>
      <c r="D296" s="239" t="s">
        <v>146</v>
      </c>
      <c r="E296" s="40"/>
      <c r="F296" s="240" t="s">
        <v>1004</v>
      </c>
      <c r="G296" s="40"/>
      <c r="H296" s="40"/>
      <c r="I296" s="241"/>
      <c r="J296" s="40"/>
      <c r="K296" s="40"/>
      <c r="L296" s="44"/>
      <c r="M296" s="242"/>
      <c r="N296" s="24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146</v>
      </c>
      <c r="AU296" s="17" t="s">
        <v>92</v>
      </c>
    </row>
    <row r="297" s="13" customFormat="1">
      <c r="A297" s="13"/>
      <c r="B297" s="250"/>
      <c r="C297" s="251"/>
      <c r="D297" s="239" t="s">
        <v>220</v>
      </c>
      <c r="E297" s="252" t="s">
        <v>1</v>
      </c>
      <c r="F297" s="253" t="s">
        <v>405</v>
      </c>
      <c r="G297" s="251"/>
      <c r="H297" s="254">
        <v>30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0" t="s">
        <v>220</v>
      </c>
      <c r="AU297" s="260" t="s">
        <v>92</v>
      </c>
      <c r="AV297" s="13" t="s">
        <v>92</v>
      </c>
      <c r="AW297" s="13" t="s">
        <v>36</v>
      </c>
      <c r="AX297" s="13" t="s">
        <v>88</v>
      </c>
      <c r="AY297" s="260" t="s">
        <v>138</v>
      </c>
    </row>
    <row r="298" s="2" customFormat="1" ht="24.15" customHeight="1">
      <c r="A298" s="38"/>
      <c r="B298" s="39"/>
      <c r="C298" s="226" t="s">
        <v>1006</v>
      </c>
      <c r="D298" s="226" t="s">
        <v>141</v>
      </c>
      <c r="E298" s="227" t="s">
        <v>1007</v>
      </c>
      <c r="F298" s="228" t="s">
        <v>1008</v>
      </c>
      <c r="G298" s="229" t="s">
        <v>298</v>
      </c>
      <c r="H298" s="230">
        <v>240</v>
      </c>
      <c r="I298" s="231"/>
      <c r="J298" s="232">
        <f>ROUND(I298*H298,2)</f>
        <v>0</v>
      </c>
      <c r="K298" s="228" t="s">
        <v>215</v>
      </c>
      <c r="L298" s="44"/>
      <c r="M298" s="233" t="s">
        <v>1</v>
      </c>
      <c r="N298" s="234" t="s">
        <v>47</v>
      </c>
      <c r="O298" s="91"/>
      <c r="P298" s="235">
        <f>O298*H298</f>
        <v>0</v>
      </c>
      <c r="Q298" s="235">
        <v>0</v>
      </c>
      <c r="R298" s="235">
        <f>Q298*H298</f>
        <v>0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316</v>
      </c>
      <c r="AT298" s="237" t="s">
        <v>141</v>
      </c>
      <c r="AU298" s="237" t="s">
        <v>92</v>
      </c>
      <c r="AY298" s="17" t="s">
        <v>138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92</v>
      </c>
      <c r="BK298" s="238">
        <f>ROUND(I298*H298,2)</f>
        <v>0</v>
      </c>
      <c r="BL298" s="17" t="s">
        <v>316</v>
      </c>
      <c r="BM298" s="237" t="s">
        <v>1009</v>
      </c>
    </row>
    <row r="299" s="2" customFormat="1">
      <c r="A299" s="38"/>
      <c r="B299" s="39"/>
      <c r="C299" s="40"/>
      <c r="D299" s="239" t="s">
        <v>146</v>
      </c>
      <c r="E299" s="40"/>
      <c r="F299" s="240" t="s">
        <v>1010</v>
      </c>
      <c r="G299" s="40"/>
      <c r="H299" s="40"/>
      <c r="I299" s="241"/>
      <c r="J299" s="40"/>
      <c r="K299" s="40"/>
      <c r="L299" s="44"/>
      <c r="M299" s="242"/>
      <c r="N299" s="24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146</v>
      </c>
      <c r="AU299" s="17" t="s">
        <v>92</v>
      </c>
    </row>
    <row r="300" s="2" customFormat="1">
      <c r="A300" s="38"/>
      <c r="B300" s="39"/>
      <c r="C300" s="40"/>
      <c r="D300" s="248" t="s">
        <v>218</v>
      </c>
      <c r="E300" s="40"/>
      <c r="F300" s="249" t="s">
        <v>1011</v>
      </c>
      <c r="G300" s="40"/>
      <c r="H300" s="40"/>
      <c r="I300" s="241"/>
      <c r="J300" s="40"/>
      <c r="K300" s="40"/>
      <c r="L300" s="44"/>
      <c r="M300" s="242"/>
      <c r="N300" s="243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218</v>
      </c>
      <c r="AU300" s="17" t="s">
        <v>92</v>
      </c>
    </row>
    <row r="301" s="2" customFormat="1" ht="16.5" customHeight="1">
      <c r="A301" s="38"/>
      <c r="B301" s="39"/>
      <c r="C301" s="282" t="s">
        <v>1012</v>
      </c>
      <c r="D301" s="282" t="s">
        <v>289</v>
      </c>
      <c r="E301" s="283" t="s">
        <v>1013</v>
      </c>
      <c r="F301" s="284" t="s">
        <v>1014</v>
      </c>
      <c r="G301" s="285" t="s">
        <v>298</v>
      </c>
      <c r="H301" s="286">
        <v>240</v>
      </c>
      <c r="I301" s="287"/>
      <c r="J301" s="288">
        <f>ROUND(I301*H301,2)</f>
        <v>0</v>
      </c>
      <c r="K301" s="284" t="s">
        <v>1</v>
      </c>
      <c r="L301" s="289"/>
      <c r="M301" s="290" t="s">
        <v>1</v>
      </c>
      <c r="N301" s="291" t="s">
        <v>47</v>
      </c>
      <c r="O301" s="91"/>
      <c r="P301" s="235">
        <f>O301*H301</f>
        <v>0</v>
      </c>
      <c r="Q301" s="235">
        <v>0</v>
      </c>
      <c r="R301" s="235">
        <f>Q301*H301</f>
        <v>0</v>
      </c>
      <c r="S301" s="235">
        <v>0</v>
      </c>
      <c r="T301" s="23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7" t="s">
        <v>176</v>
      </c>
      <c r="AT301" s="237" t="s">
        <v>289</v>
      </c>
      <c r="AU301" s="237" t="s">
        <v>92</v>
      </c>
      <c r="AY301" s="17" t="s">
        <v>138</v>
      </c>
      <c r="BE301" s="238">
        <f>IF(N301="základní",J301,0)</f>
        <v>0</v>
      </c>
      <c r="BF301" s="238">
        <f>IF(N301="snížená",J301,0)</f>
        <v>0</v>
      </c>
      <c r="BG301" s="238">
        <f>IF(N301="zákl. přenesená",J301,0)</f>
        <v>0</v>
      </c>
      <c r="BH301" s="238">
        <f>IF(N301="sníž. přenesená",J301,0)</f>
        <v>0</v>
      </c>
      <c r="BI301" s="238">
        <f>IF(N301="nulová",J301,0)</f>
        <v>0</v>
      </c>
      <c r="BJ301" s="17" t="s">
        <v>92</v>
      </c>
      <c r="BK301" s="238">
        <f>ROUND(I301*H301,2)</f>
        <v>0</v>
      </c>
      <c r="BL301" s="17" t="s">
        <v>137</v>
      </c>
      <c r="BM301" s="237" t="s">
        <v>1015</v>
      </c>
    </row>
    <row r="302" s="2" customFormat="1">
      <c r="A302" s="38"/>
      <c r="B302" s="39"/>
      <c r="C302" s="40"/>
      <c r="D302" s="239" t="s">
        <v>146</v>
      </c>
      <c r="E302" s="40"/>
      <c r="F302" s="240" t="s">
        <v>1014</v>
      </c>
      <c r="G302" s="40"/>
      <c r="H302" s="40"/>
      <c r="I302" s="241"/>
      <c r="J302" s="40"/>
      <c r="K302" s="40"/>
      <c r="L302" s="44"/>
      <c r="M302" s="242"/>
      <c r="N302" s="243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146</v>
      </c>
      <c r="AU302" s="17" t="s">
        <v>92</v>
      </c>
    </row>
    <row r="303" s="13" customFormat="1">
      <c r="A303" s="13"/>
      <c r="B303" s="250"/>
      <c r="C303" s="251"/>
      <c r="D303" s="239" t="s">
        <v>220</v>
      </c>
      <c r="E303" s="252" t="s">
        <v>1</v>
      </c>
      <c r="F303" s="253" t="s">
        <v>1016</v>
      </c>
      <c r="G303" s="251"/>
      <c r="H303" s="254">
        <v>240</v>
      </c>
      <c r="I303" s="255"/>
      <c r="J303" s="251"/>
      <c r="K303" s="251"/>
      <c r="L303" s="256"/>
      <c r="M303" s="257"/>
      <c r="N303" s="258"/>
      <c r="O303" s="258"/>
      <c r="P303" s="258"/>
      <c r="Q303" s="258"/>
      <c r="R303" s="258"/>
      <c r="S303" s="258"/>
      <c r="T303" s="25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0" t="s">
        <v>220</v>
      </c>
      <c r="AU303" s="260" t="s">
        <v>92</v>
      </c>
      <c r="AV303" s="13" t="s">
        <v>92</v>
      </c>
      <c r="AW303" s="13" t="s">
        <v>36</v>
      </c>
      <c r="AX303" s="13" t="s">
        <v>88</v>
      </c>
      <c r="AY303" s="260" t="s">
        <v>138</v>
      </c>
    </row>
    <row r="304" s="2" customFormat="1" ht="33" customHeight="1">
      <c r="A304" s="38"/>
      <c r="B304" s="39"/>
      <c r="C304" s="226" t="s">
        <v>1017</v>
      </c>
      <c r="D304" s="226" t="s">
        <v>141</v>
      </c>
      <c r="E304" s="227" t="s">
        <v>1018</v>
      </c>
      <c r="F304" s="228" t="s">
        <v>1019</v>
      </c>
      <c r="G304" s="229" t="s">
        <v>298</v>
      </c>
      <c r="H304" s="230">
        <v>250</v>
      </c>
      <c r="I304" s="231"/>
      <c r="J304" s="232">
        <f>ROUND(I304*H304,2)</f>
        <v>0</v>
      </c>
      <c r="K304" s="228" t="s">
        <v>215</v>
      </c>
      <c r="L304" s="44"/>
      <c r="M304" s="233" t="s">
        <v>1</v>
      </c>
      <c r="N304" s="234" t="s">
        <v>47</v>
      </c>
      <c r="O304" s="91"/>
      <c r="P304" s="235">
        <f>O304*H304</f>
        <v>0</v>
      </c>
      <c r="Q304" s="235">
        <v>0</v>
      </c>
      <c r="R304" s="235">
        <f>Q304*H304</f>
        <v>0</v>
      </c>
      <c r="S304" s="235">
        <v>0</v>
      </c>
      <c r="T304" s="23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7" t="s">
        <v>316</v>
      </c>
      <c r="AT304" s="237" t="s">
        <v>141</v>
      </c>
      <c r="AU304" s="237" t="s">
        <v>92</v>
      </c>
      <c r="AY304" s="17" t="s">
        <v>138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7" t="s">
        <v>92</v>
      </c>
      <c r="BK304" s="238">
        <f>ROUND(I304*H304,2)</f>
        <v>0</v>
      </c>
      <c r="BL304" s="17" t="s">
        <v>316</v>
      </c>
      <c r="BM304" s="237" t="s">
        <v>1020</v>
      </c>
    </row>
    <row r="305" s="2" customFormat="1">
      <c r="A305" s="38"/>
      <c r="B305" s="39"/>
      <c r="C305" s="40"/>
      <c r="D305" s="239" t="s">
        <v>146</v>
      </c>
      <c r="E305" s="40"/>
      <c r="F305" s="240" t="s">
        <v>1021</v>
      </c>
      <c r="G305" s="40"/>
      <c r="H305" s="40"/>
      <c r="I305" s="241"/>
      <c r="J305" s="40"/>
      <c r="K305" s="40"/>
      <c r="L305" s="44"/>
      <c r="M305" s="242"/>
      <c r="N305" s="243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146</v>
      </c>
      <c r="AU305" s="17" t="s">
        <v>92</v>
      </c>
    </row>
    <row r="306" s="2" customFormat="1">
      <c r="A306" s="38"/>
      <c r="B306" s="39"/>
      <c r="C306" s="40"/>
      <c r="D306" s="248" t="s">
        <v>218</v>
      </c>
      <c r="E306" s="40"/>
      <c r="F306" s="249" t="s">
        <v>1022</v>
      </c>
      <c r="G306" s="40"/>
      <c r="H306" s="40"/>
      <c r="I306" s="241"/>
      <c r="J306" s="40"/>
      <c r="K306" s="40"/>
      <c r="L306" s="44"/>
      <c r="M306" s="242"/>
      <c r="N306" s="243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218</v>
      </c>
      <c r="AU306" s="17" t="s">
        <v>92</v>
      </c>
    </row>
    <row r="307" s="2" customFormat="1" ht="24.15" customHeight="1">
      <c r="A307" s="38"/>
      <c r="B307" s="39"/>
      <c r="C307" s="226" t="s">
        <v>1023</v>
      </c>
      <c r="D307" s="226" t="s">
        <v>141</v>
      </c>
      <c r="E307" s="227" t="s">
        <v>1024</v>
      </c>
      <c r="F307" s="228" t="s">
        <v>1025</v>
      </c>
      <c r="G307" s="229" t="s">
        <v>251</v>
      </c>
      <c r="H307" s="230">
        <v>6</v>
      </c>
      <c r="I307" s="231"/>
      <c r="J307" s="232">
        <f>ROUND(I307*H307,2)</f>
        <v>0</v>
      </c>
      <c r="K307" s="228" t="s">
        <v>215</v>
      </c>
      <c r="L307" s="44"/>
      <c r="M307" s="233" t="s">
        <v>1</v>
      </c>
      <c r="N307" s="234" t="s">
        <v>47</v>
      </c>
      <c r="O307" s="91"/>
      <c r="P307" s="235">
        <f>O307*H307</f>
        <v>0</v>
      </c>
      <c r="Q307" s="235">
        <v>0</v>
      </c>
      <c r="R307" s="235">
        <f>Q307*H307</f>
        <v>0</v>
      </c>
      <c r="S307" s="235">
        <v>0</v>
      </c>
      <c r="T307" s="23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316</v>
      </c>
      <c r="AT307" s="237" t="s">
        <v>141</v>
      </c>
      <c r="AU307" s="237" t="s">
        <v>92</v>
      </c>
      <c r="AY307" s="17" t="s">
        <v>138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92</v>
      </c>
      <c r="BK307" s="238">
        <f>ROUND(I307*H307,2)</f>
        <v>0</v>
      </c>
      <c r="BL307" s="17" t="s">
        <v>316</v>
      </c>
      <c r="BM307" s="237" t="s">
        <v>1026</v>
      </c>
    </row>
    <row r="308" s="2" customFormat="1">
      <c r="A308" s="38"/>
      <c r="B308" s="39"/>
      <c r="C308" s="40"/>
      <c r="D308" s="239" t="s">
        <v>146</v>
      </c>
      <c r="E308" s="40"/>
      <c r="F308" s="240" t="s">
        <v>1027</v>
      </c>
      <c r="G308" s="40"/>
      <c r="H308" s="40"/>
      <c r="I308" s="241"/>
      <c r="J308" s="40"/>
      <c r="K308" s="40"/>
      <c r="L308" s="44"/>
      <c r="M308" s="242"/>
      <c r="N308" s="243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146</v>
      </c>
      <c r="AU308" s="17" t="s">
        <v>92</v>
      </c>
    </row>
    <row r="309" s="2" customFormat="1">
      <c r="A309" s="38"/>
      <c r="B309" s="39"/>
      <c r="C309" s="40"/>
      <c r="D309" s="248" t="s">
        <v>218</v>
      </c>
      <c r="E309" s="40"/>
      <c r="F309" s="249" t="s">
        <v>1028</v>
      </c>
      <c r="G309" s="40"/>
      <c r="H309" s="40"/>
      <c r="I309" s="241"/>
      <c r="J309" s="40"/>
      <c r="K309" s="40"/>
      <c r="L309" s="44"/>
      <c r="M309" s="242"/>
      <c r="N309" s="243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218</v>
      </c>
      <c r="AU309" s="17" t="s">
        <v>92</v>
      </c>
    </row>
    <row r="310" s="2" customFormat="1" ht="24.15" customHeight="1">
      <c r="A310" s="38"/>
      <c r="B310" s="39"/>
      <c r="C310" s="282" t="s">
        <v>1029</v>
      </c>
      <c r="D310" s="282" t="s">
        <v>289</v>
      </c>
      <c r="E310" s="283" t="s">
        <v>1030</v>
      </c>
      <c r="F310" s="284" t="s">
        <v>1031</v>
      </c>
      <c r="G310" s="285" t="s">
        <v>251</v>
      </c>
      <c r="H310" s="286">
        <v>6</v>
      </c>
      <c r="I310" s="287"/>
      <c r="J310" s="288">
        <f>ROUND(I310*H310,2)</f>
        <v>0</v>
      </c>
      <c r="K310" s="284" t="s">
        <v>1</v>
      </c>
      <c r="L310" s="289"/>
      <c r="M310" s="290" t="s">
        <v>1</v>
      </c>
      <c r="N310" s="291" t="s">
        <v>47</v>
      </c>
      <c r="O310" s="91"/>
      <c r="P310" s="235">
        <f>O310*H310</f>
        <v>0</v>
      </c>
      <c r="Q310" s="235">
        <v>0</v>
      </c>
      <c r="R310" s="235">
        <f>Q310*H310</f>
        <v>0</v>
      </c>
      <c r="S310" s="235">
        <v>0</v>
      </c>
      <c r="T310" s="23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408</v>
      </c>
      <c r="AT310" s="237" t="s">
        <v>289</v>
      </c>
      <c r="AU310" s="237" t="s">
        <v>92</v>
      </c>
      <c r="AY310" s="17" t="s">
        <v>138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92</v>
      </c>
      <c r="BK310" s="238">
        <f>ROUND(I310*H310,2)</f>
        <v>0</v>
      </c>
      <c r="BL310" s="17" t="s">
        <v>316</v>
      </c>
      <c r="BM310" s="237" t="s">
        <v>1032</v>
      </c>
    </row>
    <row r="311" s="2" customFormat="1" ht="44.25" customHeight="1">
      <c r="A311" s="38"/>
      <c r="B311" s="39"/>
      <c r="C311" s="282" t="s">
        <v>1033</v>
      </c>
      <c r="D311" s="282" t="s">
        <v>289</v>
      </c>
      <c r="E311" s="283" t="s">
        <v>1034</v>
      </c>
      <c r="F311" s="284" t="s">
        <v>1035</v>
      </c>
      <c r="G311" s="285" t="s">
        <v>298</v>
      </c>
      <c r="H311" s="286">
        <v>250</v>
      </c>
      <c r="I311" s="287"/>
      <c r="J311" s="288">
        <f>ROUND(I311*H311,2)</f>
        <v>0</v>
      </c>
      <c r="K311" s="284" t="s">
        <v>215</v>
      </c>
      <c r="L311" s="289"/>
      <c r="M311" s="290" t="s">
        <v>1</v>
      </c>
      <c r="N311" s="291" t="s">
        <v>47</v>
      </c>
      <c r="O311" s="91"/>
      <c r="P311" s="235">
        <f>O311*H311</f>
        <v>0</v>
      </c>
      <c r="Q311" s="235">
        <v>0.00029999999999999997</v>
      </c>
      <c r="R311" s="235">
        <f>Q311*H311</f>
        <v>0.074999999999999997</v>
      </c>
      <c r="S311" s="235">
        <v>0</v>
      </c>
      <c r="T311" s="23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7" t="s">
        <v>408</v>
      </c>
      <c r="AT311" s="237" t="s">
        <v>289</v>
      </c>
      <c r="AU311" s="237" t="s">
        <v>92</v>
      </c>
      <c r="AY311" s="17" t="s">
        <v>138</v>
      </c>
      <c r="BE311" s="238">
        <f>IF(N311="základní",J311,0)</f>
        <v>0</v>
      </c>
      <c r="BF311" s="238">
        <f>IF(N311="snížená",J311,0)</f>
        <v>0</v>
      </c>
      <c r="BG311" s="238">
        <f>IF(N311="zákl. přenesená",J311,0)</f>
        <v>0</v>
      </c>
      <c r="BH311" s="238">
        <f>IF(N311="sníž. přenesená",J311,0)</f>
        <v>0</v>
      </c>
      <c r="BI311" s="238">
        <f>IF(N311="nulová",J311,0)</f>
        <v>0</v>
      </c>
      <c r="BJ311" s="17" t="s">
        <v>92</v>
      </c>
      <c r="BK311" s="238">
        <f>ROUND(I311*H311,2)</f>
        <v>0</v>
      </c>
      <c r="BL311" s="17" t="s">
        <v>316</v>
      </c>
      <c r="BM311" s="237" t="s">
        <v>1036</v>
      </c>
    </row>
    <row r="312" s="2" customFormat="1">
      <c r="A312" s="38"/>
      <c r="B312" s="39"/>
      <c r="C312" s="40"/>
      <c r="D312" s="239" t="s">
        <v>146</v>
      </c>
      <c r="E312" s="40"/>
      <c r="F312" s="240" t="s">
        <v>1035</v>
      </c>
      <c r="G312" s="40"/>
      <c r="H312" s="40"/>
      <c r="I312" s="241"/>
      <c r="J312" s="40"/>
      <c r="K312" s="40"/>
      <c r="L312" s="44"/>
      <c r="M312" s="242"/>
      <c r="N312" s="243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146</v>
      </c>
      <c r="AU312" s="17" t="s">
        <v>92</v>
      </c>
    </row>
    <row r="313" s="13" customFormat="1">
      <c r="A313" s="13"/>
      <c r="B313" s="250"/>
      <c r="C313" s="251"/>
      <c r="D313" s="239" t="s">
        <v>220</v>
      </c>
      <c r="E313" s="252" t="s">
        <v>1</v>
      </c>
      <c r="F313" s="253" t="s">
        <v>1037</v>
      </c>
      <c r="G313" s="251"/>
      <c r="H313" s="254">
        <v>250</v>
      </c>
      <c r="I313" s="255"/>
      <c r="J313" s="251"/>
      <c r="K313" s="251"/>
      <c r="L313" s="256"/>
      <c r="M313" s="257"/>
      <c r="N313" s="258"/>
      <c r="O313" s="258"/>
      <c r="P313" s="258"/>
      <c r="Q313" s="258"/>
      <c r="R313" s="258"/>
      <c r="S313" s="258"/>
      <c r="T313" s="25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0" t="s">
        <v>220</v>
      </c>
      <c r="AU313" s="260" t="s">
        <v>92</v>
      </c>
      <c r="AV313" s="13" t="s">
        <v>92</v>
      </c>
      <c r="AW313" s="13" t="s">
        <v>36</v>
      </c>
      <c r="AX313" s="13" t="s">
        <v>88</v>
      </c>
      <c r="AY313" s="260" t="s">
        <v>138</v>
      </c>
    </row>
    <row r="314" s="2" customFormat="1" ht="24.15" customHeight="1">
      <c r="A314" s="38"/>
      <c r="B314" s="39"/>
      <c r="C314" s="226" t="s">
        <v>1038</v>
      </c>
      <c r="D314" s="226" t="s">
        <v>141</v>
      </c>
      <c r="E314" s="227" t="s">
        <v>1039</v>
      </c>
      <c r="F314" s="228" t="s">
        <v>1040</v>
      </c>
      <c r="G314" s="229" t="s">
        <v>298</v>
      </c>
      <c r="H314" s="230">
        <v>90</v>
      </c>
      <c r="I314" s="231"/>
      <c r="J314" s="232">
        <f>ROUND(I314*H314,2)</f>
        <v>0</v>
      </c>
      <c r="K314" s="228" t="s">
        <v>215</v>
      </c>
      <c r="L314" s="44"/>
      <c r="M314" s="233" t="s">
        <v>1</v>
      </c>
      <c r="N314" s="234" t="s">
        <v>47</v>
      </c>
      <c r="O314" s="91"/>
      <c r="P314" s="235">
        <f>O314*H314</f>
        <v>0</v>
      </c>
      <c r="Q314" s="235">
        <v>0</v>
      </c>
      <c r="R314" s="235">
        <f>Q314*H314</f>
        <v>0</v>
      </c>
      <c r="S314" s="235">
        <v>0</v>
      </c>
      <c r="T314" s="23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7" t="s">
        <v>316</v>
      </c>
      <c r="AT314" s="237" t="s">
        <v>141</v>
      </c>
      <c r="AU314" s="237" t="s">
        <v>92</v>
      </c>
      <c r="AY314" s="17" t="s">
        <v>138</v>
      </c>
      <c r="BE314" s="238">
        <f>IF(N314="základní",J314,0)</f>
        <v>0</v>
      </c>
      <c r="BF314" s="238">
        <f>IF(N314="snížená",J314,0)</f>
        <v>0</v>
      </c>
      <c r="BG314" s="238">
        <f>IF(N314="zákl. přenesená",J314,0)</f>
        <v>0</v>
      </c>
      <c r="BH314" s="238">
        <f>IF(N314="sníž. přenesená",J314,0)</f>
        <v>0</v>
      </c>
      <c r="BI314" s="238">
        <f>IF(N314="nulová",J314,0)</f>
        <v>0</v>
      </c>
      <c r="BJ314" s="17" t="s">
        <v>92</v>
      </c>
      <c r="BK314" s="238">
        <f>ROUND(I314*H314,2)</f>
        <v>0</v>
      </c>
      <c r="BL314" s="17" t="s">
        <v>316</v>
      </c>
      <c r="BM314" s="237" t="s">
        <v>1041</v>
      </c>
    </row>
    <row r="315" s="2" customFormat="1">
      <c r="A315" s="38"/>
      <c r="B315" s="39"/>
      <c r="C315" s="40"/>
      <c r="D315" s="239" t="s">
        <v>146</v>
      </c>
      <c r="E315" s="40"/>
      <c r="F315" s="240" t="s">
        <v>1042</v>
      </c>
      <c r="G315" s="40"/>
      <c r="H315" s="40"/>
      <c r="I315" s="241"/>
      <c r="J315" s="40"/>
      <c r="K315" s="40"/>
      <c r="L315" s="44"/>
      <c r="M315" s="242"/>
      <c r="N315" s="243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146</v>
      </c>
      <c r="AU315" s="17" t="s">
        <v>92</v>
      </c>
    </row>
    <row r="316" s="2" customFormat="1">
      <c r="A316" s="38"/>
      <c r="B316" s="39"/>
      <c r="C316" s="40"/>
      <c r="D316" s="248" t="s">
        <v>218</v>
      </c>
      <c r="E316" s="40"/>
      <c r="F316" s="249" t="s">
        <v>1043</v>
      </c>
      <c r="G316" s="40"/>
      <c r="H316" s="40"/>
      <c r="I316" s="241"/>
      <c r="J316" s="40"/>
      <c r="K316" s="40"/>
      <c r="L316" s="44"/>
      <c r="M316" s="242"/>
      <c r="N316" s="243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218</v>
      </c>
      <c r="AU316" s="17" t="s">
        <v>92</v>
      </c>
    </row>
    <row r="317" s="2" customFormat="1" ht="24.15" customHeight="1">
      <c r="A317" s="38"/>
      <c r="B317" s="39"/>
      <c r="C317" s="282" t="s">
        <v>1044</v>
      </c>
      <c r="D317" s="282" t="s">
        <v>289</v>
      </c>
      <c r="E317" s="283" t="s">
        <v>1045</v>
      </c>
      <c r="F317" s="284" t="s">
        <v>1046</v>
      </c>
      <c r="G317" s="285" t="s">
        <v>298</v>
      </c>
      <c r="H317" s="286">
        <v>90</v>
      </c>
      <c r="I317" s="287"/>
      <c r="J317" s="288">
        <f>ROUND(I317*H317,2)</f>
        <v>0</v>
      </c>
      <c r="K317" s="284" t="s">
        <v>215</v>
      </c>
      <c r="L317" s="289"/>
      <c r="M317" s="290" t="s">
        <v>1</v>
      </c>
      <c r="N317" s="291" t="s">
        <v>47</v>
      </c>
      <c r="O317" s="91"/>
      <c r="P317" s="235">
        <f>O317*H317</f>
        <v>0</v>
      </c>
      <c r="Q317" s="235">
        <v>0.00052999999999999998</v>
      </c>
      <c r="R317" s="235">
        <f>Q317*H317</f>
        <v>0.047699999999999999</v>
      </c>
      <c r="S317" s="235">
        <v>0</v>
      </c>
      <c r="T317" s="23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7" t="s">
        <v>176</v>
      </c>
      <c r="AT317" s="237" t="s">
        <v>289</v>
      </c>
      <c r="AU317" s="237" t="s">
        <v>92</v>
      </c>
      <c r="AY317" s="17" t="s">
        <v>138</v>
      </c>
      <c r="BE317" s="238">
        <f>IF(N317="základní",J317,0)</f>
        <v>0</v>
      </c>
      <c r="BF317" s="238">
        <f>IF(N317="snížená",J317,0)</f>
        <v>0</v>
      </c>
      <c r="BG317" s="238">
        <f>IF(N317="zákl. přenesená",J317,0)</f>
        <v>0</v>
      </c>
      <c r="BH317" s="238">
        <f>IF(N317="sníž. přenesená",J317,0)</f>
        <v>0</v>
      </c>
      <c r="BI317" s="238">
        <f>IF(N317="nulová",J317,0)</f>
        <v>0</v>
      </c>
      <c r="BJ317" s="17" t="s">
        <v>92</v>
      </c>
      <c r="BK317" s="238">
        <f>ROUND(I317*H317,2)</f>
        <v>0</v>
      </c>
      <c r="BL317" s="17" t="s">
        <v>137</v>
      </c>
      <c r="BM317" s="237" t="s">
        <v>1047</v>
      </c>
    </row>
    <row r="318" s="2" customFormat="1">
      <c r="A318" s="38"/>
      <c r="B318" s="39"/>
      <c r="C318" s="40"/>
      <c r="D318" s="239" t="s">
        <v>146</v>
      </c>
      <c r="E318" s="40"/>
      <c r="F318" s="240" t="s">
        <v>1046</v>
      </c>
      <c r="G318" s="40"/>
      <c r="H318" s="40"/>
      <c r="I318" s="241"/>
      <c r="J318" s="40"/>
      <c r="K318" s="40"/>
      <c r="L318" s="44"/>
      <c r="M318" s="242"/>
      <c r="N318" s="243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146</v>
      </c>
      <c r="AU318" s="17" t="s">
        <v>92</v>
      </c>
    </row>
    <row r="319" s="13" customFormat="1">
      <c r="A319" s="13"/>
      <c r="B319" s="250"/>
      <c r="C319" s="251"/>
      <c r="D319" s="239" t="s">
        <v>220</v>
      </c>
      <c r="E319" s="252" t="s">
        <v>1</v>
      </c>
      <c r="F319" s="253" t="s">
        <v>1048</v>
      </c>
      <c r="G319" s="251"/>
      <c r="H319" s="254">
        <v>90</v>
      </c>
      <c r="I319" s="255"/>
      <c r="J319" s="251"/>
      <c r="K319" s="251"/>
      <c r="L319" s="256"/>
      <c r="M319" s="257"/>
      <c r="N319" s="258"/>
      <c r="O319" s="258"/>
      <c r="P319" s="258"/>
      <c r="Q319" s="258"/>
      <c r="R319" s="258"/>
      <c r="S319" s="258"/>
      <c r="T319" s="25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0" t="s">
        <v>220</v>
      </c>
      <c r="AU319" s="260" t="s">
        <v>92</v>
      </c>
      <c r="AV319" s="13" t="s">
        <v>92</v>
      </c>
      <c r="AW319" s="13" t="s">
        <v>36</v>
      </c>
      <c r="AX319" s="13" t="s">
        <v>88</v>
      </c>
      <c r="AY319" s="260" t="s">
        <v>138</v>
      </c>
    </row>
    <row r="320" s="2" customFormat="1" ht="24.15" customHeight="1">
      <c r="A320" s="38"/>
      <c r="B320" s="39"/>
      <c r="C320" s="226" t="s">
        <v>1049</v>
      </c>
      <c r="D320" s="226" t="s">
        <v>141</v>
      </c>
      <c r="E320" s="227" t="s">
        <v>1050</v>
      </c>
      <c r="F320" s="228" t="s">
        <v>1051</v>
      </c>
      <c r="G320" s="229" t="s">
        <v>298</v>
      </c>
      <c r="H320" s="230">
        <v>130</v>
      </c>
      <c r="I320" s="231"/>
      <c r="J320" s="232">
        <f>ROUND(I320*H320,2)</f>
        <v>0</v>
      </c>
      <c r="K320" s="228" t="s">
        <v>215</v>
      </c>
      <c r="L320" s="44"/>
      <c r="M320" s="233" t="s">
        <v>1</v>
      </c>
      <c r="N320" s="234" t="s">
        <v>47</v>
      </c>
      <c r="O320" s="91"/>
      <c r="P320" s="235">
        <f>O320*H320</f>
        <v>0</v>
      </c>
      <c r="Q320" s="235">
        <v>0</v>
      </c>
      <c r="R320" s="235">
        <f>Q320*H320</f>
        <v>0</v>
      </c>
      <c r="S320" s="235">
        <v>0</v>
      </c>
      <c r="T320" s="23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7" t="s">
        <v>316</v>
      </c>
      <c r="AT320" s="237" t="s">
        <v>141</v>
      </c>
      <c r="AU320" s="237" t="s">
        <v>92</v>
      </c>
      <c r="AY320" s="17" t="s">
        <v>138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7" t="s">
        <v>92</v>
      </c>
      <c r="BK320" s="238">
        <f>ROUND(I320*H320,2)</f>
        <v>0</v>
      </c>
      <c r="BL320" s="17" t="s">
        <v>316</v>
      </c>
      <c r="BM320" s="237" t="s">
        <v>1052</v>
      </c>
    </row>
    <row r="321" s="2" customFormat="1">
      <c r="A321" s="38"/>
      <c r="B321" s="39"/>
      <c r="C321" s="40"/>
      <c r="D321" s="239" t="s">
        <v>146</v>
      </c>
      <c r="E321" s="40"/>
      <c r="F321" s="240" t="s">
        <v>1053</v>
      </c>
      <c r="G321" s="40"/>
      <c r="H321" s="40"/>
      <c r="I321" s="241"/>
      <c r="J321" s="40"/>
      <c r="K321" s="40"/>
      <c r="L321" s="44"/>
      <c r="M321" s="242"/>
      <c r="N321" s="243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146</v>
      </c>
      <c r="AU321" s="17" t="s">
        <v>92</v>
      </c>
    </row>
    <row r="322" s="2" customFormat="1">
      <c r="A322" s="38"/>
      <c r="B322" s="39"/>
      <c r="C322" s="40"/>
      <c r="D322" s="248" t="s">
        <v>218</v>
      </c>
      <c r="E322" s="40"/>
      <c r="F322" s="249" t="s">
        <v>1054</v>
      </c>
      <c r="G322" s="40"/>
      <c r="H322" s="40"/>
      <c r="I322" s="241"/>
      <c r="J322" s="40"/>
      <c r="K322" s="40"/>
      <c r="L322" s="44"/>
      <c r="M322" s="242"/>
      <c r="N322" s="243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218</v>
      </c>
      <c r="AU322" s="17" t="s">
        <v>92</v>
      </c>
    </row>
    <row r="323" s="2" customFormat="1" ht="44.25" customHeight="1">
      <c r="A323" s="38"/>
      <c r="B323" s="39"/>
      <c r="C323" s="282" t="s">
        <v>1055</v>
      </c>
      <c r="D323" s="282" t="s">
        <v>289</v>
      </c>
      <c r="E323" s="283" t="s">
        <v>1056</v>
      </c>
      <c r="F323" s="284" t="s">
        <v>1057</v>
      </c>
      <c r="G323" s="285" t="s">
        <v>298</v>
      </c>
      <c r="H323" s="286">
        <v>130</v>
      </c>
      <c r="I323" s="287"/>
      <c r="J323" s="288">
        <f>ROUND(I323*H323,2)</f>
        <v>0</v>
      </c>
      <c r="K323" s="284" t="s">
        <v>215</v>
      </c>
      <c r="L323" s="289"/>
      <c r="M323" s="290" t="s">
        <v>1</v>
      </c>
      <c r="N323" s="291" t="s">
        <v>47</v>
      </c>
      <c r="O323" s="91"/>
      <c r="P323" s="235">
        <f>O323*H323</f>
        <v>0</v>
      </c>
      <c r="Q323" s="235">
        <v>6.9999999999999994E-05</v>
      </c>
      <c r="R323" s="235">
        <f>Q323*H323</f>
        <v>0.0090999999999999987</v>
      </c>
      <c r="S323" s="235">
        <v>0</v>
      </c>
      <c r="T323" s="23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7" t="s">
        <v>408</v>
      </c>
      <c r="AT323" s="237" t="s">
        <v>289</v>
      </c>
      <c r="AU323" s="237" t="s">
        <v>92</v>
      </c>
      <c r="AY323" s="17" t="s">
        <v>138</v>
      </c>
      <c r="BE323" s="238">
        <f>IF(N323="základní",J323,0)</f>
        <v>0</v>
      </c>
      <c r="BF323" s="238">
        <f>IF(N323="snížená",J323,0)</f>
        <v>0</v>
      </c>
      <c r="BG323" s="238">
        <f>IF(N323="zákl. přenesená",J323,0)</f>
        <v>0</v>
      </c>
      <c r="BH323" s="238">
        <f>IF(N323="sníž. přenesená",J323,0)</f>
        <v>0</v>
      </c>
      <c r="BI323" s="238">
        <f>IF(N323="nulová",J323,0)</f>
        <v>0</v>
      </c>
      <c r="BJ323" s="17" t="s">
        <v>92</v>
      </c>
      <c r="BK323" s="238">
        <f>ROUND(I323*H323,2)</f>
        <v>0</v>
      </c>
      <c r="BL323" s="17" t="s">
        <v>316</v>
      </c>
      <c r="BM323" s="237" t="s">
        <v>1058</v>
      </c>
    </row>
    <row r="324" s="2" customFormat="1">
      <c r="A324" s="38"/>
      <c r="B324" s="39"/>
      <c r="C324" s="40"/>
      <c r="D324" s="239" t="s">
        <v>146</v>
      </c>
      <c r="E324" s="40"/>
      <c r="F324" s="240" t="s">
        <v>1057</v>
      </c>
      <c r="G324" s="40"/>
      <c r="H324" s="40"/>
      <c r="I324" s="241"/>
      <c r="J324" s="40"/>
      <c r="K324" s="40"/>
      <c r="L324" s="44"/>
      <c r="M324" s="242"/>
      <c r="N324" s="243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146</v>
      </c>
      <c r="AU324" s="17" t="s">
        <v>92</v>
      </c>
    </row>
    <row r="325" s="13" customFormat="1">
      <c r="A325" s="13"/>
      <c r="B325" s="250"/>
      <c r="C325" s="251"/>
      <c r="D325" s="239" t="s">
        <v>220</v>
      </c>
      <c r="E325" s="252" t="s">
        <v>1</v>
      </c>
      <c r="F325" s="253" t="s">
        <v>1059</v>
      </c>
      <c r="G325" s="251"/>
      <c r="H325" s="254">
        <v>130</v>
      </c>
      <c r="I325" s="255"/>
      <c r="J325" s="251"/>
      <c r="K325" s="251"/>
      <c r="L325" s="256"/>
      <c r="M325" s="257"/>
      <c r="N325" s="258"/>
      <c r="O325" s="258"/>
      <c r="P325" s="258"/>
      <c r="Q325" s="258"/>
      <c r="R325" s="258"/>
      <c r="S325" s="258"/>
      <c r="T325" s="25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0" t="s">
        <v>220</v>
      </c>
      <c r="AU325" s="260" t="s">
        <v>92</v>
      </c>
      <c r="AV325" s="13" t="s">
        <v>92</v>
      </c>
      <c r="AW325" s="13" t="s">
        <v>36</v>
      </c>
      <c r="AX325" s="13" t="s">
        <v>88</v>
      </c>
      <c r="AY325" s="260" t="s">
        <v>138</v>
      </c>
    </row>
    <row r="326" s="12" customFormat="1" ht="22.8" customHeight="1">
      <c r="A326" s="12"/>
      <c r="B326" s="210"/>
      <c r="C326" s="211"/>
      <c r="D326" s="212" t="s">
        <v>80</v>
      </c>
      <c r="E326" s="224" t="s">
        <v>1060</v>
      </c>
      <c r="F326" s="224" t="s">
        <v>1061</v>
      </c>
      <c r="G326" s="211"/>
      <c r="H326" s="211"/>
      <c r="I326" s="214"/>
      <c r="J326" s="225">
        <f>BK326</f>
        <v>0</v>
      </c>
      <c r="K326" s="211"/>
      <c r="L326" s="216"/>
      <c r="M326" s="217"/>
      <c r="N326" s="218"/>
      <c r="O326" s="218"/>
      <c r="P326" s="219">
        <f>SUM(P327:P344)</f>
        <v>0</v>
      </c>
      <c r="Q326" s="218"/>
      <c r="R326" s="219">
        <f>SUM(R327:R344)</f>
        <v>0.021400000000000002</v>
      </c>
      <c r="S326" s="218"/>
      <c r="T326" s="220">
        <f>SUM(T327:T344)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21" t="s">
        <v>92</v>
      </c>
      <c r="AT326" s="222" t="s">
        <v>80</v>
      </c>
      <c r="AU326" s="222" t="s">
        <v>88</v>
      </c>
      <c r="AY326" s="221" t="s">
        <v>138</v>
      </c>
      <c r="BK326" s="223">
        <f>SUM(BK327:BK344)</f>
        <v>0</v>
      </c>
    </row>
    <row r="327" s="2" customFormat="1" ht="24.15" customHeight="1">
      <c r="A327" s="38"/>
      <c r="B327" s="39"/>
      <c r="C327" s="226" t="s">
        <v>1062</v>
      </c>
      <c r="D327" s="226" t="s">
        <v>141</v>
      </c>
      <c r="E327" s="227" t="s">
        <v>1063</v>
      </c>
      <c r="F327" s="228" t="s">
        <v>1064</v>
      </c>
      <c r="G327" s="229" t="s">
        <v>298</v>
      </c>
      <c r="H327" s="230">
        <v>90</v>
      </c>
      <c r="I327" s="231"/>
      <c r="J327" s="232">
        <f>ROUND(I327*H327,2)</f>
        <v>0</v>
      </c>
      <c r="K327" s="228" t="s">
        <v>215</v>
      </c>
      <c r="L327" s="44"/>
      <c r="M327" s="233" t="s">
        <v>1</v>
      </c>
      <c r="N327" s="234" t="s">
        <v>47</v>
      </c>
      <c r="O327" s="91"/>
      <c r="P327" s="235">
        <f>O327*H327</f>
        <v>0</v>
      </c>
      <c r="Q327" s="235">
        <v>0</v>
      </c>
      <c r="R327" s="235">
        <f>Q327*H327</f>
        <v>0</v>
      </c>
      <c r="S327" s="235">
        <v>0</v>
      </c>
      <c r="T327" s="23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7" t="s">
        <v>316</v>
      </c>
      <c r="AT327" s="237" t="s">
        <v>141</v>
      </c>
      <c r="AU327" s="237" t="s">
        <v>92</v>
      </c>
      <c r="AY327" s="17" t="s">
        <v>138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7" t="s">
        <v>92</v>
      </c>
      <c r="BK327" s="238">
        <f>ROUND(I327*H327,2)</f>
        <v>0</v>
      </c>
      <c r="BL327" s="17" t="s">
        <v>316</v>
      </c>
      <c r="BM327" s="237" t="s">
        <v>1065</v>
      </c>
    </row>
    <row r="328" s="2" customFormat="1">
      <c r="A328" s="38"/>
      <c r="B328" s="39"/>
      <c r="C328" s="40"/>
      <c r="D328" s="239" t="s">
        <v>146</v>
      </c>
      <c r="E328" s="40"/>
      <c r="F328" s="240" t="s">
        <v>1066</v>
      </c>
      <c r="G328" s="40"/>
      <c r="H328" s="40"/>
      <c r="I328" s="241"/>
      <c r="J328" s="40"/>
      <c r="K328" s="40"/>
      <c r="L328" s="44"/>
      <c r="M328" s="242"/>
      <c r="N328" s="243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146</v>
      </c>
      <c r="AU328" s="17" t="s">
        <v>92</v>
      </c>
    </row>
    <row r="329" s="2" customFormat="1">
      <c r="A329" s="38"/>
      <c r="B329" s="39"/>
      <c r="C329" s="40"/>
      <c r="D329" s="248" t="s">
        <v>218</v>
      </c>
      <c r="E329" s="40"/>
      <c r="F329" s="249" t="s">
        <v>1067</v>
      </c>
      <c r="G329" s="40"/>
      <c r="H329" s="40"/>
      <c r="I329" s="241"/>
      <c r="J329" s="40"/>
      <c r="K329" s="40"/>
      <c r="L329" s="44"/>
      <c r="M329" s="242"/>
      <c r="N329" s="243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218</v>
      </c>
      <c r="AU329" s="17" t="s">
        <v>92</v>
      </c>
    </row>
    <row r="330" s="2" customFormat="1" ht="24.15" customHeight="1">
      <c r="A330" s="38"/>
      <c r="B330" s="39"/>
      <c r="C330" s="282" t="s">
        <v>1068</v>
      </c>
      <c r="D330" s="282" t="s">
        <v>289</v>
      </c>
      <c r="E330" s="283" t="s">
        <v>590</v>
      </c>
      <c r="F330" s="284" t="s">
        <v>591</v>
      </c>
      <c r="G330" s="285" t="s">
        <v>298</v>
      </c>
      <c r="H330" s="286">
        <v>90</v>
      </c>
      <c r="I330" s="287"/>
      <c r="J330" s="288">
        <f>ROUND(I330*H330,2)</f>
        <v>0</v>
      </c>
      <c r="K330" s="284" t="s">
        <v>215</v>
      </c>
      <c r="L330" s="289"/>
      <c r="M330" s="290" t="s">
        <v>1</v>
      </c>
      <c r="N330" s="291" t="s">
        <v>47</v>
      </c>
      <c r="O330" s="91"/>
      <c r="P330" s="235">
        <f>O330*H330</f>
        <v>0</v>
      </c>
      <c r="Q330" s="235">
        <v>0.00019000000000000001</v>
      </c>
      <c r="R330" s="235">
        <f>Q330*H330</f>
        <v>0.017100000000000001</v>
      </c>
      <c r="S330" s="235">
        <v>0</v>
      </c>
      <c r="T330" s="23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7" t="s">
        <v>408</v>
      </c>
      <c r="AT330" s="237" t="s">
        <v>289</v>
      </c>
      <c r="AU330" s="237" t="s">
        <v>92</v>
      </c>
      <c r="AY330" s="17" t="s">
        <v>138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7" t="s">
        <v>92</v>
      </c>
      <c r="BK330" s="238">
        <f>ROUND(I330*H330,2)</f>
        <v>0</v>
      </c>
      <c r="BL330" s="17" t="s">
        <v>316</v>
      </c>
      <c r="BM330" s="237" t="s">
        <v>1069</v>
      </c>
    </row>
    <row r="331" s="2" customFormat="1">
      <c r="A331" s="38"/>
      <c r="B331" s="39"/>
      <c r="C331" s="40"/>
      <c r="D331" s="239" t="s">
        <v>146</v>
      </c>
      <c r="E331" s="40"/>
      <c r="F331" s="240" t="s">
        <v>591</v>
      </c>
      <c r="G331" s="40"/>
      <c r="H331" s="40"/>
      <c r="I331" s="241"/>
      <c r="J331" s="40"/>
      <c r="K331" s="40"/>
      <c r="L331" s="44"/>
      <c r="M331" s="242"/>
      <c r="N331" s="243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146</v>
      </c>
      <c r="AU331" s="17" t="s">
        <v>92</v>
      </c>
    </row>
    <row r="332" s="2" customFormat="1" ht="21.75" customHeight="1">
      <c r="A332" s="38"/>
      <c r="B332" s="39"/>
      <c r="C332" s="226" t="s">
        <v>1070</v>
      </c>
      <c r="D332" s="226" t="s">
        <v>141</v>
      </c>
      <c r="E332" s="227" t="s">
        <v>1071</v>
      </c>
      <c r="F332" s="228" t="s">
        <v>1072</v>
      </c>
      <c r="G332" s="229" t="s">
        <v>298</v>
      </c>
      <c r="H332" s="230">
        <v>100</v>
      </c>
      <c r="I332" s="231"/>
      <c r="J332" s="232">
        <f>ROUND(I332*H332,2)</f>
        <v>0</v>
      </c>
      <c r="K332" s="228" t="s">
        <v>215</v>
      </c>
      <c r="L332" s="44"/>
      <c r="M332" s="233" t="s">
        <v>1</v>
      </c>
      <c r="N332" s="234" t="s">
        <v>47</v>
      </c>
      <c r="O332" s="91"/>
      <c r="P332" s="235">
        <f>O332*H332</f>
        <v>0</v>
      </c>
      <c r="Q332" s="235">
        <v>0</v>
      </c>
      <c r="R332" s="235">
        <f>Q332*H332</f>
        <v>0</v>
      </c>
      <c r="S332" s="235">
        <v>0</v>
      </c>
      <c r="T332" s="23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7" t="s">
        <v>316</v>
      </c>
      <c r="AT332" s="237" t="s">
        <v>141</v>
      </c>
      <c r="AU332" s="237" t="s">
        <v>92</v>
      </c>
      <c r="AY332" s="17" t="s">
        <v>138</v>
      </c>
      <c r="BE332" s="238">
        <f>IF(N332="základní",J332,0)</f>
        <v>0</v>
      </c>
      <c r="BF332" s="238">
        <f>IF(N332="snížená",J332,0)</f>
        <v>0</v>
      </c>
      <c r="BG332" s="238">
        <f>IF(N332="zákl. přenesená",J332,0)</f>
        <v>0</v>
      </c>
      <c r="BH332" s="238">
        <f>IF(N332="sníž. přenesená",J332,0)</f>
        <v>0</v>
      </c>
      <c r="BI332" s="238">
        <f>IF(N332="nulová",J332,0)</f>
        <v>0</v>
      </c>
      <c r="BJ332" s="17" t="s">
        <v>92</v>
      </c>
      <c r="BK332" s="238">
        <f>ROUND(I332*H332,2)</f>
        <v>0</v>
      </c>
      <c r="BL332" s="17" t="s">
        <v>316</v>
      </c>
      <c r="BM332" s="237" t="s">
        <v>1073</v>
      </c>
    </row>
    <row r="333" s="2" customFormat="1">
      <c r="A333" s="38"/>
      <c r="B333" s="39"/>
      <c r="C333" s="40"/>
      <c r="D333" s="239" t="s">
        <v>146</v>
      </c>
      <c r="E333" s="40"/>
      <c r="F333" s="240" t="s">
        <v>1074</v>
      </c>
      <c r="G333" s="40"/>
      <c r="H333" s="40"/>
      <c r="I333" s="241"/>
      <c r="J333" s="40"/>
      <c r="K333" s="40"/>
      <c r="L333" s="44"/>
      <c r="M333" s="242"/>
      <c r="N333" s="243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146</v>
      </c>
      <c r="AU333" s="17" t="s">
        <v>92</v>
      </c>
    </row>
    <row r="334" s="2" customFormat="1">
      <c r="A334" s="38"/>
      <c r="B334" s="39"/>
      <c r="C334" s="40"/>
      <c r="D334" s="248" t="s">
        <v>218</v>
      </c>
      <c r="E334" s="40"/>
      <c r="F334" s="249" t="s">
        <v>1075</v>
      </c>
      <c r="G334" s="40"/>
      <c r="H334" s="40"/>
      <c r="I334" s="241"/>
      <c r="J334" s="40"/>
      <c r="K334" s="40"/>
      <c r="L334" s="44"/>
      <c r="M334" s="242"/>
      <c r="N334" s="243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218</v>
      </c>
      <c r="AU334" s="17" t="s">
        <v>92</v>
      </c>
    </row>
    <row r="335" s="2" customFormat="1" ht="24.15" customHeight="1">
      <c r="A335" s="38"/>
      <c r="B335" s="39"/>
      <c r="C335" s="282" t="s">
        <v>1076</v>
      </c>
      <c r="D335" s="282" t="s">
        <v>289</v>
      </c>
      <c r="E335" s="283" t="s">
        <v>1077</v>
      </c>
      <c r="F335" s="284" t="s">
        <v>1078</v>
      </c>
      <c r="G335" s="285" t="s">
        <v>298</v>
      </c>
      <c r="H335" s="286">
        <v>100</v>
      </c>
      <c r="I335" s="287"/>
      <c r="J335" s="288">
        <f>ROUND(I335*H335,2)</f>
        <v>0</v>
      </c>
      <c r="K335" s="284" t="s">
        <v>215</v>
      </c>
      <c r="L335" s="289"/>
      <c r="M335" s="290" t="s">
        <v>1</v>
      </c>
      <c r="N335" s="291" t="s">
        <v>47</v>
      </c>
      <c r="O335" s="91"/>
      <c r="P335" s="235">
        <f>O335*H335</f>
        <v>0</v>
      </c>
      <c r="Q335" s="235">
        <v>4.0000000000000003E-05</v>
      </c>
      <c r="R335" s="235">
        <f>Q335*H335</f>
        <v>0.0040000000000000001</v>
      </c>
      <c r="S335" s="235">
        <v>0</v>
      </c>
      <c r="T335" s="23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7" t="s">
        <v>176</v>
      </c>
      <c r="AT335" s="237" t="s">
        <v>289</v>
      </c>
      <c r="AU335" s="237" t="s">
        <v>92</v>
      </c>
      <c r="AY335" s="17" t="s">
        <v>138</v>
      </c>
      <c r="BE335" s="238">
        <f>IF(N335="základní",J335,0)</f>
        <v>0</v>
      </c>
      <c r="BF335" s="238">
        <f>IF(N335="snížená",J335,0)</f>
        <v>0</v>
      </c>
      <c r="BG335" s="238">
        <f>IF(N335="zákl. přenesená",J335,0)</f>
        <v>0</v>
      </c>
      <c r="BH335" s="238">
        <f>IF(N335="sníž. přenesená",J335,0)</f>
        <v>0</v>
      </c>
      <c r="BI335" s="238">
        <f>IF(N335="nulová",J335,0)</f>
        <v>0</v>
      </c>
      <c r="BJ335" s="17" t="s">
        <v>92</v>
      </c>
      <c r="BK335" s="238">
        <f>ROUND(I335*H335,2)</f>
        <v>0</v>
      </c>
      <c r="BL335" s="17" t="s">
        <v>137</v>
      </c>
      <c r="BM335" s="237" t="s">
        <v>1079</v>
      </c>
    </row>
    <row r="336" s="2" customFormat="1">
      <c r="A336" s="38"/>
      <c r="B336" s="39"/>
      <c r="C336" s="40"/>
      <c r="D336" s="239" t="s">
        <v>146</v>
      </c>
      <c r="E336" s="40"/>
      <c r="F336" s="240" t="s">
        <v>1078</v>
      </c>
      <c r="G336" s="40"/>
      <c r="H336" s="40"/>
      <c r="I336" s="241"/>
      <c r="J336" s="40"/>
      <c r="K336" s="40"/>
      <c r="L336" s="44"/>
      <c r="M336" s="242"/>
      <c r="N336" s="243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146</v>
      </c>
      <c r="AU336" s="17" t="s">
        <v>92</v>
      </c>
    </row>
    <row r="337" s="13" customFormat="1">
      <c r="A337" s="13"/>
      <c r="B337" s="250"/>
      <c r="C337" s="251"/>
      <c r="D337" s="239" t="s">
        <v>220</v>
      </c>
      <c r="E337" s="252" t="s">
        <v>1</v>
      </c>
      <c r="F337" s="253" t="s">
        <v>598</v>
      </c>
      <c r="G337" s="251"/>
      <c r="H337" s="254">
        <v>100</v>
      </c>
      <c r="I337" s="255"/>
      <c r="J337" s="251"/>
      <c r="K337" s="251"/>
      <c r="L337" s="256"/>
      <c r="M337" s="257"/>
      <c r="N337" s="258"/>
      <c r="O337" s="258"/>
      <c r="P337" s="258"/>
      <c r="Q337" s="258"/>
      <c r="R337" s="258"/>
      <c r="S337" s="258"/>
      <c r="T337" s="25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0" t="s">
        <v>220</v>
      </c>
      <c r="AU337" s="260" t="s">
        <v>92</v>
      </c>
      <c r="AV337" s="13" t="s">
        <v>92</v>
      </c>
      <c r="AW337" s="13" t="s">
        <v>36</v>
      </c>
      <c r="AX337" s="13" t="s">
        <v>88</v>
      </c>
      <c r="AY337" s="260" t="s">
        <v>138</v>
      </c>
    </row>
    <row r="338" s="2" customFormat="1" ht="16.5" customHeight="1">
      <c r="A338" s="38"/>
      <c r="B338" s="39"/>
      <c r="C338" s="226" t="s">
        <v>1080</v>
      </c>
      <c r="D338" s="226" t="s">
        <v>141</v>
      </c>
      <c r="E338" s="227" t="s">
        <v>1081</v>
      </c>
      <c r="F338" s="228" t="s">
        <v>1082</v>
      </c>
      <c r="G338" s="229" t="s">
        <v>251</v>
      </c>
      <c r="H338" s="230">
        <v>6</v>
      </c>
      <c r="I338" s="231"/>
      <c r="J338" s="232">
        <f>ROUND(I338*H338,2)</f>
        <v>0</v>
      </c>
      <c r="K338" s="228" t="s">
        <v>1</v>
      </c>
      <c r="L338" s="44"/>
      <c r="M338" s="233" t="s">
        <v>1</v>
      </c>
      <c r="N338" s="234" t="s">
        <v>47</v>
      </c>
      <c r="O338" s="91"/>
      <c r="P338" s="235">
        <f>O338*H338</f>
        <v>0</v>
      </c>
      <c r="Q338" s="235">
        <v>0</v>
      </c>
      <c r="R338" s="235">
        <f>Q338*H338</f>
        <v>0</v>
      </c>
      <c r="S338" s="235">
        <v>0</v>
      </c>
      <c r="T338" s="23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7" t="s">
        <v>316</v>
      </c>
      <c r="AT338" s="237" t="s">
        <v>141</v>
      </c>
      <c r="AU338" s="237" t="s">
        <v>92</v>
      </c>
      <c r="AY338" s="17" t="s">
        <v>138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7" t="s">
        <v>92</v>
      </c>
      <c r="BK338" s="238">
        <f>ROUND(I338*H338,2)</f>
        <v>0</v>
      </c>
      <c r="BL338" s="17" t="s">
        <v>316</v>
      </c>
      <c r="BM338" s="237" t="s">
        <v>1083</v>
      </c>
    </row>
    <row r="339" s="2" customFormat="1" ht="24.15" customHeight="1">
      <c r="A339" s="38"/>
      <c r="B339" s="39"/>
      <c r="C339" s="282" t="s">
        <v>1084</v>
      </c>
      <c r="D339" s="282" t="s">
        <v>289</v>
      </c>
      <c r="E339" s="283" t="s">
        <v>1085</v>
      </c>
      <c r="F339" s="284" t="s">
        <v>1086</v>
      </c>
      <c r="G339" s="285" t="s">
        <v>251</v>
      </c>
      <c r="H339" s="286">
        <v>6</v>
      </c>
      <c r="I339" s="287"/>
      <c r="J339" s="288">
        <f>ROUND(I339*H339,2)</f>
        <v>0</v>
      </c>
      <c r="K339" s="284" t="s">
        <v>215</v>
      </c>
      <c r="L339" s="289"/>
      <c r="M339" s="290" t="s">
        <v>1</v>
      </c>
      <c r="N339" s="291" t="s">
        <v>47</v>
      </c>
      <c r="O339" s="91"/>
      <c r="P339" s="235">
        <f>O339*H339</f>
        <v>0</v>
      </c>
      <c r="Q339" s="235">
        <v>5.0000000000000002E-05</v>
      </c>
      <c r="R339" s="235">
        <f>Q339*H339</f>
        <v>0.00030000000000000003</v>
      </c>
      <c r="S339" s="235">
        <v>0</v>
      </c>
      <c r="T339" s="23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7" t="s">
        <v>408</v>
      </c>
      <c r="AT339" s="237" t="s">
        <v>289</v>
      </c>
      <c r="AU339" s="237" t="s">
        <v>92</v>
      </c>
      <c r="AY339" s="17" t="s">
        <v>138</v>
      </c>
      <c r="BE339" s="238">
        <f>IF(N339="základní",J339,0)</f>
        <v>0</v>
      </c>
      <c r="BF339" s="238">
        <f>IF(N339="snížená",J339,0)</f>
        <v>0</v>
      </c>
      <c r="BG339" s="238">
        <f>IF(N339="zákl. přenesená",J339,0)</f>
        <v>0</v>
      </c>
      <c r="BH339" s="238">
        <f>IF(N339="sníž. přenesená",J339,0)</f>
        <v>0</v>
      </c>
      <c r="BI339" s="238">
        <f>IF(N339="nulová",J339,0)</f>
        <v>0</v>
      </c>
      <c r="BJ339" s="17" t="s">
        <v>92</v>
      </c>
      <c r="BK339" s="238">
        <f>ROUND(I339*H339,2)</f>
        <v>0</v>
      </c>
      <c r="BL339" s="17" t="s">
        <v>316</v>
      </c>
      <c r="BM339" s="237" t="s">
        <v>1087</v>
      </c>
    </row>
    <row r="340" s="2" customFormat="1">
      <c r="A340" s="38"/>
      <c r="B340" s="39"/>
      <c r="C340" s="40"/>
      <c r="D340" s="239" t="s">
        <v>146</v>
      </c>
      <c r="E340" s="40"/>
      <c r="F340" s="240" t="s">
        <v>1086</v>
      </c>
      <c r="G340" s="40"/>
      <c r="H340" s="40"/>
      <c r="I340" s="241"/>
      <c r="J340" s="40"/>
      <c r="K340" s="40"/>
      <c r="L340" s="44"/>
      <c r="M340" s="242"/>
      <c r="N340" s="243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146</v>
      </c>
      <c r="AU340" s="17" t="s">
        <v>92</v>
      </c>
    </row>
    <row r="341" s="13" customFormat="1">
      <c r="A341" s="13"/>
      <c r="B341" s="250"/>
      <c r="C341" s="251"/>
      <c r="D341" s="239" t="s">
        <v>220</v>
      </c>
      <c r="E341" s="252" t="s">
        <v>1</v>
      </c>
      <c r="F341" s="253" t="s">
        <v>1088</v>
      </c>
      <c r="G341" s="251"/>
      <c r="H341" s="254">
        <v>6</v>
      </c>
      <c r="I341" s="255"/>
      <c r="J341" s="251"/>
      <c r="K341" s="251"/>
      <c r="L341" s="256"/>
      <c r="M341" s="257"/>
      <c r="N341" s="258"/>
      <c r="O341" s="258"/>
      <c r="P341" s="258"/>
      <c r="Q341" s="258"/>
      <c r="R341" s="258"/>
      <c r="S341" s="258"/>
      <c r="T341" s="25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0" t="s">
        <v>220</v>
      </c>
      <c r="AU341" s="260" t="s">
        <v>92</v>
      </c>
      <c r="AV341" s="13" t="s">
        <v>92</v>
      </c>
      <c r="AW341" s="13" t="s">
        <v>36</v>
      </c>
      <c r="AX341" s="13" t="s">
        <v>88</v>
      </c>
      <c r="AY341" s="260" t="s">
        <v>138</v>
      </c>
    </row>
    <row r="342" s="2" customFormat="1" ht="21.75" customHeight="1">
      <c r="A342" s="38"/>
      <c r="B342" s="39"/>
      <c r="C342" s="226" t="s">
        <v>1089</v>
      </c>
      <c r="D342" s="226" t="s">
        <v>141</v>
      </c>
      <c r="E342" s="227" t="s">
        <v>1090</v>
      </c>
      <c r="F342" s="228" t="s">
        <v>1091</v>
      </c>
      <c r="G342" s="229" t="s">
        <v>251</v>
      </c>
      <c r="H342" s="230">
        <v>3</v>
      </c>
      <c r="I342" s="231"/>
      <c r="J342" s="232">
        <f>ROUND(I342*H342,2)</f>
        <v>0</v>
      </c>
      <c r="K342" s="228" t="s">
        <v>215</v>
      </c>
      <c r="L342" s="44"/>
      <c r="M342" s="233" t="s">
        <v>1</v>
      </c>
      <c r="N342" s="234" t="s">
        <v>47</v>
      </c>
      <c r="O342" s="91"/>
      <c r="P342" s="235">
        <f>O342*H342</f>
        <v>0</v>
      </c>
      <c r="Q342" s="235">
        <v>0</v>
      </c>
      <c r="R342" s="235">
        <f>Q342*H342</f>
        <v>0</v>
      </c>
      <c r="S342" s="235">
        <v>0</v>
      </c>
      <c r="T342" s="23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7" t="s">
        <v>316</v>
      </c>
      <c r="AT342" s="237" t="s">
        <v>141</v>
      </c>
      <c r="AU342" s="237" t="s">
        <v>92</v>
      </c>
      <c r="AY342" s="17" t="s">
        <v>138</v>
      </c>
      <c r="BE342" s="238">
        <f>IF(N342="základní",J342,0)</f>
        <v>0</v>
      </c>
      <c r="BF342" s="238">
        <f>IF(N342="snížená",J342,0)</f>
        <v>0</v>
      </c>
      <c r="BG342" s="238">
        <f>IF(N342="zákl. přenesená",J342,0)</f>
        <v>0</v>
      </c>
      <c r="BH342" s="238">
        <f>IF(N342="sníž. přenesená",J342,0)</f>
        <v>0</v>
      </c>
      <c r="BI342" s="238">
        <f>IF(N342="nulová",J342,0)</f>
        <v>0</v>
      </c>
      <c r="BJ342" s="17" t="s">
        <v>92</v>
      </c>
      <c r="BK342" s="238">
        <f>ROUND(I342*H342,2)</f>
        <v>0</v>
      </c>
      <c r="BL342" s="17" t="s">
        <v>316</v>
      </c>
      <c r="BM342" s="237" t="s">
        <v>1092</v>
      </c>
    </row>
    <row r="343" s="2" customFormat="1">
      <c r="A343" s="38"/>
      <c r="B343" s="39"/>
      <c r="C343" s="40"/>
      <c r="D343" s="239" t="s">
        <v>146</v>
      </c>
      <c r="E343" s="40"/>
      <c r="F343" s="240" t="s">
        <v>1093</v>
      </c>
      <c r="G343" s="40"/>
      <c r="H343" s="40"/>
      <c r="I343" s="241"/>
      <c r="J343" s="40"/>
      <c r="K343" s="40"/>
      <c r="L343" s="44"/>
      <c r="M343" s="242"/>
      <c r="N343" s="243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146</v>
      </c>
      <c r="AU343" s="17" t="s">
        <v>92</v>
      </c>
    </row>
    <row r="344" s="2" customFormat="1">
      <c r="A344" s="38"/>
      <c r="B344" s="39"/>
      <c r="C344" s="40"/>
      <c r="D344" s="248" t="s">
        <v>218</v>
      </c>
      <c r="E344" s="40"/>
      <c r="F344" s="249" t="s">
        <v>1094</v>
      </c>
      <c r="G344" s="40"/>
      <c r="H344" s="40"/>
      <c r="I344" s="241"/>
      <c r="J344" s="40"/>
      <c r="K344" s="40"/>
      <c r="L344" s="44"/>
      <c r="M344" s="242"/>
      <c r="N344" s="243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218</v>
      </c>
      <c r="AU344" s="17" t="s">
        <v>92</v>
      </c>
    </row>
    <row r="345" s="12" customFormat="1" ht="22.8" customHeight="1">
      <c r="A345" s="12"/>
      <c r="B345" s="210"/>
      <c r="C345" s="211"/>
      <c r="D345" s="212" t="s">
        <v>80</v>
      </c>
      <c r="E345" s="224" t="s">
        <v>1095</v>
      </c>
      <c r="F345" s="224" t="s">
        <v>1096</v>
      </c>
      <c r="G345" s="211"/>
      <c r="H345" s="211"/>
      <c r="I345" s="214"/>
      <c r="J345" s="225">
        <f>BK345</f>
        <v>0</v>
      </c>
      <c r="K345" s="211"/>
      <c r="L345" s="216"/>
      <c r="M345" s="217"/>
      <c r="N345" s="218"/>
      <c r="O345" s="218"/>
      <c r="P345" s="219">
        <f>SUM(P346:P362)</f>
        <v>0</v>
      </c>
      <c r="Q345" s="218"/>
      <c r="R345" s="219">
        <f>SUM(R346:R362)</f>
        <v>0.0043200000000000001</v>
      </c>
      <c r="S345" s="218"/>
      <c r="T345" s="220">
        <f>SUM(T346:T362)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21" t="s">
        <v>92</v>
      </c>
      <c r="AT345" s="222" t="s">
        <v>80</v>
      </c>
      <c r="AU345" s="222" t="s">
        <v>88</v>
      </c>
      <c r="AY345" s="221" t="s">
        <v>138</v>
      </c>
      <c r="BK345" s="223">
        <f>SUM(BK346:BK362)</f>
        <v>0</v>
      </c>
    </row>
    <row r="346" s="2" customFormat="1" ht="16.5" customHeight="1">
      <c r="A346" s="38"/>
      <c r="B346" s="39"/>
      <c r="C346" s="226" t="s">
        <v>1097</v>
      </c>
      <c r="D346" s="226" t="s">
        <v>141</v>
      </c>
      <c r="E346" s="227" t="s">
        <v>1098</v>
      </c>
      <c r="F346" s="228" t="s">
        <v>1099</v>
      </c>
      <c r="G346" s="229" t="s">
        <v>563</v>
      </c>
      <c r="H346" s="230">
        <v>8</v>
      </c>
      <c r="I346" s="231"/>
      <c r="J346" s="232">
        <f>ROUND(I346*H346,2)</f>
        <v>0</v>
      </c>
      <c r="K346" s="228" t="s">
        <v>1</v>
      </c>
      <c r="L346" s="44"/>
      <c r="M346" s="233" t="s">
        <v>1</v>
      </c>
      <c r="N346" s="234" t="s">
        <v>47</v>
      </c>
      <c r="O346" s="91"/>
      <c r="P346" s="235">
        <f>O346*H346</f>
        <v>0</v>
      </c>
      <c r="Q346" s="235">
        <v>0</v>
      </c>
      <c r="R346" s="235">
        <f>Q346*H346</f>
        <v>0</v>
      </c>
      <c r="S346" s="235">
        <v>0</v>
      </c>
      <c r="T346" s="23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7" t="s">
        <v>1100</v>
      </c>
      <c r="AT346" s="237" t="s">
        <v>141</v>
      </c>
      <c r="AU346" s="237" t="s">
        <v>92</v>
      </c>
      <c r="AY346" s="17" t="s">
        <v>138</v>
      </c>
      <c r="BE346" s="238">
        <f>IF(N346="základní",J346,0)</f>
        <v>0</v>
      </c>
      <c r="BF346" s="238">
        <f>IF(N346="snížená",J346,0)</f>
        <v>0</v>
      </c>
      <c r="BG346" s="238">
        <f>IF(N346="zákl. přenesená",J346,0)</f>
        <v>0</v>
      </c>
      <c r="BH346" s="238">
        <f>IF(N346="sníž. přenesená",J346,0)</f>
        <v>0</v>
      </c>
      <c r="BI346" s="238">
        <f>IF(N346="nulová",J346,0)</f>
        <v>0</v>
      </c>
      <c r="BJ346" s="17" t="s">
        <v>92</v>
      </c>
      <c r="BK346" s="238">
        <f>ROUND(I346*H346,2)</f>
        <v>0</v>
      </c>
      <c r="BL346" s="17" t="s">
        <v>1100</v>
      </c>
      <c r="BM346" s="237" t="s">
        <v>1101</v>
      </c>
    </row>
    <row r="347" s="2" customFormat="1">
      <c r="A347" s="38"/>
      <c r="B347" s="39"/>
      <c r="C347" s="40"/>
      <c r="D347" s="239" t="s">
        <v>146</v>
      </c>
      <c r="E347" s="40"/>
      <c r="F347" s="240" t="s">
        <v>1102</v>
      </c>
      <c r="G347" s="40"/>
      <c r="H347" s="40"/>
      <c r="I347" s="241"/>
      <c r="J347" s="40"/>
      <c r="K347" s="40"/>
      <c r="L347" s="44"/>
      <c r="M347" s="242"/>
      <c r="N347" s="243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146</v>
      </c>
      <c r="AU347" s="17" t="s">
        <v>92</v>
      </c>
    </row>
    <row r="348" s="2" customFormat="1" ht="24.15" customHeight="1">
      <c r="A348" s="38"/>
      <c r="B348" s="39"/>
      <c r="C348" s="226" t="s">
        <v>1103</v>
      </c>
      <c r="D348" s="226" t="s">
        <v>141</v>
      </c>
      <c r="E348" s="227" t="s">
        <v>556</v>
      </c>
      <c r="F348" s="228" t="s">
        <v>557</v>
      </c>
      <c r="G348" s="229" t="s">
        <v>251</v>
      </c>
      <c r="H348" s="230">
        <v>1</v>
      </c>
      <c r="I348" s="231"/>
      <c r="J348" s="232">
        <f>ROUND(I348*H348,2)</f>
        <v>0</v>
      </c>
      <c r="K348" s="228" t="s">
        <v>215</v>
      </c>
      <c r="L348" s="44"/>
      <c r="M348" s="233" t="s">
        <v>1</v>
      </c>
      <c r="N348" s="234" t="s">
        <v>47</v>
      </c>
      <c r="O348" s="91"/>
      <c r="P348" s="235">
        <f>O348*H348</f>
        <v>0</v>
      </c>
      <c r="Q348" s="235">
        <v>0</v>
      </c>
      <c r="R348" s="235">
        <f>Q348*H348</f>
        <v>0</v>
      </c>
      <c r="S348" s="235">
        <v>0</v>
      </c>
      <c r="T348" s="23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7" t="s">
        <v>316</v>
      </c>
      <c r="AT348" s="237" t="s">
        <v>141</v>
      </c>
      <c r="AU348" s="237" t="s">
        <v>92</v>
      </c>
      <c r="AY348" s="17" t="s">
        <v>138</v>
      </c>
      <c r="BE348" s="238">
        <f>IF(N348="základní",J348,0)</f>
        <v>0</v>
      </c>
      <c r="BF348" s="238">
        <f>IF(N348="snížená",J348,0)</f>
        <v>0</v>
      </c>
      <c r="BG348" s="238">
        <f>IF(N348="zákl. přenesená",J348,0)</f>
        <v>0</v>
      </c>
      <c r="BH348" s="238">
        <f>IF(N348="sníž. přenesená",J348,0)</f>
        <v>0</v>
      </c>
      <c r="BI348" s="238">
        <f>IF(N348="nulová",J348,0)</f>
        <v>0</v>
      </c>
      <c r="BJ348" s="17" t="s">
        <v>92</v>
      </c>
      <c r="BK348" s="238">
        <f>ROUND(I348*H348,2)</f>
        <v>0</v>
      </c>
      <c r="BL348" s="17" t="s">
        <v>316</v>
      </c>
      <c r="BM348" s="237" t="s">
        <v>1104</v>
      </c>
    </row>
    <row r="349" s="2" customFormat="1">
      <c r="A349" s="38"/>
      <c r="B349" s="39"/>
      <c r="C349" s="40"/>
      <c r="D349" s="239" t="s">
        <v>146</v>
      </c>
      <c r="E349" s="40"/>
      <c r="F349" s="240" t="s">
        <v>559</v>
      </c>
      <c r="G349" s="40"/>
      <c r="H349" s="40"/>
      <c r="I349" s="241"/>
      <c r="J349" s="40"/>
      <c r="K349" s="40"/>
      <c r="L349" s="44"/>
      <c r="M349" s="242"/>
      <c r="N349" s="243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146</v>
      </c>
      <c r="AU349" s="17" t="s">
        <v>92</v>
      </c>
    </row>
    <row r="350" s="2" customFormat="1">
      <c r="A350" s="38"/>
      <c r="B350" s="39"/>
      <c r="C350" s="40"/>
      <c r="D350" s="248" t="s">
        <v>218</v>
      </c>
      <c r="E350" s="40"/>
      <c r="F350" s="249" t="s">
        <v>560</v>
      </c>
      <c r="G350" s="40"/>
      <c r="H350" s="40"/>
      <c r="I350" s="241"/>
      <c r="J350" s="40"/>
      <c r="K350" s="40"/>
      <c r="L350" s="44"/>
      <c r="M350" s="242"/>
      <c r="N350" s="243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218</v>
      </c>
      <c r="AU350" s="17" t="s">
        <v>92</v>
      </c>
    </row>
    <row r="351" s="2" customFormat="1" ht="37.8" customHeight="1">
      <c r="A351" s="38"/>
      <c r="B351" s="39"/>
      <c r="C351" s="226" t="s">
        <v>1105</v>
      </c>
      <c r="D351" s="226" t="s">
        <v>141</v>
      </c>
      <c r="E351" s="227" t="s">
        <v>1106</v>
      </c>
      <c r="F351" s="228" t="s">
        <v>1107</v>
      </c>
      <c r="G351" s="229" t="s">
        <v>251</v>
      </c>
      <c r="H351" s="230">
        <v>8</v>
      </c>
      <c r="I351" s="231"/>
      <c r="J351" s="232">
        <f>ROUND(I351*H351,2)</f>
        <v>0</v>
      </c>
      <c r="K351" s="228" t="s">
        <v>215</v>
      </c>
      <c r="L351" s="44"/>
      <c r="M351" s="233" t="s">
        <v>1</v>
      </c>
      <c r="N351" s="234" t="s">
        <v>47</v>
      </c>
      <c r="O351" s="91"/>
      <c r="P351" s="235">
        <f>O351*H351</f>
        <v>0</v>
      </c>
      <c r="Q351" s="235">
        <v>0.00054000000000000001</v>
      </c>
      <c r="R351" s="235">
        <f>Q351*H351</f>
        <v>0.0043200000000000001</v>
      </c>
      <c r="S351" s="235">
        <v>0</v>
      </c>
      <c r="T351" s="23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7" t="s">
        <v>316</v>
      </c>
      <c r="AT351" s="237" t="s">
        <v>141</v>
      </c>
      <c r="AU351" s="237" t="s">
        <v>92</v>
      </c>
      <c r="AY351" s="17" t="s">
        <v>138</v>
      </c>
      <c r="BE351" s="238">
        <f>IF(N351="základní",J351,0)</f>
        <v>0</v>
      </c>
      <c r="BF351" s="238">
        <f>IF(N351="snížená",J351,0)</f>
        <v>0</v>
      </c>
      <c r="BG351" s="238">
        <f>IF(N351="zákl. přenesená",J351,0)</f>
        <v>0</v>
      </c>
      <c r="BH351" s="238">
        <f>IF(N351="sníž. přenesená",J351,0)</f>
        <v>0</v>
      </c>
      <c r="BI351" s="238">
        <f>IF(N351="nulová",J351,0)</f>
        <v>0</v>
      </c>
      <c r="BJ351" s="17" t="s">
        <v>92</v>
      </c>
      <c r="BK351" s="238">
        <f>ROUND(I351*H351,2)</f>
        <v>0</v>
      </c>
      <c r="BL351" s="17" t="s">
        <v>316</v>
      </c>
      <c r="BM351" s="237" t="s">
        <v>1108</v>
      </c>
    </row>
    <row r="352" s="2" customFormat="1">
      <c r="A352" s="38"/>
      <c r="B352" s="39"/>
      <c r="C352" s="40"/>
      <c r="D352" s="239" t="s">
        <v>146</v>
      </c>
      <c r="E352" s="40"/>
      <c r="F352" s="240" t="s">
        <v>1109</v>
      </c>
      <c r="G352" s="40"/>
      <c r="H352" s="40"/>
      <c r="I352" s="241"/>
      <c r="J352" s="40"/>
      <c r="K352" s="40"/>
      <c r="L352" s="44"/>
      <c r="M352" s="242"/>
      <c r="N352" s="243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146</v>
      </c>
      <c r="AU352" s="17" t="s">
        <v>92</v>
      </c>
    </row>
    <row r="353" s="2" customFormat="1">
      <c r="A353" s="38"/>
      <c r="B353" s="39"/>
      <c r="C353" s="40"/>
      <c r="D353" s="248" t="s">
        <v>218</v>
      </c>
      <c r="E353" s="40"/>
      <c r="F353" s="249" t="s">
        <v>1110</v>
      </c>
      <c r="G353" s="40"/>
      <c r="H353" s="40"/>
      <c r="I353" s="241"/>
      <c r="J353" s="40"/>
      <c r="K353" s="40"/>
      <c r="L353" s="44"/>
      <c r="M353" s="242"/>
      <c r="N353" s="243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218</v>
      </c>
      <c r="AU353" s="17" t="s">
        <v>92</v>
      </c>
    </row>
    <row r="354" s="2" customFormat="1" ht="24.15" customHeight="1">
      <c r="A354" s="38"/>
      <c r="B354" s="39"/>
      <c r="C354" s="226" t="s">
        <v>1111</v>
      </c>
      <c r="D354" s="226" t="s">
        <v>141</v>
      </c>
      <c r="E354" s="227" t="s">
        <v>1112</v>
      </c>
      <c r="F354" s="228" t="s">
        <v>1113</v>
      </c>
      <c r="G354" s="229" t="s">
        <v>251</v>
      </c>
      <c r="H354" s="230">
        <v>2</v>
      </c>
      <c r="I354" s="231"/>
      <c r="J354" s="232">
        <f>ROUND(I354*H354,2)</f>
        <v>0</v>
      </c>
      <c r="K354" s="228" t="s">
        <v>215</v>
      </c>
      <c r="L354" s="44"/>
      <c r="M354" s="233" t="s">
        <v>1</v>
      </c>
      <c r="N354" s="234" t="s">
        <v>47</v>
      </c>
      <c r="O354" s="91"/>
      <c r="P354" s="235">
        <f>O354*H354</f>
        <v>0</v>
      </c>
      <c r="Q354" s="235">
        <v>0</v>
      </c>
      <c r="R354" s="235">
        <f>Q354*H354</f>
        <v>0</v>
      </c>
      <c r="S354" s="235">
        <v>0</v>
      </c>
      <c r="T354" s="23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7" t="s">
        <v>316</v>
      </c>
      <c r="AT354" s="237" t="s">
        <v>141</v>
      </c>
      <c r="AU354" s="237" t="s">
        <v>92</v>
      </c>
      <c r="AY354" s="17" t="s">
        <v>138</v>
      </c>
      <c r="BE354" s="238">
        <f>IF(N354="základní",J354,0)</f>
        <v>0</v>
      </c>
      <c r="BF354" s="238">
        <f>IF(N354="snížená",J354,0)</f>
        <v>0</v>
      </c>
      <c r="BG354" s="238">
        <f>IF(N354="zákl. přenesená",J354,0)</f>
        <v>0</v>
      </c>
      <c r="BH354" s="238">
        <f>IF(N354="sníž. přenesená",J354,0)</f>
        <v>0</v>
      </c>
      <c r="BI354" s="238">
        <f>IF(N354="nulová",J354,0)</f>
        <v>0</v>
      </c>
      <c r="BJ354" s="17" t="s">
        <v>92</v>
      </c>
      <c r="BK354" s="238">
        <f>ROUND(I354*H354,2)</f>
        <v>0</v>
      </c>
      <c r="BL354" s="17" t="s">
        <v>316</v>
      </c>
      <c r="BM354" s="237" t="s">
        <v>1114</v>
      </c>
    </row>
    <row r="355" s="2" customFormat="1">
      <c r="A355" s="38"/>
      <c r="B355" s="39"/>
      <c r="C355" s="40"/>
      <c r="D355" s="239" t="s">
        <v>146</v>
      </c>
      <c r="E355" s="40"/>
      <c r="F355" s="240" t="s">
        <v>1115</v>
      </c>
      <c r="G355" s="40"/>
      <c r="H355" s="40"/>
      <c r="I355" s="241"/>
      <c r="J355" s="40"/>
      <c r="K355" s="40"/>
      <c r="L355" s="44"/>
      <c r="M355" s="242"/>
      <c r="N355" s="243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146</v>
      </c>
      <c r="AU355" s="17" t="s">
        <v>92</v>
      </c>
    </row>
    <row r="356" s="2" customFormat="1">
      <c r="A356" s="38"/>
      <c r="B356" s="39"/>
      <c r="C356" s="40"/>
      <c r="D356" s="248" t="s">
        <v>218</v>
      </c>
      <c r="E356" s="40"/>
      <c r="F356" s="249" t="s">
        <v>1116</v>
      </c>
      <c r="G356" s="40"/>
      <c r="H356" s="40"/>
      <c r="I356" s="241"/>
      <c r="J356" s="40"/>
      <c r="K356" s="40"/>
      <c r="L356" s="44"/>
      <c r="M356" s="242"/>
      <c r="N356" s="243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218</v>
      </c>
      <c r="AU356" s="17" t="s">
        <v>92</v>
      </c>
    </row>
    <row r="357" s="2" customFormat="1" ht="24.15" customHeight="1">
      <c r="A357" s="38"/>
      <c r="B357" s="39"/>
      <c r="C357" s="226" t="s">
        <v>268</v>
      </c>
      <c r="D357" s="226" t="s">
        <v>141</v>
      </c>
      <c r="E357" s="227" t="s">
        <v>1117</v>
      </c>
      <c r="F357" s="228" t="s">
        <v>1118</v>
      </c>
      <c r="G357" s="229" t="s">
        <v>563</v>
      </c>
      <c r="H357" s="230">
        <v>24</v>
      </c>
      <c r="I357" s="231"/>
      <c r="J357" s="232">
        <f>ROUND(I357*H357,2)</f>
        <v>0</v>
      </c>
      <c r="K357" s="228" t="s">
        <v>1</v>
      </c>
      <c r="L357" s="44"/>
      <c r="M357" s="233" t="s">
        <v>1</v>
      </c>
      <c r="N357" s="234" t="s">
        <v>47</v>
      </c>
      <c r="O357" s="91"/>
      <c r="P357" s="235">
        <f>O357*H357</f>
        <v>0</v>
      </c>
      <c r="Q357" s="235">
        <v>0</v>
      </c>
      <c r="R357" s="235">
        <f>Q357*H357</f>
        <v>0</v>
      </c>
      <c r="S357" s="235">
        <v>0</v>
      </c>
      <c r="T357" s="23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7" t="s">
        <v>316</v>
      </c>
      <c r="AT357" s="237" t="s">
        <v>141</v>
      </c>
      <c r="AU357" s="237" t="s">
        <v>92</v>
      </c>
      <c r="AY357" s="17" t="s">
        <v>138</v>
      </c>
      <c r="BE357" s="238">
        <f>IF(N357="základní",J357,0)</f>
        <v>0</v>
      </c>
      <c r="BF357" s="238">
        <f>IF(N357="snížená",J357,0)</f>
        <v>0</v>
      </c>
      <c r="BG357" s="238">
        <f>IF(N357="zákl. přenesená",J357,0)</f>
        <v>0</v>
      </c>
      <c r="BH357" s="238">
        <f>IF(N357="sníž. přenesená",J357,0)</f>
        <v>0</v>
      </c>
      <c r="BI357" s="238">
        <f>IF(N357="nulová",J357,0)</f>
        <v>0</v>
      </c>
      <c r="BJ357" s="17" t="s">
        <v>92</v>
      </c>
      <c r="BK357" s="238">
        <f>ROUND(I357*H357,2)</f>
        <v>0</v>
      </c>
      <c r="BL357" s="17" t="s">
        <v>316</v>
      </c>
      <c r="BM357" s="237" t="s">
        <v>1119</v>
      </c>
    </row>
    <row r="358" s="2" customFormat="1">
      <c r="A358" s="38"/>
      <c r="B358" s="39"/>
      <c r="C358" s="40"/>
      <c r="D358" s="239" t="s">
        <v>146</v>
      </c>
      <c r="E358" s="40"/>
      <c r="F358" s="240" t="s">
        <v>1120</v>
      </c>
      <c r="G358" s="40"/>
      <c r="H358" s="40"/>
      <c r="I358" s="241"/>
      <c r="J358" s="40"/>
      <c r="K358" s="40"/>
      <c r="L358" s="44"/>
      <c r="M358" s="242"/>
      <c r="N358" s="243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146</v>
      </c>
      <c r="AU358" s="17" t="s">
        <v>92</v>
      </c>
    </row>
    <row r="359" s="13" customFormat="1">
      <c r="A359" s="13"/>
      <c r="B359" s="250"/>
      <c r="C359" s="251"/>
      <c r="D359" s="239" t="s">
        <v>220</v>
      </c>
      <c r="E359" s="252" t="s">
        <v>1</v>
      </c>
      <c r="F359" s="253" t="s">
        <v>1121</v>
      </c>
      <c r="G359" s="251"/>
      <c r="H359" s="254">
        <v>24</v>
      </c>
      <c r="I359" s="255"/>
      <c r="J359" s="251"/>
      <c r="K359" s="251"/>
      <c r="L359" s="256"/>
      <c r="M359" s="257"/>
      <c r="N359" s="258"/>
      <c r="O359" s="258"/>
      <c r="P359" s="258"/>
      <c r="Q359" s="258"/>
      <c r="R359" s="258"/>
      <c r="S359" s="258"/>
      <c r="T359" s="25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0" t="s">
        <v>220</v>
      </c>
      <c r="AU359" s="260" t="s">
        <v>92</v>
      </c>
      <c r="AV359" s="13" t="s">
        <v>92</v>
      </c>
      <c r="AW359" s="13" t="s">
        <v>36</v>
      </c>
      <c r="AX359" s="13" t="s">
        <v>88</v>
      </c>
      <c r="AY359" s="260" t="s">
        <v>138</v>
      </c>
    </row>
    <row r="360" s="2" customFormat="1" ht="16.5" customHeight="1">
      <c r="A360" s="38"/>
      <c r="B360" s="39"/>
      <c r="C360" s="226" t="s">
        <v>275</v>
      </c>
      <c r="D360" s="226" t="s">
        <v>141</v>
      </c>
      <c r="E360" s="227" t="s">
        <v>1122</v>
      </c>
      <c r="F360" s="228" t="s">
        <v>1123</v>
      </c>
      <c r="G360" s="229" t="s">
        <v>563</v>
      </c>
      <c r="H360" s="230">
        <v>24</v>
      </c>
      <c r="I360" s="231"/>
      <c r="J360" s="232">
        <f>ROUND(I360*H360,2)</f>
        <v>0</v>
      </c>
      <c r="K360" s="228" t="s">
        <v>1</v>
      </c>
      <c r="L360" s="44"/>
      <c r="M360" s="233" t="s">
        <v>1</v>
      </c>
      <c r="N360" s="234" t="s">
        <v>47</v>
      </c>
      <c r="O360" s="91"/>
      <c r="P360" s="235">
        <f>O360*H360</f>
        <v>0</v>
      </c>
      <c r="Q360" s="235">
        <v>0</v>
      </c>
      <c r="R360" s="235">
        <f>Q360*H360</f>
        <v>0</v>
      </c>
      <c r="S360" s="235">
        <v>0</v>
      </c>
      <c r="T360" s="23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7" t="s">
        <v>1100</v>
      </c>
      <c r="AT360" s="237" t="s">
        <v>141</v>
      </c>
      <c r="AU360" s="237" t="s">
        <v>92</v>
      </c>
      <c r="AY360" s="17" t="s">
        <v>138</v>
      </c>
      <c r="BE360" s="238">
        <f>IF(N360="základní",J360,0)</f>
        <v>0</v>
      </c>
      <c r="BF360" s="238">
        <f>IF(N360="snížená",J360,0)</f>
        <v>0</v>
      </c>
      <c r="BG360" s="238">
        <f>IF(N360="zákl. přenesená",J360,0)</f>
        <v>0</v>
      </c>
      <c r="BH360" s="238">
        <f>IF(N360="sníž. přenesená",J360,0)</f>
        <v>0</v>
      </c>
      <c r="BI360" s="238">
        <f>IF(N360="nulová",J360,0)</f>
        <v>0</v>
      </c>
      <c r="BJ360" s="17" t="s">
        <v>92</v>
      </c>
      <c r="BK360" s="238">
        <f>ROUND(I360*H360,2)</f>
        <v>0</v>
      </c>
      <c r="BL360" s="17" t="s">
        <v>1100</v>
      </c>
      <c r="BM360" s="237" t="s">
        <v>1124</v>
      </c>
    </row>
    <row r="361" s="2" customFormat="1">
      <c r="A361" s="38"/>
      <c r="B361" s="39"/>
      <c r="C361" s="40"/>
      <c r="D361" s="239" t="s">
        <v>146</v>
      </c>
      <c r="E361" s="40"/>
      <c r="F361" s="240" t="s">
        <v>1102</v>
      </c>
      <c r="G361" s="40"/>
      <c r="H361" s="40"/>
      <c r="I361" s="241"/>
      <c r="J361" s="40"/>
      <c r="K361" s="40"/>
      <c r="L361" s="44"/>
      <c r="M361" s="242"/>
      <c r="N361" s="243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146</v>
      </c>
      <c r="AU361" s="17" t="s">
        <v>92</v>
      </c>
    </row>
    <row r="362" s="13" customFormat="1">
      <c r="A362" s="13"/>
      <c r="B362" s="250"/>
      <c r="C362" s="251"/>
      <c r="D362" s="239" t="s">
        <v>220</v>
      </c>
      <c r="E362" s="252" t="s">
        <v>1</v>
      </c>
      <c r="F362" s="253" t="s">
        <v>1121</v>
      </c>
      <c r="G362" s="251"/>
      <c r="H362" s="254">
        <v>24</v>
      </c>
      <c r="I362" s="255"/>
      <c r="J362" s="251"/>
      <c r="K362" s="251"/>
      <c r="L362" s="256"/>
      <c r="M362" s="292"/>
      <c r="N362" s="293"/>
      <c r="O362" s="293"/>
      <c r="P362" s="293"/>
      <c r="Q362" s="293"/>
      <c r="R362" s="293"/>
      <c r="S362" s="293"/>
      <c r="T362" s="29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0" t="s">
        <v>220</v>
      </c>
      <c r="AU362" s="260" t="s">
        <v>92</v>
      </c>
      <c r="AV362" s="13" t="s">
        <v>92</v>
      </c>
      <c r="AW362" s="13" t="s">
        <v>36</v>
      </c>
      <c r="AX362" s="13" t="s">
        <v>88</v>
      </c>
      <c r="AY362" s="260" t="s">
        <v>138</v>
      </c>
    </row>
    <row r="363" s="2" customFormat="1" ht="6.96" customHeight="1">
      <c r="A363" s="38"/>
      <c r="B363" s="66"/>
      <c r="C363" s="67"/>
      <c r="D363" s="67"/>
      <c r="E363" s="67"/>
      <c r="F363" s="67"/>
      <c r="G363" s="67"/>
      <c r="H363" s="67"/>
      <c r="I363" s="67"/>
      <c r="J363" s="67"/>
      <c r="K363" s="67"/>
      <c r="L363" s="44"/>
      <c r="M363" s="38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</row>
  </sheetData>
  <sheetProtection sheet="1" autoFilter="0" formatColumns="0" formatRows="0" objects="1" scenarios="1" spinCount="100000" saltValue="tmxFsMa8J/gf1X16VRvEXhyV3VOxkhCQAgPb9+aEFiL9mcmF3osl2t7ymuBA4PvJpI77xIhdezzn0dxeEX5YIg==" hashValue="FOOlyspTtnQdCm2bdvOAELUg34DncnT8nnwq+iXJ7cyVNS9T6h1Dh2MKhknQe+Y37Ne1f/u8shK31AUHFW3xMg==" algorithmName="SHA-512" password="CC35"/>
  <autoFilter ref="C126:K3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hyperlinks>
    <hyperlink ref="F132" r:id="rId1" display="https://podminky.urs.cz/item/CS_URS_2023_02/741711001"/>
    <hyperlink ref="F138" r:id="rId2" display="https://podminky.urs.cz/item/CS_URS_2023_02/741721211"/>
    <hyperlink ref="F145" r:id="rId3" display="https://podminky.urs.cz/item/CS_URS_2023_02/741120324"/>
    <hyperlink ref="F151" r:id="rId4" display="https://podminky.urs.cz/item/CS_URS_2023_02/741730036"/>
    <hyperlink ref="F159" r:id="rId5" display="https://podminky.urs.cz/item/CS_URS_2023_02/741732062"/>
    <hyperlink ref="F169" r:id="rId6" display="https://podminky.urs.cz/item/CS_URS_2023_02/998741102"/>
    <hyperlink ref="F174" r:id="rId7" display="https://podminky.urs.cz/item/CS_URS_2023_02/741210823"/>
    <hyperlink ref="F177" r:id="rId8" display="https://podminky.urs.cz/item/CS_URS_2023_02/741210002"/>
    <hyperlink ref="F182" r:id="rId9" display="https://podminky.urs.cz/item/CS_URS_2023_02/741320105"/>
    <hyperlink ref="F189" r:id="rId10" display="https://podminky.urs.cz/item/CS_URS_2023_02/741330001"/>
    <hyperlink ref="F201" r:id="rId11" display="https://podminky.urs.cz/item/CS_URS_2023_02/741210002"/>
    <hyperlink ref="F208" r:id="rId12" display="https://podminky.urs.cz/item/CS_URS_2023_02/741320105"/>
    <hyperlink ref="F213" r:id="rId13" display="https://podminky.urs.cz/item/CS_URS_2023_02/741320135"/>
    <hyperlink ref="F222" r:id="rId14" display="https://podminky.urs.cz/item/CS_URS_2023_02/741320165"/>
    <hyperlink ref="F231" r:id="rId15" display="https://podminky.urs.cz/item/CS_URS_2023_02/741311012"/>
    <hyperlink ref="F236" r:id="rId16" display="https://podminky.urs.cz/item/CS_URS_2023_02/741761052"/>
    <hyperlink ref="F241" r:id="rId17" display="https://podminky.urs.cz/item/CS_URS_2023_02/741330001"/>
    <hyperlink ref="F246" r:id="rId18" display="https://podminky.urs.cz/item/CS_URS_2023_02/741322052"/>
    <hyperlink ref="F252" r:id="rId19" display="https://podminky.urs.cz/item/CS_URS_2023_02/741322111"/>
    <hyperlink ref="F257" r:id="rId20" display="https://podminky.urs.cz/item/CS_URS_2023_02/741330053"/>
    <hyperlink ref="F262" r:id="rId21" display="https://podminky.urs.cz/item/CS_URS_2023_02/741791001"/>
    <hyperlink ref="F272" r:id="rId22" display="https://podminky.urs.cz/item/CS_URS_2023_02/742110102"/>
    <hyperlink ref="F288" r:id="rId23" display="https://podminky.urs.cz/item/CS_URS_2023_02/741110002"/>
    <hyperlink ref="F294" r:id="rId24" display="https://podminky.urs.cz/item/CS_URS_2023_02/741120001"/>
    <hyperlink ref="F300" r:id="rId25" display="https://podminky.urs.cz/item/CS_URS_2023_02/741120003"/>
    <hyperlink ref="F306" r:id="rId26" display="https://podminky.urs.cz/item/CS_URS_2023_02/741122041"/>
    <hyperlink ref="F309" r:id="rId27" display="https://podminky.urs.cz/item/CS_URS_2023_02/741112022"/>
    <hyperlink ref="F316" r:id="rId28" display="https://podminky.urs.cz/item/CS_URS_2023_02/741122032"/>
    <hyperlink ref="F322" r:id="rId29" display="https://podminky.urs.cz/item/CS_URS_2023_02/741124701"/>
    <hyperlink ref="F329" r:id="rId30" display="https://podminky.urs.cz/item/CS_URS_2023_02/742110011"/>
    <hyperlink ref="F334" r:id="rId31" display="https://podminky.urs.cz/item/CS_URS_2023_02/742121001"/>
    <hyperlink ref="F344" r:id="rId32" display="https://podminky.urs.cz/item/CS_URS_2023_02/742330101"/>
    <hyperlink ref="F350" r:id="rId33" display="https://podminky.urs.cz/item/CS_URS_2023_02/741810003"/>
    <hyperlink ref="F353" r:id="rId34" display="https://podminky.urs.cz/item/CS_URS_2023_02/741920311"/>
    <hyperlink ref="F356" r:id="rId35" display="https://podminky.urs.cz/item/CS_URS_2023_02/741810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k-36\k_36</dc:creator>
  <cp:lastModifiedBy>k-36\k_36</cp:lastModifiedBy>
  <dcterms:created xsi:type="dcterms:W3CDTF">2023-12-01T09:02:00Z</dcterms:created>
  <dcterms:modified xsi:type="dcterms:W3CDTF">2023-12-01T09:02:12Z</dcterms:modified>
</cp:coreProperties>
</file>