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Obchodní\OOVZ\_spol\4 VZ 2024\PVZ\2 Úpravy a nástavba budovy Humpolec\2_2 Dotaz 2\"/>
    </mc:Choice>
  </mc:AlternateContent>
  <bookViews>
    <workbookView xWindow="0" yWindow="0" windowWidth="23040" windowHeight="8616"/>
  </bookViews>
  <sheets>
    <sheet name="Rekapitulace stavby" sheetId="1" r:id="rId1"/>
    <sheet name="1 - 1. NP" sheetId="2" r:id="rId2"/>
    <sheet name="2 - 2. NP" sheetId="3" r:id="rId3"/>
    <sheet name="3 - Zateplení - fasáda" sheetId="4" r:id="rId4"/>
    <sheet name="4 - Elektroinstalace" sheetId="5" r:id="rId5"/>
    <sheet name="5 - ZTI" sheetId="6" r:id="rId6"/>
    <sheet name="6 - Vytápění" sheetId="7" r:id="rId7"/>
    <sheet name="VRN - VRN" sheetId="8" r:id="rId8"/>
  </sheets>
  <definedNames>
    <definedName name="_xlnm._FilterDatabase" localSheetId="1" hidden="1">'1 - 1. NP'!$C$143:$K$886</definedName>
    <definedName name="_xlnm._FilterDatabase" localSheetId="2" hidden="1">'2 - 2. NP'!$C$144:$K$679</definedName>
    <definedName name="_xlnm._FilterDatabase" localSheetId="3" hidden="1">'3 - Zateplení - fasáda'!$C$125:$K$281</definedName>
    <definedName name="_xlnm._FilterDatabase" localSheetId="4" hidden="1">'4 - Elektroinstalace'!$C$121:$K$192</definedName>
    <definedName name="_xlnm._FilterDatabase" localSheetId="5" hidden="1">'5 - ZTI'!$C$123:$K$225</definedName>
    <definedName name="_xlnm._FilterDatabase" localSheetId="6" hidden="1">'6 - Vytápění'!$C$127:$K$311</definedName>
    <definedName name="_xlnm._FilterDatabase" localSheetId="7" hidden="1">'VRN - VRN'!$C$120:$K$125</definedName>
    <definedName name="_xlnm.Print_Titles" localSheetId="1">'1 - 1. NP'!$143:$143</definedName>
    <definedName name="_xlnm.Print_Titles" localSheetId="2">'2 - 2. NP'!$144:$144</definedName>
    <definedName name="_xlnm.Print_Titles" localSheetId="3">'3 - Zateplení - fasáda'!$125:$125</definedName>
    <definedName name="_xlnm.Print_Titles" localSheetId="4">'4 - Elektroinstalace'!$121:$121</definedName>
    <definedName name="_xlnm.Print_Titles" localSheetId="5">'5 - ZTI'!$123:$123</definedName>
    <definedName name="_xlnm.Print_Titles" localSheetId="6">'6 - Vytápění'!$127:$127</definedName>
    <definedName name="_xlnm.Print_Titles" localSheetId="0">'Rekapitulace stavby'!$92:$92</definedName>
    <definedName name="_xlnm.Print_Titles" localSheetId="7">'VRN - VRN'!$120:$120</definedName>
    <definedName name="_xlnm.Print_Area" localSheetId="1">'1 - 1. NP'!$C$4:$J$76,'1 - 1. NP'!$C$82:$J$123,'1 - 1. NP'!$C$129:$J$886</definedName>
    <definedName name="_xlnm.Print_Area" localSheetId="2">'2 - 2. NP'!$C$4:$J$76,'2 - 2. NP'!$C$82:$J$124,'2 - 2. NP'!$C$130:$J$679</definedName>
    <definedName name="_xlnm.Print_Area" localSheetId="3">'3 - Zateplení - fasáda'!$C$4:$J$76,'3 - Zateplení - fasáda'!$C$82:$J$105,'3 - Zateplení - fasáda'!$C$111:$J$281</definedName>
    <definedName name="_xlnm.Print_Area" localSheetId="4">'4 - Elektroinstalace'!$C$4:$J$76,'4 - Elektroinstalace'!$C$82:$J$101,'4 - Elektroinstalace'!$C$107:$J$192</definedName>
    <definedName name="_xlnm.Print_Area" localSheetId="5">'5 - ZTI'!$C$4:$J$76,'5 - ZTI'!$C$82:$J$103,'5 - ZTI'!$C$109:$J$225</definedName>
    <definedName name="_xlnm.Print_Area" localSheetId="6">'6 - Vytápění'!$C$4:$J$76,'6 - Vytápění'!$C$82:$J$107,'6 - Vytápění'!$C$113:$J$311</definedName>
    <definedName name="_xlnm.Print_Area" localSheetId="0">'Rekapitulace stavby'!$D$4:$AO$76,'Rekapitulace stavby'!$C$82:$AQ$104</definedName>
    <definedName name="_xlnm.Print_Area" localSheetId="7">'VRN - VRN'!$C$4:$J$76,'VRN - VRN'!$C$82:$J$100,'VRN - VRN'!$C$106:$J$125</definedName>
  </definedNames>
  <calcPr calcId="162913"/>
</workbook>
</file>

<file path=xl/calcChain.xml><?xml version="1.0" encoding="utf-8"?>
<calcChain xmlns="http://schemas.openxmlformats.org/spreadsheetml/2006/main">
  <c r="J39" i="8" l="1"/>
  <c r="J38" i="8"/>
  <c r="AY103" i="1"/>
  <c r="J37" i="8"/>
  <c r="AX103" i="1" s="1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J117" i="8"/>
  <c r="F117" i="8"/>
  <c r="F115" i="8"/>
  <c r="E113" i="8"/>
  <c r="J93" i="8"/>
  <c r="F93" i="8"/>
  <c r="F91" i="8"/>
  <c r="E89" i="8"/>
  <c r="J26" i="8"/>
  <c r="E26" i="8"/>
  <c r="J118" i="8" s="1"/>
  <c r="J25" i="8"/>
  <c r="J20" i="8"/>
  <c r="E20" i="8"/>
  <c r="F118" i="8" s="1"/>
  <c r="J19" i="8"/>
  <c r="J14" i="8"/>
  <c r="J91" i="8"/>
  <c r="E7" i="8"/>
  <c r="E109" i="8"/>
  <c r="J39" i="7"/>
  <c r="J38" i="7"/>
  <c r="AY101" i="1" s="1"/>
  <c r="J37" i="7"/>
  <c r="AX101" i="1"/>
  <c r="BI311" i="7"/>
  <c r="BH311" i="7"/>
  <c r="BG311" i="7"/>
  <c r="BF311" i="7"/>
  <c r="T311" i="7"/>
  <c r="R311" i="7"/>
  <c r="P311" i="7"/>
  <c r="BI308" i="7"/>
  <c r="BH308" i="7"/>
  <c r="BG308" i="7"/>
  <c r="BF308" i="7"/>
  <c r="T308" i="7"/>
  <c r="R308" i="7"/>
  <c r="P308" i="7"/>
  <c r="BI305" i="7"/>
  <c r="BH305" i="7"/>
  <c r="BG305" i="7"/>
  <c r="BF305" i="7"/>
  <c r="T305" i="7"/>
  <c r="R305" i="7"/>
  <c r="P305" i="7"/>
  <c r="BI302" i="7"/>
  <c r="BH302" i="7"/>
  <c r="BG302" i="7"/>
  <c r="BF302" i="7"/>
  <c r="T302" i="7"/>
  <c r="R302" i="7"/>
  <c r="P302" i="7"/>
  <c r="BI299" i="7"/>
  <c r="BH299" i="7"/>
  <c r="BG299" i="7"/>
  <c r="BF299" i="7"/>
  <c r="T299" i="7"/>
  <c r="R299" i="7"/>
  <c r="P299" i="7"/>
  <c r="BI296" i="7"/>
  <c r="BH296" i="7"/>
  <c r="BG296" i="7"/>
  <c r="BF296" i="7"/>
  <c r="T296" i="7"/>
  <c r="R296" i="7"/>
  <c r="P296" i="7"/>
  <c r="BI293" i="7"/>
  <c r="BH293" i="7"/>
  <c r="BG293" i="7"/>
  <c r="BF293" i="7"/>
  <c r="T293" i="7"/>
  <c r="R293" i="7"/>
  <c r="P293" i="7"/>
  <c r="BI291" i="7"/>
  <c r="BH291" i="7"/>
  <c r="BG291" i="7"/>
  <c r="BF291" i="7"/>
  <c r="T291" i="7"/>
  <c r="R291" i="7"/>
  <c r="P291" i="7"/>
  <c r="BI288" i="7"/>
  <c r="BH288" i="7"/>
  <c r="BG288" i="7"/>
  <c r="BF288" i="7"/>
  <c r="T288" i="7"/>
  <c r="R288" i="7"/>
  <c r="P288" i="7"/>
  <c r="BI285" i="7"/>
  <c r="BH285" i="7"/>
  <c r="BG285" i="7"/>
  <c r="BF285" i="7"/>
  <c r="T285" i="7"/>
  <c r="R285" i="7"/>
  <c r="P285" i="7"/>
  <c r="BI282" i="7"/>
  <c r="BH282" i="7"/>
  <c r="BG282" i="7"/>
  <c r="BF282" i="7"/>
  <c r="T282" i="7"/>
  <c r="R282" i="7"/>
  <c r="P282" i="7"/>
  <c r="BI279" i="7"/>
  <c r="BH279" i="7"/>
  <c r="BG279" i="7"/>
  <c r="BF279" i="7"/>
  <c r="T279" i="7"/>
  <c r="R279" i="7"/>
  <c r="P279" i="7"/>
  <c r="BI276" i="7"/>
  <c r="BH276" i="7"/>
  <c r="BG276" i="7"/>
  <c r="BF276" i="7"/>
  <c r="T276" i="7"/>
  <c r="R276" i="7"/>
  <c r="P276" i="7"/>
  <c r="BI273" i="7"/>
  <c r="BH273" i="7"/>
  <c r="BG273" i="7"/>
  <c r="BF273" i="7"/>
  <c r="T273" i="7"/>
  <c r="R273" i="7"/>
  <c r="P273" i="7"/>
  <c r="BI270" i="7"/>
  <c r="BH270" i="7"/>
  <c r="BG270" i="7"/>
  <c r="BF270" i="7"/>
  <c r="T270" i="7"/>
  <c r="R270" i="7"/>
  <c r="P270" i="7"/>
  <c r="BI267" i="7"/>
  <c r="BH267" i="7"/>
  <c r="BG267" i="7"/>
  <c r="BF267" i="7"/>
  <c r="T267" i="7"/>
  <c r="R267" i="7"/>
  <c r="P267" i="7"/>
  <c r="BI264" i="7"/>
  <c r="BH264" i="7"/>
  <c r="BG264" i="7"/>
  <c r="BF264" i="7"/>
  <c r="T264" i="7"/>
  <c r="R264" i="7"/>
  <c r="P264" i="7"/>
  <c r="BI260" i="7"/>
  <c r="BH260" i="7"/>
  <c r="BG260" i="7"/>
  <c r="BF260" i="7"/>
  <c r="T260" i="7"/>
  <c r="T259" i="7"/>
  <c r="R260" i="7"/>
  <c r="R259" i="7"/>
  <c r="P260" i="7"/>
  <c r="P259" i="7"/>
  <c r="BI258" i="7"/>
  <c r="BH258" i="7"/>
  <c r="BG258" i="7"/>
  <c r="BF258" i="7"/>
  <c r="T258" i="7"/>
  <c r="R258" i="7"/>
  <c r="P258" i="7"/>
  <c r="BI255" i="7"/>
  <c r="BH255" i="7"/>
  <c r="BG255" i="7"/>
  <c r="BF255" i="7"/>
  <c r="T255" i="7"/>
  <c r="R255" i="7"/>
  <c r="P255" i="7"/>
  <c r="BI252" i="7"/>
  <c r="BH252" i="7"/>
  <c r="BG252" i="7"/>
  <c r="BF252" i="7"/>
  <c r="T252" i="7"/>
  <c r="R252" i="7"/>
  <c r="P252" i="7"/>
  <c r="BI249" i="7"/>
  <c r="BH249" i="7"/>
  <c r="BG249" i="7"/>
  <c r="BF249" i="7"/>
  <c r="T249" i="7"/>
  <c r="R249" i="7"/>
  <c r="P249" i="7"/>
  <c r="BI246" i="7"/>
  <c r="BH246" i="7"/>
  <c r="BG246" i="7"/>
  <c r="BF246" i="7"/>
  <c r="T246" i="7"/>
  <c r="R246" i="7"/>
  <c r="P246" i="7"/>
  <c r="BI243" i="7"/>
  <c r="BH243" i="7"/>
  <c r="BG243" i="7"/>
  <c r="BF243" i="7"/>
  <c r="T243" i="7"/>
  <c r="R243" i="7"/>
  <c r="P243" i="7"/>
  <c r="BI240" i="7"/>
  <c r="BH240" i="7"/>
  <c r="BG240" i="7"/>
  <c r="BF240" i="7"/>
  <c r="T240" i="7"/>
  <c r="R240" i="7"/>
  <c r="P240" i="7"/>
  <c r="BI237" i="7"/>
  <c r="BH237" i="7"/>
  <c r="BG237" i="7"/>
  <c r="BF237" i="7"/>
  <c r="T237" i="7"/>
  <c r="R237" i="7"/>
  <c r="P237" i="7"/>
  <c r="BI234" i="7"/>
  <c r="BH234" i="7"/>
  <c r="BG234" i="7"/>
  <c r="BF234" i="7"/>
  <c r="T234" i="7"/>
  <c r="R234" i="7"/>
  <c r="P234" i="7"/>
  <c r="BI231" i="7"/>
  <c r="BH231" i="7"/>
  <c r="BG231" i="7"/>
  <c r="BF231" i="7"/>
  <c r="T231" i="7"/>
  <c r="R231" i="7"/>
  <c r="P231" i="7"/>
  <c r="BI228" i="7"/>
  <c r="BH228" i="7"/>
  <c r="BG228" i="7"/>
  <c r="BF228" i="7"/>
  <c r="T228" i="7"/>
  <c r="R228" i="7"/>
  <c r="P228" i="7"/>
  <c r="BI225" i="7"/>
  <c r="BH225" i="7"/>
  <c r="BG225" i="7"/>
  <c r="BF225" i="7"/>
  <c r="T225" i="7"/>
  <c r="R225" i="7"/>
  <c r="P225" i="7"/>
  <c r="BI222" i="7"/>
  <c r="BH222" i="7"/>
  <c r="BG222" i="7"/>
  <c r="BF222" i="7"/>
  <c r="T222" i="7"/>
  <c r="R222" i="7"/>
  <c r="P222" i="7"/>
  <c r="BI219" i="7"/>
  <c r="BH219" i="7"/>
  <c r="BG219" i="7"/>
  <c r="BF219" i="7"/>
  <c r="T219" i="7"/>
  <c r="R219" i="7"/>
  <c r="P219" i="7"/>
  <c r="BI216" i="7"/>
  <c r="BH216" i="7"/>
  <c r="BG216" i="7"/>
  <c r="BF216" i="7"/>
  <c r="T216" i="7"/>
  <c r="R216" i="7"/>
  <c r="P216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8" i="7"/>
  <c r="BH208" i="7"/>
  <c r="BG208" i="7"/>
  <c r="BF208" i="7"/>
  <c r="T208" i="7"/>
  <c r="R208" i="7"/>
  <c r="P208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R202" i="7"/>
  <c r="P202" i="7"/>
  <c r="BI199" i="7"/>
  <c r="BH199" i="7"/>
  <c r="BG199" i="7"/>
  <c r="BF199" i="7"/>
  <c r="T199" i="7"/>
  <c r="R199" i="7"/>
  <c r="P199" i="7"/>
  <c r="BI196" i="7"/>
  <c r="BH196" i="7"/>
  <c r="BG196" i="7"/>
  <c r="BF196" i="7"/>
  <c r="T196" i="7"/>
  <c r="R196" i="7"/>
  <c r="P196" i="7"/>
  <c r="BI193" i="7"/>
  <c r="BH193" i="7"/>
  <c r="BG193" i="7"/>
  <c r="BF193" i="7"/>
  <c r="T193" i="7"/>
  <c r="R193" i="7"/>
  <c r="P193" i="7"/>
  <c r="BI190" i="7"/>
  <c r="BH190" i="7"/>
  <c r="BG190" i="7"/>
  <c r="BF190" i="7"/>
  <c r="T190" i="7"/>
  <c r="R190" i="7"/>
  <c r="P190" i="7"/>
  <c r="BI187" i="7"/>
  <c r="BH187" i="7"/>
  <c r="BG187" i="7"/>
  <c r="BF187" i="7"/>
  <c r="T187" i="7"/>
  <c r="R187" i="7"/>
  <c r="P187" i="7"/>
  <c r="BI184" i="7"/>
  <c r="BH184" i="7"/>
  <c r="BG184" i="7"/>
  <c r="BF184" i="7"/>
  <c r="T184" i="7"/>
  <c r="R184" i="7"/>
  <c r="P184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72" i="7"/>
  <c r="BH172" i="7"/>
  <c r="BG172" i="7"/>
  <c r="BF172" i="7"/>
  <c r="T172" i="7"/>
  <c r="R172" i="7"/>
  <c r="P172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J124" i="7"/>
  <c r="F124" i="7"/>
  <c r="F122" i="7"/>
  <c r="E120" i="7"/>
  <c r="J93" i="7"/>
  <c r="F93" i="7"/>
  <c r="F91" i="7"/>
  <c r="E89" i="7"/>
  <c r="J26" i="7"/>
  <c r="E26" i="7"/>
  <c r="J94" i="7"/>
  <c r="J25" i="7"/>
  <c r="J20" i="7"/>
  <c r="E20" i="7"/>
  <c r="F94" i="7"/>
  <c r="J19" i="7"/>
  <c r="J14" i="7"/>
  <c r="J91" i="7"/>
  <c r="E7" i="7"/>
  <c r="E85" i="7"/>
  <c r="J39" i="6"/>
  <c r="J38" i="6"/>
  <c r="AY100" i="1"/>
  <c r="J37" i="6"/>
  <c r="AX100" i="1" s="1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19" i="6"/>
  <c r="BH219" i="6"/>
  <c r="BG219" i="6"/>
  <c r="BF219" i="6"/>
  <c r="T219" i="6"/>
  <c r="R219" i="6"/>
  <c r="P219" i="6"/>
  <c r="BI215" i="6"/>
  <c r="BH215" i="6"/>
  <c r="BG215" i="6"/>
  <c r="BF215" i="6"/>
  <c r="T215" i="6"/>
  <c r="R215" i="6"/>
  <c r="P215" i="6"/>
  <c r="BI211" i="6"/>
  <c r="BH211" i="6"/>
  <c r="BG211" i="6"/>
  <c r="BF211" i="6"/>
  <c r="T211" i="6"/>
  <c r="R211" i="6"/>
  <c r="P211" i="6"/>
  <c r="BI207" i="6"/>
  <c r="BH207" i="6"/>
  <c r="BG207" i="6"/>
  <c r="BF207" i="6"/>
  <c r="T207" i="6"/>
  <c r="R207" i="6"/>
  <c r="P207" i="6"/>
  <c r="BI203" i="6"/>
  <c r="BH203" i="6"/>
  <c r="BG203" i="6"/>
  <c r="BF203" i="6"/>
  <c r="T203" i="6"/>
  <c r="R203" i="6"/>
  <c r="P203" i="6"/>
  <c r="BI198" i="6"/>
  <c r="BH198" i="6"/>
  <c r="BG198" i="6"/>
  <c r="BF198" i="6"/>
  <c r="T198" i="6"/>
  <c r="R198" i="6"/>
  <c r="P198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1" i="6"/>
  <c r="BH181" i="6"/>
  <c r="BG181" i="6"/>
  <c r="BF181" i="6"/>
  <c r="T181" i="6"/>
  <c r="R181" i="6"/>
  <c r="P181" i="6"/>
  <c r="BI176" i="6"/>
  <c r="BH176" i="6"/>
  <c r="BG176" i="6"/>
  <c r="BF176" i="6"/>
  <c r="T176" i="6"/>
  <c r="R176" i="6"/>
  <c r="P176" i="6"/>
  <c r="BI171" i="6"/>
  <c r="BH171" i="6"/>
  <c r="BG171" i="6"/>
  <c r="BF171" i="6"/>
  <c r="T171" i="6"/>
  <c r="R171" i="6"/>
  <c r="P171" i="6"/>
  <c r="BI166" i="6"/>
  <c r="BH166" i="6"/>
  <c r="BG166" i="6"/>
  <c r="BF166" i="6"/>
  <c r="T166" i="6"/>
  <c r="R166" i="6"/>
  <c r="P166" i="6"/>
  <c r="BI161" i="6"/>
  <c r="BH161" i="6"/>
  <c r="BG161" i="6"/>
  <c r="BF161" i="6"/>
  <c r="T161" i="6"/>
  <c r="R161" i="6"/>
  <c r="P161" i="6"/>
  <c r="BI156" i="6"/>
  <c r="BH156" i="6"/>
  <c r="BG156" i="6"/>
  <c r="BF156" i="6"/>
  <c r="T156" i="6"/>
  <c r="R156" i="6"/>
  <c r="P156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37" i="6"/>
  <c r="BH137" i="6"/>
  <c r="BG137" i="6"/>
  <c r="BF137" i="6"/>
  <c r="T137" i="6"/>
  <c r="R137" i="6"/>
  <c r="P137" i="6"/>
  <c r="BI132" i="6"/>
  <c r="BH132" i="6"/>
  <c r="BG132" i="6"/>
  <c r="BF132" i="6"/>
  <c r="T132" i="6"/>
  <c r="R132" i="6"/>
  <c r="P132" i="6"/>
  <c r="BI127" i="6"/>
  <c r="BH127" i="6"/>
  <c r="BG127" i="6"/>
  <c r="BF127" i="6"/>
  <c r="T127" i="6"/>
  <c r="R127" i="6"/>
  <c r="P127" i="6"/>
  <c r="J120" i="6"/>
  <c r="F120" i="6"/>
  <c r="F118" i="6"/>
  <c r="E116" i="6"/>
  <c r="J93" i="6"/>
  <c r="F93" i="6"/>
  <c r="F91" i="6"/>
  <c r="E89" i="6"/>
  <c r="J26" i="6"/>
  <c r="E26" i="6"/>
  <c r="J94" i="6"/>
  <c r="J25" i="6"/>
  <c r="J20" i="6"/>
  <c r="E20" i="6"/>
  <c r="F121" i="6"/>
  <c r="J19" i="6"/>
  <c r="J14" i="6"/>
  <c r="J91" i="6"/>
  <c r="E7" i="6"/>
  <c r="E112" i="6"/>
  <c r="J39" i="5"/>
  <c r="J38" i="5"/>
  <c r="AY99" i="1"/>
  <c r="J37" i="5"/>
  <c r="AX99" i="1" s="1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J118" i="5"/>
  <c r="F118" i="5"/>
  <c r="F116" i="5"/>
  <c r="E114" i="5"/>
  <c r="J93" i="5"/>
  <c r="F93" i="5"/>
  <c r="F91" i="5"/>
  <c r="E89" i="5"/>
  <c r="J26" i="5"/>
  <c r="E26" i="5"/>
  <c r="J94" i="5"/>
  <c r="J25" i="5"/>
  <c r="J20" i="5"/>
  <c r="E20" i="5"/>
  <c r="F94" i="5"/>
  <c r="J19" i="5"/>
  <c r="J14" i="5"/>
  <c r="J116" i="5"/>
  <c r="E7" i="5"/>
  <c r="E85" i="5" s="1"/>
  <c r="J39" i="4"/>
  <c r="J38" i="4"/>
  <c r="AY98" i="1"/>
  <c r="J37" i="4"/>
  <c r="AX98" i="1"/>
  <c r="BI281" i="4"/>
  <c r="BH281" i="4"/>
  <c r="BG281" i="4"/>
  <c r="BF281" i="4"/>
  <c r="T281" i="4"/>
  <c r="R281" i="4"/>
  <c r="P281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65" i="4"/>
  <c r="BH265" i="4"/>
  <c r="BG265" i="4"/>
  <c r="BF265" i="4"/>
  <c r="T265" i="4"/>
  <c r="R265" i="4"/>
  <c r="P265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7" i="4"/>
  <c r="BH257" i="4"/>
  <c r="BG257" i="4"/>
  <c r="BF257" i="4"/>
  <c r="T257" i="4"/>
  <c r="T256" i="4"/>
  <c r="R257" i="4"/>
  <c r="R256" i="4" s="1"/>
  <c r="P257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46" i="4"/>
  <c r="BH246" i="4"/>
  <c r="BG246" i="4"/>
  <c r="BF246" i="4"/>
  <c r="T246" i="4"/>
  <c r="R246" i="4"/>
  <c r="P246" i="4"/>
  <c r="BI236" i="4"/>
  <c r="BH236" i="4"/>
  <c r="BG236" i="4"/>
  <c r="BF236" i="4"/>
  <c r="T236" i="4"/>
  <c r="R236" i="4"/>
  <c r="P236" i="4"/>
  <c r="BI227" i="4"/>
  <c r="BH227" i="4"/>
  <c r="BG227" i="4"/>
  <c r="BF227" i="4"/>
  <c r="T227" i="4"/>
  <c r="R227" i="4"/>
  <c r="P227" i="4"/>
  <c r="BI219" i="4"/>
  <c r="BH219" i="4"/>
  <c r="BG219" i="4"/>
  <c r="BF219" i="4"/>
  <c r="T219" i="4"/>
  <c r="R219" i="4"/>
  <c r="P219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89" i="4"/>
  <c r="BH189" i="4"/>
  <c r="BG189" i="4"/>
  <c r="BF189" i="4"/>
  <c r="T189" i="4"/>
  <c r="R189" i="4"/>
  <c r="P189" i="4"/>
  <c r="BI186" i="4"/>
  <c r="BH186" i="4"/>
  <c r="BG186" i="4"/>
  <c r="BF186" i="4"/>
  <c r="T186" i="4"/>
  <c r="R186" i="4"/>
  <c r="P186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J122" i="4"/>
  <c r="F122" i="4"/>
  <c r="F120" i="4"/>
  <c r="E118" i="4"/>
  <c r="J93" i="4"/>
  <c r="F93" i="4"/>
  <c r="F91" i="4"/>
  <c r="E89" i="4"/>
  <c r="J26" i="4"/>
  <c r="E26" i="4"/>
  <c r="J94" i="4"/>
  <c r="J25" i="4"/>
  <c r="J20" i="4"/>
  <c r="E20" i="4"/>
  <c r="F123" i="4"/>
  <c r="J19" i="4"/>
  <c r="J14" i="4"/>
  <c r="J91" i="4" s="1"/>
  <c r="E7" i="4"/>
  <c r="E85" i="4"/>
  <c r="J39" i="3"/>
  <c r="J38" i="3"/>
  <c r="AY97" i="1"/>
  <c r="J37" i="3"/>
  <c r="AX97" i="1" s="1"/>
  <c r="BI679" i="3"/>
  <c r="BH679" i="3"/>
  <c r="BG679" i="3"/>
  <c r="BF679" i="3"/>
  <c r="T679" i="3"/>
  <c r="T678" i="3"/>
  <c r="R679" i="3"/>
  <c r="R678" i="3" s="1"/>
  <c r="P679" i="3"/>
  <c r="P678" i="3"/>
  <c r="BI677" i="3"/>
  <c r="BH677" i="3"/>
  <c r="BG677" i="3"/>
  <c r="BF677" i="3"/>
  <c r="T677" i="3"/>
  <c r="R677" i="3"/>
  <c r="P677" i="3"/>
  <c r="BI656" i="3"/>
  <c r="BH656" i="3"/>
  <c r="BG656" i="3"/>
  <c r="BF656" i="3"/>
  <c r="T656" i="3"/>
  <c r="R656" i="3"/>
  <c r="P656" i="3"/>
  <c r="BI650" i="3"/>
  <c r="BH650" i="3"/>
  <c r="BG650" i="3"/>
  <c r="BF650" i="3"/>
  <c r="T650" i="3"/>
  <c r="R650" i="3"/>
  <c r="P650" i="3"/>
  <c r="BI634" i="3"/>
  <c r="BH634" i="3"/>
  <c r="BG634" i="3"/>
  <c r="BF634" i="3"/>
  <c r="T634" i="3"/>
  <c r="R634" i="3"/>
  <c r="P634" i="3"/>
  <c r="BI633" i="3"/>
  <c r="BH633" i="3"/>
  <c r="BG633" i="3"/>
  <c r="BF633" i="3"/>
  <c r="T633" i="3"/>
  <c r="R633" i="3"/>
  <c r="P633" i="3"/>
  <c r="BI631" i="3"/>
  <c r="BH631" i="3"/>
  <c r="BG631" i="3"/>
  <c r="BF631" i="3"/>
  <c r="T631" i="3"/>
  <c r="R631" i="3"/>
  <c r="P631" i="3"/>
  <c r="BI630" i="3"/>
  <c r="BH630" i="3"/>
  <c r="BG630" i="3"/>
  <c r="BF630" i="3"/>
  <c r="T630" i="3"/>
  <c r="R630" i="3"/>
  <c r="P630" i="3"/>
  <c r="BI629" i="3"/>
  <c r="BH629" i="3"/>
  <c r="BG629" i="3"/>
  <c r="BF629" i="3"/>
  <c r="T629" i="3"/>
  <c r="R629" i="3"/>
  <c r="P629" i="3"/>
  <c r="BI628" i="3"/>
  <c r="BH628" i="3"/>
  <c r="BG628" i="3"/>
  <c r="BF628" i="3"/>
  <c r="T628" i="3"/>
  <c r="R628" i="3"/>
  <c r="P628" i="3"/>
  <c r="BI627" i="3"/>
  <c r="BH627" i="3"/>
  <c r="BG627" i="3"/>
  <c r="BF627" i="3"/>
  <c r="T627" i="3"/>
  <c r="R627" i="3"/>
  <c r="P627" i="3"/>
  <c r="BI613" i="3"/>
  <c r="BH613" i="3"/>
  <c r="BG613" i="3"/>
  <c r="BF613" i="3"/>
  <c r="T613" i="3"/>
  <c r="R613" i="3"/>
  <c r="P613" i="3"/>
  <c r="BI610" i="3"/>
  <c r="BH610" i="3"/>
  <c r="BG610" i="3"/>
  <c r="BF610" i="3"/>
  <c r="T610" i="3"/>
  <c r="R610" i="3"/>
  <c r="P610" i="3"/>
  <c r="BI595" i="3"/>
  <c r="BH595" i="3"/>
  <c r="BG595" i="3"/>
  <c r="BF595" i="3"/>
  <c r="T595" i="3"/>
  <c r="R595" i="3"/>
  <c r="P595" i="3"/>
  <c r="BI588" i="3"/>
  <c r="BH588" i="3"/>
  <c r="BG588" i="3"/>
  <c r="BF588" i="3"/>
  <c r="T588" i="3"/>
  <c r="R588" i="3"/>
  <c r="P588" i="3"/>
  <c r="BI585" i="3"/>
  <c r="BH585" i="3"/>
  <c r="BG585" i="3"/>
  <c r="BF585" i="3"/>
  <c r="T585" i="3"/>
  <c r="R585" i="3"/>
  <c r="P585" i="3"/>
  <c r="BI584" i="3"/>
  <c r="BH584" i="3"/>
  <c r="BG584" i="3"/>
  <c r="BF584" i="3"/>
  <c r="T584" i="3"/>
  <c r="R584" i="3"/>
  <c r="P584" i="3"/>
  <c r="BI570" i="3"/>
  <c r="BH570" i="3"/>
  <c r="BG570" i="3"/>
  <c r="BF570" i="3"/>
  <c r="T570" i="3"/>
  <c r="R570" i="3"/>
  <c r="P570" i="3"/>
  <c r="BI554" i="3"/>
  <c r="BH554" i="3"/>
  <c r="BG554" i="3"/>
  <c r="BF554" i="3"/>
  <c r="T554" i="3"/>
  <c r="R554" i="3"/>
  <c r="P554" i="3"/>
  <c r="BI552" i="3"/>
  <c r="BH552" i="3"/>
  <c r="BG552" i="3"/>
  <c r="BF552" i="3"/>
  <c r="T552" i="3"/>
  <c r="R552" i="3"/>
  <c r="P552" i="3"/>
  <c r="BI551" i="3"/>
  <c r="BH551" i="3"/>
  <c r="BG551" i="3"/>
  <c r="BF551" i="3"/>
  <c r="T551" i="3"/>
  <c r="R551" i="3"/>
  <c r="P551" i="3"/>
  <c r="BI549" i="3"/>
  <c r="BH549" i="3"/>
  <c r="BG549" i="3"/>
  <c r="BF549" i="3"/>
  <c r="T549" i="3"/>
  <c r="R549" i="3"/>
  <c r="P549" i="3"/>
  <c r="BI545" i="3"/>
  <c r="BH545" i="3"/>
  <c r="BG545" i="3"/>
  <c r="BF545" i="3"/>
  <c r="T545" i="3"/>
  <c r="R545" i="3"/>
  <c r="P545" i="3"/>
  <c r="BI542" i="3"/>
  <c r="BH542" i="3"/>
  <c r="BG542" i="3"/>
  <c r="BF542" i="3"/>
  <c r="T542" i="3"/>
  <c r="R542" i="3"/>
  <c r="P542" i="3"/>
  <c r="BI534" i="3"/>
  <c r="BH534" i="3"/>
  <c r="BG534" i="3"/>
  <c r="BF534" i="3"/>
  <c r="T534" i="3"/>
  <c r="R534" i="3"/>
  <c r="P534" i="3"/>
  <c r="BI531" i="3"/>
  <c r="BH531" i="3"/>
  <c r="BG531" i="3"/>
  <c r="BF531" i="3"/>
  <c r="T531" i="3"/>
  <c r="R531" i="3"/>
  <c r="P531" i="3"/>
  <c r="BI528" i="3"/>
  <c r="BH528" i="3"/>
  <c r="BG528" i="3"/>
  <c r="BF528" i="3"/>
  <c r="T528" i="3"/>
  <c r="R528" i="3"/>
  <c r="P528" i="3"/>
  <c r="BI527" i="3"/>
  <c r="BH527" i="3"/>
  <c r="BG527" i="3"/>
  <c r="BF527" i="3"/>
  <c r="T527" i="3"/>
  <c r="R527" i="3"/>
  <c r="P527" i="3"/>
  <c r="BI526" i="3"/>
  <c r="BH526" i="3"/>
  <c r="BG526" i="3"/>
  <c r="BF526" i="3"/>
  <c r="T526" i="3"/>
  <c r="R526" i="3"/>
  <c r="P526" i="3"/>
  <c r="BI525" i="3"/>
  <c r="BH525" i="3"/>
  <c r="BG525" i="3"/>
  <c r="BF525" i="3"/>
  <c r="T525" i="3"/>
  <c r="R525" i="3"/>
  <c r="P525" i="3"/>
  <c r="BI522" i="3"/>
  <c r="BH522" i="3"/>
  <c r="BG522" i="3"/>
  <c r="BF522" i="3"/>
  <c r="T522" i="3"/>
  <c r="R522" i="3"/>
  <c r="P522" i="3"/>
  <c r="BI520" i="3"/>
  <c r="BH520" i="3"/>
  <c r="BG520" i="3"/>
  <c r="BF520" i="3"/>
  <c r="T520" i="3"/>
  <c r="R520" i="3"/>
  <c r="P520" i="3"/>
  <c r="BI519" i="3"/>
  <c r="BH519" i="3"/>
  <c r="BG519" i="3"/>
  <c r="BF519" i="3"/>
  <c r="T519" i="3"/>
  <c r="R519" i="3"/>
  <c r="P519" i="3"/>
  <c r="BI508" i="3"/>
  <c r="BH508" i="3"/>
  <c r="BG508" i="3"/>
  <c r="BF508" i="3"/>
  <c r="T508" i="3"/>
  <c r="R508" i="3"/>
  <c r="P508" i="3"/>
  <c r="BI504" i="3"/>
  <c r="BH504" i="3"/>
  <c r="BG504" i="3"/>
  <c r="BF504" i="3"/>
  <c r="T504" i="3"/>
  <c r="R504" i="3"/>
  <c r="P504" i="3"/>
  <c r="BI496" i="3"/>
  <c r="BH496" i="3"/>
  <c r="BG496" i="3"/>
  <c r="BF496" i="3"/>
  <c r="T496" i="3"/>
  <c r="R496" i="3"/>
  <c r="P496" i="3"/>
  <c r="BI495" i="3"/>
  <c r="BH495" i="3"/>
  <c r="BG495" i="3"/>
  <c r="BF495" i="3"/>
  <c r="T495" i="3"/>
  <c r="R495" i="3"/>
  <c r="P495" i="3"/>
  <c r="BI494" i="3"/>
  <c r="BH494" i="3"/>
  <c r="BG494" i="3"/>
  <c r="BF494" i="3"/>
  <c r="T494" i="3"/>
  <c r="R494" i="3"/>
  <c r="P494" i="3"/>
  <c r="BI490" i="3"/>
  <c r="BH490" i="3"/>
  <c r="BG490" i="3"/>
  <c r="BF490" i="3"/>
  <c r="T490" i="3"/>
  <c r="R490" i="3"/>
  <c r="P490" i="3"/>
  <c r="BI486" i="3"/>
  <c r="BH486" i="3"/>
  <c r="BG486" i="3"/>
  <c r="BF486" i="3"/>
  <c r="T486" i="3"/>
  <c r="R486" i="3"/>
  <c r="P486" i="3"/>
  <c r="BI483" i="3"/>
  <c r="BH483" i="3"/>
  <c r="BG483" i="3"/>
  <c r="BF483" i="3"/>
  <c r="T483" i="3"/>
  <c r="R483" i="3"/>
  <c r="P483" i="3"/>
  <c r="BI482" i="3"/>
  <c r="BH482" i="3"/>
  <c r="BG482" i="3"/>
  <c r="BF482" i="3"/>
  <c r="T482" i="3"/>
  <c r="R482" i="3"/>
  <c r="P482" i="3"/>
  <c r="BI479" i="3"/>
  <c r="BH479" i="3"/>
  <c r="BG479" i="3"/>
  <c r="BF479" i="3"/>
  <c r="T479" i="3"/>
  <c r="R479" i="3"/>
  <c r="P479" i="3"/>
  <c r="BI471" i="3"/>
  <c r="BH471" i="3"/>
  <c r="BG471" i="3"/>
  <c r="BF471" i="3"/>
  <c r="T471" i="3"/>
  <c r="R471" i="3"/>
  <c r="P471" i="3"/>
  <c r="BI470" i="3"/>
  <c r="BH470" i="3"/>
  <c r="BG470" i="3"/>
  <c r="BF470" i="3"/>
  <c r="T470" i="3"/>
  <c r="R470" i="3"/>
  <c r="P470" i="3"/>
  <c r="BI469" i="3"/>
  <c r="BH469" i="3"/>
  <c r="BG469" i="3"/>
  <c r="BF469" i="3"/>
  <c r="T469" i="3"/>
  <c r="R469" i="3"/>
  <c r="P469" i="3"/>
  <c r="BI463" i="3"/>
  <c r="BH463" i="3"/>
  <c r="BG463" i="3"/>
  <c r="BF463" i="3"/>
  <c r="T463" i="3"/>
  <c r="R463" i="3"/>
  <c r="P463" i="3"/>
  <c r="BI461" i="3"/>
  <c r="BH461" i="3"/>
  <c r="BG461" i="3"/>
  <c r="BF461" i="3"/>
  <c r="T461" i="3"/>
  <c r="R461" i="3"/>
  <c r="P461" i="3"/>
  <c r="BI460" i="3"/>
  <c r="BH460" i="3"/>
  <c r="BG460" i="3"/>
  <c r="BF460" i="3"/>
  <c r="T460" i="3"/>
  <c r="R460" i="3"/>
  <c r="P460" i="3"/>
  <c r="BI459" i="3"/>
  <c r="BH459" i="3"/>
  <c r="BG459" i="3"/>
  <c r="BF459" i="3"/>
  <c r="T459" i="3"/>
  <c r="R459" i="3"/>
  <c r="P459" i="3"/>
  <c r="BI458" i="3"/>
  <c r="BH458" i="3"/>
  <c r="BG458" i="3"/>
  <c r="BF458" i="3"/>
  <c r="T458" i="3"/>
  <c r="R458" i="3"/>
  <c r="P458" i="3"/>
  <c r="BI457" i="3"/>
  <c r="BH457" i="3"/>
  <c r="BG457" i="3"/>
  <c r="BF457" i="3"/>
  <c r="T457" i="3"/>
  <c r="R457" i="3"/>
  <c r="P457" i="3"/>
  <c r="BI454" i="3"/>
  <c r="BH454" i="3"/>
  <c r="BG454" i="3"/>
  <c r="BF454" i="3"/>
  <c r="T454" i="3"/>
  <c r="R454" i="3"/>
  <c r="P454" i="3"/>
  <c r="BI451" i="3"/>
  <c r="BH451" i="3"/>
  <c r="BG451" i="3"/>
  <c r="BF451" i="3"/>
  <c r="T451" i="3"/>
  <c r="R451" i="3"/>
  <c r="P451" i="3"/>
  <c r="BI450" i="3"/>
  <c r="BH450" i="3"/>
  <c r="BG450" i="3"/>
  <c r="BF450" i="3"/>
  <c r="T450" i="3"/>
  <c r="R450" i="3"/>
  <c r="P450" i="3"/>
  <c r="BI449" i="3"/>
  <c r="BH449" i="3"/>
  <c r="BG449" i="3"/>
  <c r="BF449" i="3"/>
  <c r="T449" i="3"/>
  <c r="R449" i="3"/>
  <c r="P449" i="3"/>
  <c r="BI448" i="3"/>
  <c r="BH448" i="3"/>
  <c r="BG448" i="3"/>
  <c r="BF448" i="3"/>
  <c r="T448" i="3"/>
  <c r="R448" i="3"/>
  <c r="P448" i="3"/>
  <c r="BI444" i="3"/>
  <c r="BH444" i="3"/>
  <c r="BG444" i="3"/>
  <c r="BF444" i="3"/>
  <c r="T444" i="3"/>
  <c r="R444" i="3"/>
  <c r="P444" i="3"/>
  <c r="BI443" i="3"/>
  <c r="BH443" i="3"/>
  <c r="BG443" i="3"/>
  <c r="BF443" i="3"/>
  <c r="T443" i="3"/>
  <c r="R443" i="3"/>
  <c r="P443" i="3"/>
  <c r="BI442" i="3"/>
  <c r="BH442" i="3"/>
  <c r="BG442" i="3"/>
  <c r="BF442" i="3"/>
  <c r="T442" i="3"/>
  <c r="R442" i="3"/>
  <c r="P442" i="3"/>
  <c r="BI441" i="3"/>
  <c r="BH441" i="3"/>
  <c r="BG441" i="3"/>
  <c r="BF441" i="3"/>
  <c r="T441" i="3"/>
  <c r="R441" i="3"/>
  <c r="P441" i="3"/>
  <c r="BI440" i="3"/>
  <c r="BH440" i="3"/>
  <c r="BG440" i="3"/>
  <c r="BF440" i="3"/>
  <c r="T440" i="3"/>
  <c r="R440" i="3"/>
  <c r="P440" i="3"/>
  <c r="BI439" i="3"/>
  <c r="BH439" i="3"/>
  <c r="BG439" i="3"/>
  <c r="BF439" i="3"/>
  <c r="T439" i="3"/>
  <c r="R439" i="3"/>
  <c r="P439" i="3"/>
  <c r="BI438" i="3"/>
  <c r="BH438" i="3"/>
  <c r="BG438" i="3"/>
  <c r="BF438" i="3"/>
  <c r="T438" i="3"/>
  <c r="R438" i="3"/>
  <c r="P438" i="3"/>
  <c r="BI437" i="3"/>
  <c r="BH437" i="3"/>
  <c r="BG437" i="3"/>
  <c r="BF437" i="3"/>
  <c r="T437" i="3"/>
  <c r="R437" i="3"/>
  <c r="P437" i="3"/>
  <c r="BI435" i="3"/>
  <c r="BH435" i="3"/>
  <c r="BG435" i="3"/>
  <c r="BF435" i="3"/>
  <c r="T435" i="3"/>
  <c r="R435" i="3"/>
  <c r="P435" i="3"/>
  <c r="BI434" i="3"/>
  <c r="BH434" i="3"/>
  <c r="BG434" i="3"/>
  <c r="BF434" i="3"/>
  <c r="T434" i="3"/>
  <c r="R434" i="3"/>
  <c r="P434" i="3"/>
  <c r="BI433" i="3"/>
  <c r="BH433" i="3"/>
  <c r="BG433" i="3"/>
  <c r="BF433" i="3"/>
  <c r="T433" i="3"/>
  <c r="R433" i="3"/>
  <c r="P433" i="3"/>
  <c r="BI430" i="3"/>
  <c r="BH430" i="3"/>
  <c r="BG430" i="3"/>
  <c r="BF430" i="3"/>
  <c r="T430" i="3"/>
  <c r="R430" i="3"/>
  <c r="P430" i="3"/>
  <c r="BI426" i="3"/>
  <c r="BH426" i="3"/>
  <c r="BG426" i="3"/>
  <c r="BF426" i="3"/>
  <c r="T426" i="3"/>
  <c r="R426" i="3"/>
  <c r="P426" i="3"/>
  <c r="BI425" i="3"/>
  <c r="BH425" i="3"/>
  <c r="BG425" i="3"/>
  <c r="BF425" i="3"/>
  <c r="T425" i="3"/>
  <c r="R425" i="3"/>
  <c r="P425" i="3"/>
  <c r="BI424" i="3"/>
  <c r="BH424" i="3"/>
  <c r="BG424" i="3"/>
  <c r="BF424" i="3"/>
  <c r="T424" i="3"/>
  <c r="R424" i="3"/>
  <c r="P424" i="3"/>
  <c r="BI423" i="3"/>
  <c r="BH423" i="3"/>
  <c r="BG423" i="3"/>
  <c r="BF423" i="3"/>
  <c r="T423" i="3"/>
  <c r="R423" i="3"/>
  <c r="P423" i="3"/>
  <c r="BI422" i="3"/>
  <c r="BH422" i="3"/>
  <c r="BG422" i="3"/>
  <c r="BF422" i="3"/>
  <c r="T422" i="3"/>
  <c r="R422" i="3"/>
  <c r="P422" i="3"/>
  <c r="BI421" i="3"/>
  <c r="BH421" i="3"/>
  <c r="BG421" i="3"/>
  <c r="BF421" i="3"/>
  <c r="T421" i="3"/>
  <c r="R421" i="3"/>
  <c r="P421" i="3"/>
  <c r="BI420" i="3"/>
  <c r="BH420" i="3"/>
  <c r="BG420" i="3"/>
  <c r="BF420" i="3"/>
  <c r="T420" i="3"/>
  <c r="R420" i="3"/>
  <c r="P420" i="3"/>
  <c r="BI419" i="3"/>
  <c r="BH419" i="3"/>
  <c r="BG419" i="3"/>
  <c r="BF419" i="3"/>
  <c r="T419" i="3"/>
  <c r="R419" i="3"/>
  <c r="P419" i="3"/>
  <c r="BI418" i="3"/>
  <c r="BH418" i="3"/>
  <c r="BG418" i="3"/>
  <c r="BF418" i="3"/>
  <c r="T418" i="3"/>
  <c r="R418" i="3"/>
  <c r="P418" i="3"/>
  <c r="BI417" i="3"/>
  <c r="BH417" i="3"/>
  <c r="BG417" i="3"/>
  <c r="BF417" i="3"/>
  <c r="T417" i="3"/>
  <c r="R417" i="3"/>
  <c r="P417" i="3"/>
  <c r="BI411" i="3"/>
  <c r="BH411" i="3"/>
  <c r="BG411" i="3"/>
  <c r="BF411" i="3"/>
  <c r="T411" i="3"/>
  <c r="R411" i="3"/>
  <c r="P411" i="3"/>
  <c r="BI410" i="3"/>
  <c r="BH410" i="3"/>
  <c r="BG410" i="3"/>
  <c r="BF410" i="3"/>
  <c r="T410" i="3"/>
  <c r="R410" i="3"/>
  <c r="P410" i="3"/>
  <c r="BI409" i="3"/>
  <c r="BH409" i="3"/>
  <c r="BG409" i="3"/>
  <c r="BF409" i="3"/>
  <c r="T409" i="3"/>
  <c r="R409" i="3"/>
  <c r="P409" i="3"/>
  <c r="BI408" i="3"/>
  <c r="BH408" i="3"/>
  <c r="BG408" i="3"/>
  <c r="BF408" i="3"/>
  <c r="T408" i="3"/>
  <c r="R408" i="3"/>
  <c r="P408" i="3"/>
  <c r="BI407" i="3"/>
  <c r="BH407" i="3"/>
  <c r="BG407" i="3"/>
  <c r="BF407" i="3"/>
  <c r="T407" i="3"/>
  <c r="R407" i="3"/>
  <c r="P407" i="3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95" i="3"/>
  <c r="BH395" i="3"/>
  <c r="BG395" i="3"/>
  <c r="BF395" i="3"/>
  <c r="T395" i="3"/>
  <c r="R395" i="3"/>
  <c r="P395" i="3"/>
  <c r="BI391" i="3"/>
  <c r="BH391" i="3"/>
  <c r="BG391" i="3"/>
  <c r="BF391" i="3"/>
  <c r="T391" i="3"/>
  <c r="R391" i="3"/>
  <c r="P391" i="3"/>
  <c r="BI390" i="3"/>
  <c r="BH390" i="3"/>
  <c r="BG390" i="3"/>
  <c r="BF390" i="3"/>
  <c r="T390" i="3"/>
  <c r="R390" i="3"/>
  <c r="P390" i="3"/>
  <c r="BI387" i="3"/>
  <c r="BH387" i="3"/>
  <c r="BG387" i="3"/>
  <c r="BF387" i="3"/>
  <c r="T387" i="3"/>
  <c r="R387" i="3"/>
  <c r="P387" i="3"/>
  <c r="BI386" i="3"/>
  <c r="BH386" i="3"/>
  <c r="BG386" i="3"/>
  <c r="BF386" i="3"/>
  <c r="T386" i="3"/>
  <c r="R386" i="3"/>
  <c r="P386" i="3"/>
  <c r="BI382" i="3"/>
  <c r="BH382" i="3"/>
  <c r="BG382" i="3"/>
  <c r="BF382" i="3"/>
  <c r="T382" i="3"/>
  <c r="R382" i="3"/>
  <c r="P382" i="3"/>
  <c r="BI380" i="3"/>
  <c r="BH380" i="3"/>
  <c r="BG380" i="3"/>
  <c r="BF380" i="3"/>
  <c r="T380" i="3"/>
  <c r="R380" i="3"/>
  <c r="P380" i="3"/>
  <c r="BI376" i="3"/>
  <c r="BH376" i="3"/>
  <c r="BG376" i="3"/>
  <c r="BF376" i="3"/>
  <c r="T376" i="3"/>
  <c r="R376" i="3"/>
  <c r="P376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3" i="3"/>
  <c r="BH363" i="3"/>
  <c r="BG363" i="3"/>
  <c r="BF363" i="3"/>
  <c r="T363" i="3"/>
  <c r="R363" i="3"/>
  <c r="P363" i="3"/>
  <c r="BI359" i="3"/>
  <c r="BH359" i="3"/>
  <c r="BG359" i="3"/>
  <c r="BF359" i="3"/>
  <c r="T359" i="3"/>
  <c r="R359" i="3"/>
  <c r="P359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0" i="3"/>
  <c r="BH340" i="3"/>
  <c r="BG340" i="3"/>
  <c r="BF340" i="3"/>
  <c r="T340" i="3"/>
  <c r="R340" i="3"/>
  <c r="P340" i="3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T316" i="3" s="1"/>
  <c r="R317" i="3"/>
  <c r="R316" i="3"/>
  <c r="P317" i="3"/>
  <c r="P316" i="3" s="1"/>
  <c r="BI311" i="3"/>
  <c r="BH311" i="3"/>
  <c r="BG311" i="3"/>
  <c r="BF311" i="3"/>
  <c r="T311" i="3"/>
  <c r="R311" i="3"/>
  <c r="P311" i="3"/>
  <c r="BI308" i="3"/>
  <c r="BH308" i="3"/>
  <c r="BG308" i="3"/>
  <c r="BF308" i="3"/>
  <c r="T308" i="3"/>
  <c r="R308" i="3"/>
  <c r="P308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5" i="3"/>
  <c r="BH195" i="3"/>
  <c r="BG195" i="3"/>
  <c r="BF195" i="3"/>
  <c r="T195" i="3"/>
  <c r="R195" i="3"/>
  <c r="P195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J141" i="3"/>
  <c r="F141" i="3"/>
  <c r="F139" i="3"/>
  <c r="E137" i="3"/>
  <c r="J93" i="3"/>
  <c r="F93" i="3"/>
  <c r="F91" i="3"/>
  <c r="E89" i="3"/>
  <c r="J26" i="3"/>
  <c r="E26" i="3"/>
  <c r="J142" i="3"/>
  <c r="J25" i="3"/>
  <c r="J20" i="3"/>
  <c r="E20" i="3"/>
  <c r="F94" i="3"/>
  <c r="J19" i="3"/>
  <c r="J14" i="3"/>
  <c r="J91" i="3"/>
  <c r="E7" i="3"/>
  <c r="E133" i="3" s="1"/>
  <c r="J39" i="2"/>
  <c r="J38" i="2"/>
  <c r="AY96" i="1"/>
  <c r="J37" i="2"/>
  <c r="AX96" i="1"/>
  <c r="BI886" i="2"/>
  <c r="BH886" i="2"/>
  <c r="BG886" i="2"/>
  <c r="BF886" i="2"/>
  <c r="T886" i="2"/>
  <c r="T885" i="2"/>
  <c r="R886" i="2"/>
  <c r="R885" i="2"/>
  <c r="P886" i="2"/>
  <c r="P885" i="2"/>
  <c r="BI884" i="2"/>
  <c r="BH884" i="2"/>
  <c r="BG884" i="2"/>
  <c r="BF884" i="2"/>
  <c r="T884" i="2"/>
  <c r="R884" i="2"/>
  <c r="P884" i="2"/>
  <c r="BI849" i="2"/>
  <c r="BH849" i="2"/>
  <c r="BG849" i="2"/>
  <c r="BF849" i="2"/>
  <c r="T849" i="2"/>
  <c r="R849" i="2"/>
  <c r="P849" i="2"/>
  <c r="BI817" i="2"/>
  <c r="BH817" i="2"/>
  <c r="BG817" i="2"/>
  <c r="BF817" i="2"/>
  <c r="T817" i="2"/>
  <c r="R817" i="2"/>
  <c r="P817" i="2"/>
  <c r="BI811" i="2"/>
  <c r="BH811" i="2"/>
  <c r="BG811" i="2"/>
  <c r="BF811" i="2"/>
  <c r="T811" i="2"/>
  <c r="T810" i="2"/>
  <c r="R811" i="2"/>
  <c r="R810" i="2" s="1"/>
  <c r="P811" i="2"/>
  <c r="P810" i="2"/>
  <c r="BI809" i="2"/>
  <c r="BH809" i="2"/>
  <c r="BG809" i="2"/>
  <c r="BF809" i="2"/>
  <c r="T809" i="2"/>
  <c r="R809" i="2"/>
  <c r="P809" i="2"/>
  <c r="BI808" i="2"/>
  <c r="BH808" i="2"/>
  <c r="BG808" i="2"/>
  <c r="BF808" i="2"/>
  <c r="T808" i="2"/>
  <c r="R808" i="2"/>
  <c r="P808" i="2"/>
  <c r="BI807" i="2"/>
  <c r="BH807" i="2"/>
  <c r="BG807" i="2"/>
  <c r="BF807" i="2"/>
  <c r="T807" i="2"/>
  <c r="R807" i="2"/>
  <c r="P807" i="2"/>
  <c r="BI806" i="2"/>
  <c r="BH806" i="2"/>
  <c r="BG806" i="2"/>
  <c r="BF806" i="2"/>
  <c r="T806" i="2"/>
  <c r="R806" i="2"/>
  <c r="P806" i="2"/>
  <c r="BI805" i="2"/>
  <c r="BH805" i="2"/>
  <c r="BG805" i="2"/>
  <c r="BF805" i="2"/>
  <c r="T805" i="2"/>
  <c r="R805" i="2"/>
  <c r="P805" i="2"/>
  <c r="BI787" i="2"/>
  <c r="BH787" i="2"/>
  <c r="BG787" i="2"/>
  <c r="BF787" i="2"/>
  <c r="T787" i="2"/>
  <c r="R787" i="2"/>
  <c r="P787" i="2"/>
  <c r="BI784" i="2"/>
  <c r="BH784" i="2"/>
  <c r="BG784" i="2"/>
  <c r="BF784" i="2"/>
  <c r="T784" i="2"/>
  <c r="R784" i="2"/>
  <c r="P784" i="2"/>
  <c r="BI765" i="2"/>
  <c r="BH765" i="2"/>
  <c r="BG765" i="2"/>
  <c r="BF765" i="2"/>
  <c r="T765" i="2"/>
  <c r="R765" i="2"/>
  <c r="P765" i="2"/>
  <c r="BI759" i="2"/>
  <c r="BH759" i="2"/>
  <c r="BG759" i="2"/>
  <c r="BF759" i="2"/>
  <c r="T759" i="2"/>
  <c r="R759" i="2"/>
  <c r="P759" i="2"/>
  <c r="BI756" i="2"/>
  <c r="BH756" i="2"/>
  <c r="BG756" i="2"/>
  <c r="BF756" i="2"/>
  <c r="T756" i="2"/>
  <c r="R756" i="2"/>
  <c r="P756" i="2"/>
  <c r="BI734" i="2"/>
  <c r="BH734" i="2"/>
  <c r="BG734" i="2"/>
  <c r="BF734" i="2"/>
  <c r="T734" i="2"/>
  <c r="R734" i="2"/>
  <c r="P734" i="2"/>
  <c r="BI716" i="2"/>
  <c r="BH716" i="2"/>
  <c r="BG716" i="2"/>
  <c r="BF716" i="2"/>
  <c r="T716" i="2"/>
  <c r="R716" i="2"/>
  <c r="P716" i="2"/>
  <c r="BI715" i="2"/>
  <c r="BH715" i="2"/>
  <c r="BG715" i="2"/>
  <c r="BF715" i="2"/>
  <c r="T715" i="2"/>
  <c r="R715" i="2"/>
  <c r="P715" i="2"/>
  <c r="BI713" i="2"/>
  <c r="BH713" i="2"/>
  <c r="BG713" i="2"/>
  <c r="BF713" i="2"/>
  <c r="T713" i="2"/>
  <c r="R713" i="2"/>
  <c r="P713" i="2"/>
  <c r="BI712" i="2"/>
  <c r="BH712" i="2"/>
  <c r="BG712" i="2"/>
  <c r="BF712" i="2"/>
  <c r="T712" i="2"/>
  <c r="R712" i="2"/>
  <c r="P712" i="2"/>
  <c r="BI710" i="2"/>
  <c r="BH710" i="2"/>
  <c r="BG710" i="2"/>
  <c r="BF710" i="2"/>
  <c r="T710" i="2"/>
  <c r="R710" i="2"/>
  <c r="P710" i="2"/>
  <c r="BI706" i="2"/>
  <c r="BH706" i="2"/>
  <c r="BG706" i="2"/>
  <c r="BF706" i="2"/>
  <c r="T706" i="2"/>
  <c r="R706" i="2"/>
  <c r="P706" i="2"/>
  <c r="BI703" i="2"/>
  <c r="BH703" i="2"/>
  <c r="BG703" i="2"/>
  <c r="BF703" i="2"/>
  <c r="T703" i="2"/>
  <c r="R703" i="2"/>
  <c r="P703" i="2"/>
  <c r="BI691" i="2"/>
  <c r="BH691" i="2"/>
  <c r="BG691" i="2"/>
  <c r="BF691" i="2"/>
  <c r="T691" i="2"/>
  <c r="R691" i="2"/>
  <c r="P691" i="2"/>
  <c r="BI688" i="2"/>
  <c r="BH688" i="2"/>
  <c r="BG688" i="2"/>
  <c r="BF688" i="2"/>
  <c r="T688" i="2"/>
  <c r="R688" i="2"/>
  <c r="P688" i="2"/>
  <c r="BI685" i="2"/>
  <c r="BH685" i="2"/>
  <c r="BG685" i="2"/>
  <c r="BF685" i="2"/>
  <c r="T685" i="2"/>
  <c r="R685" i="2"/>
  <c r="P685" i="2"/>
  <c r="BI684" i="2"/>
  <c r="BH684" i="2"/>
  <c r="BG684" i="2"/>
  <c r="BF684" i="2"/>
  <c r="T684" i="2"/>
  <c r="R684" i="2"/>
  <c r="P684" i="2"/>
  <c r="BI683" i="2"/>
  <c r="BH683" i="2"/>
  <c r="BG683" i="2"/>
  <c r="BF683" i="2"/>
  <c r="T683" i="2"/>
  <c r="R683" i="2"/>
  <c r="P683" i="2"/>
  <c r="BI682" i="2"/>
  <c r="BH682" i="2"/>
  <c r="BG682" i="2"/>
  <c r="BF682" i="2"/>
  <c r="T682" i="2"/>
  <c r="R682" i="2"/>
  <c r="P682" i="2"/>
  <c r="BI679" i="2"/>
  <c r="BH679" i="2"/>
  <c r="BG679" i="2"/>
  <c r="BF679" i="2"/>
  <c r="T679" i="2"/>
  <c r="R679" i="2"/>
  <c r="P679" i="2"/>
  <c r="BI678" i="2"/>
  <c r="BH678" i="2"/>
  <c r="BG678" i="2"/>
  <c r="BF678" i="2"/>
  <c r="T678" i="2"/>
  <c r="R678" i="2"/>
  <c r="P678" i="2"/>
  <c r="BI675" i="2"/>
  <c r="BH675" i="2"/>
  <c r="BG675" i="2"/>
  <c r="BF675" i="2"/>
  <c r="T675" i="2"/>
  <c r="R675" i="2"/>
  <c r="P675" i="2"/>
  <c r="BI673" i="2"/>
  <c r="BH673" i="2"/>
  <c r="BG673" i="2"/>
  <c r="BF673" i="2"/>
  <c r="T673" i="2"/>
  <c r="R673" i="2"/>
  <c r="P673" i="2"/>
  <c r="BI672" i="2"/>
  <c r="BH672" i="2"/>
  <c r="BG672" i="2"/>
  <c r="BF672" i="2"/>
  <c r="T672" i="2"/>
  <c r="R672" i="2"/>
  <c r="P672" i="2"/>
  <c r="BI662" i="2"/>
  <c r="BH662" i="2"/>
  <c r="BG662" i="2"/>
  <c r="BF662" i="2"/>
  <c r="T662" i="2"/>
  <c r="R662" i="2"/>
  <c r="P662" i="2"/>
  <c r="BI650" i="2"/>
  <c r="BH650" i="2"/>
  <c r="BG650" i="2"/>
  <c r="BF650" i="2"/>
  <c r="T650" i="2"/>
  <c r="R650" i="2"/>
  <c r="P650" i="2"/>
  <c r="BI649" i="2"/>
  <c r="BH649" i="2"/>
  <c r="BG649" i="2"/>
  <c r="BF649" i="2"/>
  <c r="T649" i="2"/>
  <c r="R649" i="2"/>
  <c r="P649" i="2"/>
  <c r="BI646" i="2"/>
  <c r="BH646" i="2"/>
  <c r="BG646" i="2"/>
  <c r="BF646" i="2"/>
  <c r="T646" i="2"/>
  <c r="R646" i="2"/>
  <c r="P646" i="2"/>
  <c r="BI644" i="2"/>
  <c r="BH644" i="2"/>
  <c r="BG644" i="2"/>
  <c r="BF644" i="2"/>
  <c r="T644" i="2"/>
  <c r="R644" i="2"/>
  <c r="P644" i="2"/>
  <c r="BI643" i="2"/>
  <c r="BH643" i="2"/>
  <c r="BG643" i="2"/>
  <c r="BF643" i="2"/>
  <c r="T643" i="2"/>
  <c r="R643" i="2"/>
  <c r="P643" i="2"/>
  <c r="BI642" i="2"/>
  <c r="BH642" i="2"/>
  <c r="BG642" i="2"/>
  <c r="BF642" i="2"/>
  <c r="T642" i="2"/>
  <c r="R642" i="2"/>
  <c r="P642" i="2"/>
  <c r="BI633" i="2"/>
  <c r="BH633" i="2"/>
  <c r="BG633" i="2"/>
  <c r="BF633" i="2"/>
  <c r="T633" i="2"/>
  <c r="R633" i="2"/>
  <c r="P633" i="2"/>
  <c r="BI630" i="2"/>
  <c r="BH630" i="2"/>
  <c r="BG630" i="2"/>
  <c r="BF630" i="2"/>
  <c r="T630" i="2"/>
  <c r="R630" i="2"/>
  <c r="P630" i="2"/>
  <c r="BI629" i="2"/>
  <c r="BH629" i="2"/>
  <c r="BG629" i="2"/>
  <c r="BF629" i="2"/>
  <c r="T629" i="2"/>
  <c r="R629" i="2"/>
  <c r="P629" i="2"/>
  <c r="BI625" i="2"/>
  <c r="BH625" i="2"/>
  <c r="BG625" i="2"/>
  <c r="BF625" i="2"/>
  <c r="T625" i="2"/>
  <c r="R625" i="2"/>
  <c r="P625" i="2"/>
  <c r="BI622" i="2"/>
  <c r="BH622" i="2"/>
  <c r="BG622" i="2"/>
  <c r="BF622" i="2"/>
  <c r="T622" i="2"/>
  <c r="R622" i="2"/>
  <c r="P622" i="2"/>
  <c r="BI614" i="2"/>
  <c r="BH614" i="2"/>
  <c r="BG614" i="2"/>
  <c r="BF614" i="2"/>
  <c r="T614" i="2"/>
  <c r="R614" i="2"/>
  <c r="P614" i="2"/>
  <c r="BI611" i="2"/>
  <c r="BH611" i="2"/>
  <c r="BG611" i="2"/>
  <c r="BF611" i="2"/>
  <c r="T611" i="2"/>
  <c r="R611" i="2"/>
  <c r="P611" i="2"/>
  <c r="BI610" i="2"/>
  <c r="BH610" i="2"/>
  <c r="BG610" i="2"/>
  <c r="BF610" i="2"/>
  <c r="T610" i="2"/>
  <c r="R610" i="2"/>
  <c r="P610" i="2"/>
  <c r="BI608" i="2"/>
  <c r="BH608" i="2"/>
  <c r="BG608" i="2"/>
  <c r="BF608" i="2"/>
  <c r="T608" i="2"/>
  <c r="R608" i="2"/>
  <c r="P608" i="2"/>
  <c r="BI604" i="2"/>
  <c r="BH604" i="2"/>
  <c r="BG604" i="2"/>
  <c r="BF604" i="2"/>
  <c r="T604" i="2"/>
  <c r="R604" i="2"/>
  <c r="P604" i="2"/>
  <c r="BI603" i="2"/>
  <c r="BH603" i="2"/>
  <c r="BG603" i="2"/>
  <c r="BF603" i="2"/>
  <c r="T603" i="2"/>
  <c r="R603" i="2"/>
  <c r="P603" i="2"/>
  <c r="BI602" i="2"/>
  <c r="BH602" i="2"/>
  <c r="BG602" i="2"/>
  <c r="BF602" i="2"/>
  <c r="T602" i="2"/>
  <c r="R602" i="2"/>
  <c r="P602" i="2"/>
  <c r="BI592" i="2"/>
  <c r="BH592" i="2"/>
  <c r="BG592" i="2"/>
  <c r="BF592" i="2"/>
  <c r="T592" i="2"/>
  <c r="R592" i="2"/>
  <c r="P592" i="2"/>
  <c r="BI590" i="2"/>
  <c r="BH590" i="2"/>
  <c r="BG590" i="2"/>
  <c r="BF590" i="2"/>
  <c r="T590" i="2"/>
  <c r="R590" i="2"/>
  <c r="P590" i="2"/>
  <c r="BI589" i="2"/>
  <c r="BH589" i="2"/>
  <c r="BG589" i="2"/>
  <c r="BF589" i="2"/>
  <c r="T589" i="2"/>
  <c r="R589" i="2"/>
  <c r="P589" i="2"/>
  <c r="BI588" i="2"/>
  <c r="BH588" i="2"/>
  <c r="BG588" i="2"/>
  <c r="BF588" i="2"/>
  <c r="T588" i="2"/>
  <c r="R588" i="2"/>
  <c r="P588" i="2"/>
  <c r="BI587" i="2"/>
  <c r="BH587" i="2"/>
  <c r="BG587" i="2"/>
  <c r="BF587" i="2"/>
  <c r="T587" i="2"/>
  <c r="R587" i="2"/>
  <c r="P587" i="2"/>
  <c r="BI586" i="2"/>
  <c r="BH586" i="2"/>
  <c r="BG586" i="2"/>
  <c r="BF586" i="2"/>
  <c r="T586" i="2"/>
  <c r="R586" i="2"/>
  <c r="P586" i="2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R581" i="2"/>
  <c r="P581" i="2"/>
  <c r="BI580" i="2"/>
  <c r="BH580" i="2"/>
  <c r="BG580" i="2"/>
  <c r="BF580" i="2"/>
  <c r="T580" i="2"/>
  <c r="R580" i="2"/>
  <c r="P580" i="2"/>
  <c r="BI579" i="2"/>
  <c r="BH579" i="2"/>
  <c r="BG579" i="2"/>
  <c r="BF579" i="2"/>
  <c r="T579" i="2"/>
  <c r="R579" i="2"/>
  <c r="P579" i="2"/>
  <c r="BI578" i="2"/>
  <c r="BH578" i="2"/>
  <c r="BG578" i="2"/>
  <c r="BF578" i="2"/>
  <c r="T578" i="2"/>
  <c r="R578" i="2"/>
  <c r="P578" i="2"/>
  <c r="BI575" i="2"/>
  <c r="BH575" i="2"/>
  <c r="BG575" i="2"/>
  <c r="BF575" i="2"/>
  <c r="T575" i="2"/>
  <c r="R575" i="2"/>
  <c r="P575" i="2"/>
  <c r="BI571" i="2"/>
  <c r="BH571" i="2"/>
  <c r="BG571" i="2"/>
  <c r="BF571" i="2"/>
  <c r="T571" i="2"/>
  <c r="R571" i="2"/>
  <c r="P571" i="2"/>
  <c r="BI570" i="2"/>
  <c r="BH570" i="2"/>
  <c r="BG570" i="2"/>
  <c r="BF570" i="2"/>
  <c r="T570" i="2"/>
  <c r="R570" i="2"/>
  <c r="P570" i="2"/>
  <c r="BI569" i="2"/>
  <c r="BH569" i="2"/>
  <c r="BG569" i="2"/>
  <c r="BF569" i="2"/>
  <c r="T569" i="2"/>
  <c r="R569" i="2"/>
  <c r="P569" i="2"/>
  <c r="BI568" i="2"/>
  <c r="BH568" i="2"/>
  <c r="BG568" i="2"/>
  <c r="BF568" i="2"/>
  <c r="T568" i="2"/>
  <c r="R568" i="2"/>
  <c r="P568" i="2"/>
  <c r="BI567" i="2"/>
  <c r="BH567" i="2"/>
  <c r="BG567" i="2"/>
  <c r="BF567" i="2"/>
  <c r="T567" i="2"/>
  <c r="R567" i="2"/>
  <c r="P567" i="2"/>
  <c r="BI566" i="2"/>
  <c r="BH566" i="2"/>
  <c r="BG566" i="2"/>
  <c r="BF566" i="2"/>
  <c r="T566" i="2"/>
  <c r="R566" i="2"/>
  <c r="P566" i="2"/>
  <c r="BI565" i="2"/>
  <c r="BH565" i="2"/>
  <c r="BG565" i="2"/>
  <c r="BF565" i="2"/>
  <c r="T565" i="2"/>
  <c r="R565" i="2"/>
  <c r="P565" i="2"/>
  <c r="BI564" i="2"/>
  <c r="BH564" i="2"/>
  <c r="BG564" i="2"/>
  <c r="BF564" i="2"/>
  <c r="T564" i="2"/>
  <c r="R564" i="2"/>
  <c r="P564" i="2"/>
  <c r="BI563" i="2"/>
  <c r="BH563" i="2"/>
  <c r="BG563" i="2"/>
  <c r="BF563" i="2"/>
  <c r="T563" i="2"/>
  <c r="R563" i="2"/>
  <c r="P563" i="2"/>
  <c r="BI562" i="2"/>
  <c r="BH562" i="2"/>
  <c r="BG562" i="2"/>
  <c r="BF562" i="2"/>
  <c r="T562" i="2"/>
  <c r="R562" i="2"/>
  <c r="P562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6" i="2"/>
  <c r="BH556" i="2"/>
  <c r="BG556" i="2"/>
  <c r="BF556" i="2"/>
  <c r="T556" i="2"/>
  <c r="R556" i="2"/>
  <c r="P556" i="2"/>
  <c r="BI552" i="2"/>
  <c r="BH552" i="2"/>
  <c r="BG552" i="2"/>
  <c r="BF552" i="2"/>
  <c r="T552" i="2"/>
  <c r="R552" i="2"/>
  <c r="P552" i="2"/>
  <c r="BI548" i="2"/>
  <c r="BH548" i="2"/>
  <c r="BG548" i="2"/>
  <c r="BF548" i="2"/>
  <c r="T548" i="2"/>
  <c r="R548" i="2"/>
  <c r="P548" i="2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42" i="2"/>
  <c r="BH542" i="2"/>
  <c r="BG542" i="2"/>
  <c r="BF542" i="2"/>
  <c r="T542" i="2"/>
  <c r="R542" i="2"/>
  <c r="P542" i="2"/>
  <c r="BI541" i="2"/>
  <c r="BH541" i="2"/>
  <c r="BG541" i="2"/>
  <c r="BF541" i="2"/>
  <c r="T541" i="2"/>
  <c r="R541" i="2"/>
  <c r="P541" i="2"/>
  <c r="BI540" i="2"/>
  <c r="BH540" i="2"/>
  <c r="BG540" i="2"/>
  <c r="BF540" i="2"/>
  <c r="T540" i="2"/>
  <c r="R540" i="2"/>
  <c r="P540" i="2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5" i="2"/>
  <c r="BH535" i="2"/>
  <c r="BG535" i="2"/>
  <c r="BF535" i="2"/>
  <c r="T535" i="2"/>
  <c r="T534" i="2"/>
  <c r="R535" i="2"/>
  <c r="R534" i="2" s="1"/>
  <c r="P535" i="2"/>
  <c r="P534" i="2"/>
  <c r="BI530" i="2"/>
  <c r="BH530" i="2"/>
  <c r="BG530" i="2"/>
  <c r="BF530" i="2"/>
  <c r="T530" i="2"/>
  <c r="R530" i="2"/>
  <c r="P530" i="2"/>
  <c r="BI527" i="2"/>
  <c r="BH527" i="2"/>
  <c r="BG527" i="2"/>
  <c r="BF527" i="2"/>
  <c r="T527" i="2"/>
  <c r="R527" i="2"/>
  <c r="P527" i="2"/>
  <c r="BI522" i="2"/>
  <c r="BH522" i="2"/>
  <c r="BG522" i="2"/>
  <c r="BF522" i="2"/>
  <c r="T522" i="2"/>
  <c r="R522" i="2"/>
  <c r="P522" i="2"/>
  <c r="BI519" i="2"/>
  <c r="BH519" i="2"/>
  <c r="BG519" i="2"/>
  <c r="BF519" i="2"/>
  <c r="T519" i="2"/>
  <c r="R519" i="2"/>
  <c r="P519" i="2"/>
  <c r="BI518" i="2"/>
  <c r="BH518" i="2"/>
  <c r="BG518" i="2"/>
  <c r="BF518" i="2"/>
  <c r="T518" i="2"/>
  <c r="R518" i="2"/>
  <c r="P518" i="2"/>
  <c r="BI517" i="2"/>
  <c r="BH517" i="2"/>
  <c r="BG517" i="2"/>
  <c r="BF517" i="2"/>
  <c r="T517" i="2"/>
  <c r="R517" i="2"/>
  <c r="P517" i="2"/>
  <c r="BI499" i="2"/>
  <c r="BH499" i="2"/>
  <c r="BG499" i="2"/>
  <c r="BF499" i="2"/>
  <c r="T499" i="2"/>
  <c r="R499" i="2"/>
  <c r="P499" i="2"/>
  <c r="BI471" i="2"/>
  <c r="BH471" i="2"/>
  <c r="BG471" i="2"/>
  <c r="BF471" i="2"/>
  <c r="T471" i="2"/>
  <c r="R471" i="2"/>
  <c r="P471" i="2"/>
  <c r="BI450" i="2"/>
  <c r="BH450" i="2"/>
  <c r="BG450" i="2"/>
  <c r="BF450" i="2"/>
  <c r="T450" i="2"/>
  <c r="R450" i="2"/>
  <c r="P450" i="2"/>
  <c r="BI446" i="2"/>
  <c r="BH446" i="2"/>
  <c r="BG446" i="2"/>
  <c r="BF446" i="2"/>
  <c r="T446" i="2"/>
  <c r="R446" i="2"/>
  <c r="P446" i="2"/>
  <c r="BI445" i="2"/>
  <c r="BH445" i="2"/>
  <c r="BG445" i="2"/>
  <c r="BF445" i="2"/>
  <c r="T445" i="2"/>
  <c r="R445" i="2"/>
  <c r="P445" i="2"/>
  <c r="BI442" i="2"/>
  <c r="BH442" i="2"/>
  <c r="BG442" i="2"/>
  <c r="BF442" i="2"/>
  <c r="T442" i="2"/>
  <c r="R442" i="2"/>
  <c r="P442" i="2"/>
  <c r="BI441" i="2"/>
  <c r="BH441" i="2"/>
  <c r="BG441" i="2"/>
  <c r="BF441" i="2"/>
  <c r="T441" i="2"/>
  <c r="R441" i="2"/>
  <c r="P441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27" i="2"/>
  <c r="BH427" i="2"/>
  <c r="BG427" i="2"/>
  <c r="BF427" i="2"/>
  <c r="T427" i="2"/>
  <c r="R427" i="2"/>
  <c r="P427" i="2"/>
  <c r="BI423" i="2"/>
  <c r="BH423" i="2"/>
  <c r="BG423" i="2"/>
  <c r="BF423" i="2"/>
  <c r="T423" i="2"/>
  <c r="R423" i="2"/>
  <c r="P423" i="2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75" i="2"/>
  <c r="BH375" i="2"/>
  <c r="BG375" i="2"/>
  <c r="BF375" i="2"/>
  <c r="T375" i="2"/>
  <c r="T374" i="2" s="1"/>
  <c r="R375" i="2"/>
  <c r="R374" i="2"/>
  <c r="P375" i="2"/>
  <c r="P374" i="2" s="1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1" i="2"/>
  <c r="BH341" i="2"/>
  <c r="BG341" i="2"/>
  <c r="BF341" i="2"/>
  <c r="T341" i="2"/>
  <c r="R341" i="2"/>
  <c r="P341" i="2"/>
  <c r="BI323" i="2"/>
  <c r="BH323" i="2"/>
  <c r="BG323" i="2"/>
  <c r="BF323" i="2"/>
  <c r="T323" i="2"/>
  <c r="R323" i="2"/>
  <c r="P323" i="2"/>
  <c r="BI295" i="2"/>
  <c r="BH295" i="2"/>
  <c r="BG295" i="2"/>
  <c r="BF295" i="2"/>
  <c r="T295" i="2"/>
  <c r="R295" i="2"/>
  <c r="P295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J140" i="2"/>
  <c r="F140" i="2"/>
  <c r="F138" i="2"/>
  <c r="E136" i="2"/>
  <c r="J93" i="2"/>
  <c r="F93" i="2"/>
  <c r="F91" i="2"/>
  <c r="E89" i="2"/>
  <c r="J26" i="2"/>
  <c r="E26" i="2"/>
  <c r="J141" i="2"/>
  <c r="J25" i="2"/>
  <c r="J20" i="2"/>
  <c r="E20" i="2"/>
  <c r="F94" i="2"/>
  <c r="J19" i="2"/>
  <c r="J14" i="2"/>
  <c r="J138" i="2"/>
  <c r="E7" i="2"/>
  <c r="E85" i="2" s="1"/>
  <c r="L90" i="1"/>
  <c r="AM90" i="1"/>
  <c r="AM89" i="1"/>
  <c r="L89" i="1"/>
  <c r="AM87" i="1"/>
  <c r="L87" i="1"/>
  <c r="L85" i="1"/>
  <c r="L84" i="1"/>
  <c r="BK734" i="2"/>
  <c r="J679" i="2"/>
  <c r="BK580" i="2"/>
  <c r="J438" i="2"/>
  <c r="J370" i="2"/>
  <c r="BK168" i="2"/>
  <c r="BK691" i="2"/>
  <c r="J579" i="2"/>
  <c r="J471" i="2"/>
  <c r="J369" i="2"/>
  <c r="J271" i="2"/>
  <c r="BK218" i="2"/>
  <c r="BK787" i="2"/>
  <c r="J614" i="2"/>
  <c r="J570" i="2"/>
  <c r="BK535" i="2"/>
  <c r="J389" i="2"/>
  <c r="J281" i="2"/>
  <c r="BK228" i="2"/>
  <c r="BK169" i="2"/>
  <c r="J765" i="2"/>
  <c r="BK672" i="2"/>
  <c r="BK586" i="2"/>
  <c r="J568" i="2"/>
  <c r="BK522" i="2"/>
  <c r="BK409" i="2"/>
  <c r="J365" i="2"/>
  <c r="BK240" i="2"/>
  <c r="J156" i="2"/>
  <c r="BK712" i="2"/>
  <c r="J643" i="2"/>
  <c r="J539" i="2"/>
  <c r="BK423" i="2"/>
  <c r="BK394" i="2"/>
  <c r="J179" i="2"/>
  <c r="J817" i="2"/>
  <c r="J646" i="2"/>
  <c r="J586" i="2"/>
  <c r="BK556" i="2"/>
  <c r="J409" i="2"/>
  <c r="BK288" i="2"/>
  <c r="J170" i="2"/>
  <c r="BK849" i="2"/>
  <c r="BK703" i="2"/>
  <c r="BK644" i="2"/>
  <c r="J603" i="2"/>
  <c r="BK540" i="2"/>
  <c r="BK450" i="2"/>
  <c r="BK289" i="2"/>
  <c r="BK199" i="2"/>
  <c r="J150" i="2"/>
  <c r="BK784" i="2"/>
  <c r="BK673" i="2"/>
  <c r="J588" i="2"/>
  <c r="BK530" i="2"/>
  <c r="J435" i="2"/>
  <c r="J371" i="2"/>
  <c r="BK270" i="2"/>
  <c r="BK156" i="2"/>
  <c r="BK495" i="3"/>
  <c r="BK410" i="3"/>
  <c r="J376" i="3"/>
  <c r="J324" i="3"/>
  <c r="J281" i="3"/>
  <c r="J202" i="3"/>
  <c r="J588" i="3"/>
  <c r="J520" i="3"/>
  <c r="J459" i="3"/>
  <c r="BK422" i="3"/>
  <c r="BK346" i="3"/>
  <c r="BK282" i="3"/>
  <c r="J148" i="3"/>
  <c r="BK496" i="3"/>
  <c r="BK458" i="3"/>
  <c r="BK390" i="3"/>
  <c r="BK355" i="3"/>
  <c r="BK317" i="3"/>
  <c r="BK283" i="3"/>
  <c r="J178" i="3"/>
  <c r="J585" i="3"/>
  <c r="J443" i="3"/>
  <c r="J363" i="3"/>
  <c r="J280" i="3"/>
  <c r="J630" i="3"/>
  <c r="BK534" i="3"/>
  <c r="BK494" i="3"/>
  <c r="J449" i="3"/>
  <c r="J401" i="3"/>
  <c r="BK382" i="3"/>
  <c r="J267" i="3"/>
  <c r="J168" i="3"/>
  <c r="J549" i="3"/>
  <c r="J461" i="3"/>
  <c r="BK434" i="3"/>
  <c r="J410" i="3"/>
  <c r="BK337" i="3"/>
  <c r="BK277" i="3"/>
  <c r="BK205" i="3"/>
  <c r="BK656" i="3"/>
  <c r="BK633" i="3"/>
  <c r="J552" i="3"/>
  <c r="J494" i="3"/>
  <c r="J448" i="3"/>
  <c r="J424" i="3"/>
  <c r="J395" i="3"/>
  <c r="J205" i="3"/>
  <c r="BK549" i="3"/>
  <c r="J490" i="3"/>
  <c r="BK454" i="3"/>
  <c r="BK408" i="3"/>
  <c r="J328" i="3"/>
  <c r="J271" i="3"/>
  <c r="J228" i="3"/>
  <c r="J167" i="3"/>
  <c r="BK236" i="4"/>
  <c r="BK175" i="4"/>
  <c r="J277" i="4"/>
  <c r="BK208" i="4"/>
  <c r="BK134" i="4"/>
  <c r="J261" i="4"/>
  <c r="BK212" i="4"/>
  <c r="J183" i="5"/>
  <c r="J158" i="5"/>
  <c r="J125" i="5"/>
  <c r="BK156" i="5"/>
  <c r="J144" i="5"/>
  <c r="J126" i="5"/>
  <c r="J177" i="5"/>
  <c r="BK155" i="5"/>
  <c r="J150" i="5"/>
  <c r="J133" i="5"/>
  <c r="J174" i="5"/>
  <c r="BK154" i="5"/>
  <c r="J138" i="5"/>
  <c r="J192" i="5"/>
  <c r="J160" i="5"/>
  <c r="J140" i="5"/>
  <c r="BK126" i="5"/>
  <c r="J163" i="5"/>
  <c r="BK188" i="6"/>
  <c r="BK215" i="6"/>
  <c r="J215" i="6"/>
  <c r="BK161" i="6"/>
  <c r="BK211" i="6"/>
  <c r="J144" i="6"/>
  <c r="BK224" i="6"/>
  <c r="J192" i="6"/>
  <c r="J132" i="6"/>
  <c r="BK142" i="6"/>
  <c r="J302" i="7"/>
  <c r="J264" i="7"/>
  <c r="BK219" i="7"/>
  <c r="J175" i="7"/>
  <c r="J231" i="7"/>
  <c r="J187" i="7"/>
  <c r="J296" i="7"/>
  <c r="J258" i="7"/>
  <c r="BK222" i="7"/>
  <c r="BK168" i="7"/>
  <c r="J305" i="7"/>
  <c r="J276" i="7"/>
  <c r="BK228" i="7"/>
  <c r="J166" i="7"/>
  <c r="J308" i="7"/>
  <c r="J249" i="7"/>
  <c r="BK181" i="7"/>
  <c r="BK139" i="7"/>
  <c r="J225" i="7"/>
  <c r="BK208" i="7"/>
  <c r="J193" i="7"/>
  <c r="J157" i="7"/>
  <c r="BK123" i="8"/>
  <c r="J123" i="8"/>
  <c r="J712" i="2"/>
  <c r="BK646" i="2"/>
  <c r="J552" i="2"/>
  <c r="J420" i="2"/>
  <c r="BK808" i="2"/>
  <c r="BK603" i="2"/>
  <c r="BK568" i="2"/>
  <c r="BK395" i="2"/>
  <c r="BK281" i="2"/>
  <c r="BK817" i="2"/>
  <c r="BK765" i="2"/>
  <c r="BK625" i="2"/>
  <c r="BK567" i="2"/>
  <c r="J540" i="2"/>
  <c r="BK438" i="2"/>
  <c r="J288" i="2"/>
  <c r="J163" i="2"/>
  <c r="J715" i="2"/>
  <c r="BK650" i="2"/>
  <c r="J583" i="2"/>
  <c r="J548" i="2"/>
  <c r="J499" i="2"/>
  <c r="BK375" i="2"/>
  <c r="J265" i="2"/>
  <c r="BK209" i="2"/>
  <c r="BK759" i="2"/>
  <c r="J672" i="2"/>
  <c r="J610" i="2"/>
  <c r="BK519" i="2"/>
  <c r="J284" i="2"/>
  <c r="J734" i="2"/>
  <c r="BK614" i="2"/>
  <c r="BK570" i="2"/>
  <c r="BK542" i="2"/>
  <c r="BK397" i="2"/>
  <c r="J295" i="2"/>
  <c r="J187" i="2"/>
  <c r="BK884" i="2"/>
  <c r="J688" i="2"/>
  <c r="BK633" i="2"/>
  <c r="BK578" i="2"/>
  <c r="BK563" i="2"/>
  <c r="J358" i="2"/>
  <c r="J218" i="2"/>
  <c r="BK886" i="2"/>
  <c r="J759" i="2"/>
  <c r="BK662" i="2"/>
  <c r="BK589" i="2"/>
  <c r="BK538" i="2"/>
  <c r="J432" i="2"/>
  <c r="J341" i="2"/>
  <c r="J157" i="2"/>
  <c r="J525" i="3"/>
  <c r="J457" i="3"/>
  <c r="J317" i="3"/>
  <c r="BK267" i="3"/>
  <c r="J627" i="3"/>
  <c r="BK519" i="3"/>
  <c r="J434" i="3"/>
  <c r="BK407" i="3"/>
  <c r="J294" i="3"/>
  <c r="J182" i="3"/>
  <c r="BK527" i="3"/>
  <c r="BK460" i="3"/>
  <c r="J407" i="3"/>
  <c r="J366" i="3"/>
  <c r="BK258" i="3"/>
  <c r="J155" i="3"/>
  <c r="J444" i="3"/>
  <c r="BK380" i="3"/>
  <c r="J307" i="3"/>
  <c r="BK249" i="3"/>
  <c r="BK585" i="3"/>
  <c r="J526" i="3"/>
  <c r="J451" i="3"/>
  <c r="J438" i="3"/>
  <c r="BK255" i="3"/>
  <c r="BK148" i="3"/>
  <c r="J483" i="3"/>
  <c r="BK444" i="3"/>
  <c r="J426" i="3"/>
  <c r="J417" i="3"/>
  <c r="J348" i="3"/>
  <c r="J283" i="3"/>
  <c r="J208" i="3"/>
  <c r="J677" i="3"/>
  <c r="J634" i="3"/>
  <c r="BK627" i="3"/>
  <c r="BK526" i="3"/>
  <c r="J421" i="3"/>
  <c r="BK294" i="3"/>
  <c r="J163" i="3"/>
  <c r="BK508" i="3"/>
  <c r="BK482" i="3"/>
  <c r="BK421" i="3"/>
  <c r="BK359" i="3"/>
  <c r="BK300" i="3"/>
  <c r="J266" i="3"/>
  <c r="J189" i="3"/>
  <c r="J260" i="4"/>
  <c r="J129" i="4"/>
  <c r="J175" i="4"/>
  <c r="BK281" i="4"/>
  <c r="J254" i="4"/>
  <c r="J201" i="4"/>
  <c r="BK138" i="5"/>
  <c r="J167" i="5"/>
  <c r="J147" i="5"/>
  <c r="J136" i="5"/>
  <c r="BK183" i="5"/>
  <c r="BK164" i="5"/>
  <c r="J154" i="5"/>
  <c r="BK135" i="5"/>
  <c r="J190" i="5"/>
  <c r="J161" i="5"/>
  <c r="J139" i="5"/>
  <c r="BK192" i="5"/>
  <c r="BK158" i="5"/>
  <c r="BK131" i="5"/>
  <c r="J169" i="5"/>
  <c r="J207" i="6"/>
  <c r="J187" i="6"/>
  <c r="J171" i="6"/>
  <c r="BK192" i="6"/>
  <c r="J225" i="6"/>
  <c r="BK151" i="6"/>
  <c r="BK186" i="6"/>
  <c r="BK149" i="6"/>
  <c r="J143" i="6"/>
  <c r="J267" i="7"/>
  <c r="J202" i="7"/>
  <c r="J293" i="7"/>
  <c r="BK202" i="7"/>
  <c r="J142" i="7"/>
  <c r="BK270" i="7"/>
  <c r="BK237" i="7"/>
  <c r="BK184" i="7"/>
  <c r="BK308" i="7"/>
  <c r="J260" i="7"/>
  <c r="J211" i="7"/>
  <c r="J160" i="7"/>
  <c r="J270" i="7"/>
  <c r="BK205" i="7"/>
  <c r="BK163" i="7"/>
  <c r="BK264" i="7"/>
  <c r="J168" i="7"/>
  <c r="BK124" i="8"/>
  <c r="BK806" i="2"/>
  <c r="J682" i="2"/>
  <c r="BK622" i="2"/>
  <c r="BK543" i="2"/>
  <c r="BK389" i="2"/>
  <c r="BK347" i="2"/>
  <c r="J226" i="2"/>
  <c r="J706" i="2"/>
  <c r="BK602" i="2"/>
  <c r="J556" i="2"/>
  <c r="J392" i="2"/>
  <c r="BK239" i="2"/>
  <c r="BK157" i="2"/>
  <c r="BK685" i="2"/>
  <c r="J592" i="2"/>
  <c r="J562" i="2"/>
  <c r="J517" i="2"/>
  <c r="J423" i="2"/>
  <c r="BK284" i="2"/>
  <c r="J238" i="2"/>
  <c r="BK205" i="2"/>
  <c r="J147" i="2"/>
  <c r="BK684" i="2"/>
  <c r="J611" i="2"/>
  <c r="J563" i="2"/>
  <c r="J518" i="2"/>
  <c r="J394" i="2"/>
  <c r="BK295" i="2"/>
  <c r="BK217" i="2"/>
  <c r="J806" i="2"/>
  <c r="J683" i="2"/>
  <c r="J622" i="2"/>
  <c r="BK579" i="2"/>
  <c r="J441" i="2"/>
  <c r="J395" i="2"/>
  <c r="BK187" i="2"/>
  <c r="J159" i="2"/>
  <c r="BK629" i="2"/>
  <c r="J580" i="2"/>
  <c r="J560" i="2"/>
  <c r="J519" i="2"/>
  <c r="J347" i="2"/>
  <c r="J209" i="2"/>
  <c r="AS95" i="1"/>
  <c r="BK518" i="2"/>
  <c r="J372" i="2"/>
  <c r="J195" i="2"/>
  <c r="J809" i="2"/>
  <c r="J678" i="2"/>
  <c r="J590" i="2"/>
  <c r="BK562" i="2"/>
  <c r="BK445" i="2"/>
  <c r="BK372" i="2"/>
  <c r="BK271" i="2"/>
  <c r="BK167" i="2"/>
  <c r="J527" i="3"/>
  <c r="BK441" i="3"/>
  <c r="J380" i="3"/>
  <c r="J337" i="3"/>
  <c r="BK291" i="3"/>
  <c r="J255" i="3"/>
  <c r="J171" i="3"/>
  <c r="J508" i="3"/>
  <c r="BK450" i="3"/>
  <c r="J411" i="3"/>
  <c r="J340" i="3"/>
  <c r="BK281" i="3"/>
  <c r="J159" i="3"/>
  <c r="J504" i="3"/>
  <c r="BK437" i="3"/>
  <c r="BK386" i="3"/>
  <c r="BK343" i="3"/>
  <c r="J300" i="3"/>
  <c r="J277" i="3"/>
  <c r="BK163" i="3"/>
  <c r="BK522" i="3"/>
  <c r="J420" i="3"/>
  <c r="BK331" i="3"/>
  <c r="J282" i="3"/>
  <c r="J232" i="3"/>
  <c r="BK554" i="3"/>
  <c r="BK504" i="3"/>
  <c r="BK448" i="3"/>
  <c r="J409" i="3"/>
  <c r="BK351" i="3"/>
  <c r="J186" i="3"/>
  <c r="BK588" i="3"/>
  <c r="BK470" i="3"/>
  <c r="BK438" i="3"/>
  <c r="BK424" i="3"/>
  <c r="BK395" i="3"/>
  <c r="J334" i="3"/>
  <c r="BK212" i="3"/>
  <c r="BK679" i="3"/>
  <c r="BK650" i="3"/>
  <c r="J633" i="3"/>
  <c r="J570" i="3"/>
  <c r="BK479" i="3"/>
  <c r="BK426" i="3"/>
  <c r="BK409" i="3"/>
  <c r="BK280" i="3"/>
  <c r="BK168" i="3"/>
  <c r="J542" i="3"/>
  <c r="J469" i="3"/>
  <c r="J418" i="3"/>
  <c r="BK340" i="3"/>
  <c r="BK285" i="3"/>
  <c r="BK248" i="3"/>
  <c r="BK175" i="3"/>
  <c r="BK257" i="4"/>
  <c r="BK189" i="4"/>
  <c r="BK160" i="4"/>
  <c r="BK219" i="4"/>
  <c r="BK163" i="4"/>
  <c r="J257" i="4"/>
  <c r="J160" i="4"/>
  <c r="J149" i="4"/>
  <c r="J146" i="4"/>
  <c r="J137" i="4"/>
  <c r="J134" i="4"/>
  <c r="J130" i="4"/>
  <c r="J281" i="4"/>
  <c r="BK278" i="4"/>
  <c r="BK274" i="4"/>
  <c r="BK273" i="4"/>
  <c r="BK260" i="4"/>
  <c r="BK246" i="4"/>
  <c r="J236" i="4"/>
  <c r="BK216" i="4"/>
  <c r="J197" i="4"/>
  <c r="J178" i="4"/>
  <c r="J163" i="4"/>
  <c r="BK130" i="4"/>
  <c r="BK129" i="4"/>
  <c r="BK277" i="4"/>
  <c r="J274" i="4"/>
  <c r="J255" i="4"/>
  <c r="J246" i="4"/>
  <c r="J214" i="4"/>
  <c r="BK201" i="4"/>
  <c r="BK197" i="4"/>
  <c r="BK178" i="4"/>
  <c r="J169" i="4"/>
  <c r="BK166" i="4"/>
  <c r="BK146" i="4"/>
  <c r="J273" i="4"/>
  <c r="BK255" i="4"/>
  <c r="BK227" i="4"/>
  <c r="J215" i="4"/>
  <c r="J212" i="4"/>
  <c r="J200" i="4"/>
  <c r="BK186" i="4"/>
  <c r="BK157" i="4"/>
  <c r="BK149" i="4"/>
  <c r="BK137" i="4"/>
  <c r="J131" i="4"/>
  <c r="J189" i="5"/>
  <c r="BK179" i="5"/>
  <c r="BK173" i="5"/>
  <c r="J168" i="5"/>
  <c r="J165" i="5"/>
  <c r="J164" i="5"/>
  <c r="BK160" i="5"/>
  <c r="J187" i="5"/>
  <c r="BK186" i="5"/>
  <c r="J182" i="5"/>
  <c r="J180" i="5"/>
  <c r="BK171" i="5"/>
  <c r="J170" i="5"/>
  <c r="BK169" i="5"/>
  <c r="BK165" i="5"/>
  <c r="BK153" i="5"/>
  <c r="J149" i="5"/>
  <c r="J148" i="5"/>
  <c r="BK147" i="5"/>
  <c r="J143" i="5"/>
  <c r="J141" i="5"/>
  <c r="BK134" i="5"/>
  <c r="BK133" i="5"/>
  <c r="J131" i="5"/>
  <c r="J124" i="5"/>
  <c r="BK191" i="5"/>
  <c r="BK190" i="5"/>
  <c r="BK182" i="5"/>
  <c r="J176" i="5"/>
  <c r="BK172" i="5"/>
  <c r="J157" i="5"/>
  <c r="J137" i="5"/>
  <c r="BK185" i="5"/>
  <c r="J153" i="5"/>
  <c r="BK140" i="5"/>
  <c r="J186" i="5"/>
  <c r="BK174" i="5"/>
  <c r="J155" i="5"/>
  <c r="J142" i="5"/>
  <c r="J127" i="5"/>
  <c r="BK167" i="5"/>
  <c r="BK148" i="5"/>
  <c r="BK128" i="5"/>
  <c r="J181" i="5"/>
  <c r="J145" i="5"/>
  <c r="BK177" i="5"/>
  <c r="J224" i="6"/>
  <c r="BK132" i="6"/>
  <c r="BK207" i="6"/>
  <c r="BK144" i="6"/>
  <c r="BK194" i="6"/>
  <c r="J142" i="6"/>
  <c r="J188" i="6"/>
  <c r="BK187" i="6"/>
  <c r="J181" i="6"/>
  <c r="BK148" i="6"/>
  <c r="BK279" i="7"/>
  <c r="J255" i="7"/>
  <c r="BK199" i="7"/>
  <c r="J163" i="7"/>
  <c r="J216" i="7"/>
  <c r="J151" i="7"/>
  <c r="J273" i="7"/>
  <c r="BK225" i="7"/>
  <c r="J148" i="7"/>
  <c r="BK296" i="7"/>
  <c r="BK273" i="7"/>
  <c r="J222" i="7"/>
  <c r="BK134" i="7"/>
  <c r="BK285" i="7"/>
  <c r="BK196" i="7"/>
  <c r="BK154" i="7"/>
  <c r="BK282" i="7"/>
  <c r="J237" i="7"/>
  <c r="J184" i="7"/>
  <c r="BK131" i="7"/>
  <c r="BK125" i="8"/>
  <c r="J125" i="8"/>
  <c r="J787" i="2"/>
  <c r="J703" i="2"/>
  <c r="J633" i="2"/>
  <c r="J561" i="2"/>
  <c r="BK419" i="2"/>
  <c r="J351" i="2"/>
  <c r="J213" i="2"/>
  <c r="J710" i="2"/>
  <c r="J589" i="2"/>
  <c r="BK517" i="2"/>
  <c r="BK393" i="2"/>
  <c r="BK265" i="2"/>
  <c r="J199" i="2"/>
  <c r="J805" i="2"/>
  <c r="BK678" i="2"/>
  <c r="J575" i="2"/>
  <c r="BK541" i="2"/>
  <c r="BK471" i="2"/>
  <c r="BK351" i="2"/>
  <c r="BK244" i="2"/>
  <c r="BK170" i="2"/>
  <c r="BK809" i="2"/>
  <c r="J673" i="2"/>
  <c r="BK630" i="2"/>
  <c r="BK571" i="2"/>
  <c r="BK545" i="2"/>
  <c r="BK442" i="2"/>
  <c r="BK371" i="2"/>
  <c r="J244" i="2"/>
  <c r="J205" i="2"/>
  <c r="BK805" i="2"/>
  <c r="J675" i="2"/>
  <c r="J602" i="2"/>
  <c r="BK499" i="2"/>
  <c r="BK420" i="2"/>
  <c r="BK392" i="2"/>
  <c r="BK164" i="2"/>
  <c r="J684" i="2"/>
  <c r="J608" i="2"/>
  <c r="BK581" i="2"/>
  <c r="BK561" i="2"/>
  <c r="J541" i="2"/>
  <c r="BK370" i="2"/>
  <c r="BK226" i="2"/>
  <c r="J167" i="2"/>
  <c r="BK715" i="2"/>
  <c r="BK649" i="2"/>
  <c r="J604" i="2"/>
  <c r="BK564" i="2"/>
  <c r="BK539" i="2"/>
  <c r="BK435" i="2"/>
  <c r="BK277" i="2"/>
  <c r="J192" i="2"/>
  <c r="J886" i="2"/>
  <c r="BK683" i="2"/>
  <c r="BK604" i="2"/>
  <c r="J543" i="2"/>
  <c r="BK441" i="2"/>
  <c r="BK410" i="2"/>
  <c r="J362" i="2"/>
  <c r="BK183" i="2"/>
  <c r="J554" i="3"/>
  <c r="J442" i="3"/>
  <c r="J391" i="3"/>
  <c r="J327" i="3"/>
  <c r="BK271" i="3"/>
  <c r="J212" i="3"/>
  <c r="BK595" i="3"/>
  <c r="J545" i="3"/>
  <c r="BK471" i="3"/>
  <c r="BK423" i="3"/>
  <c r="J308" i="3"/>
  <c r="BK189" i="3"/>
  <c r="BK552" i="3"/>
  <c r="BK469" i="3"/>
  <c r="J435" i="3"/>
  <c r="BK376" i="3"/>
  <c r="BK324" i="3"/>
  <c r="BK306" i="3"/>
  <c r="BK266" i="3"/>
  <c r="J158" i="3"/>
  <c r="J495" i="3"/>
  <c r="BK440" i="3"/>
  <c r="J343" i="3"/>
  <c r="J285" i="3"/>
  <c r="BK186" i="3"/>
  <c r="J528" i="3"/>
  <c r="J482" i="3"/>
  <c r="J440" i="3"/>
  <c r="J390" i="3"/>
  <c r="BK334" i="3"/>
  <c r="J195" i="3"/>
  <c r="BK167" i="3"/>
  <c r="J534" i="3"/>
  <c r="BK439" i="3"/>
  <c r="BK425" i="3"/>
  <c r="BK419" i="3"/>
  <c r="BK353" i="3"/>
  <c r="BK307" i="3"/>
  <c r="BK155" i="3"/>
  <c r="J656" i="3"/>
  <c r="BK631" i="3"/>
  <c r="BK542" i="3"/>
  <c r="J458" i="3"/>
  <c r="J425" i="3"/>
  <c r="BK418" i="3"/>
  <c r="BK301" i="3"/>
  <c r="BK178" i="3"/>
  <c r="J610" i="3"/>
  <c r="J496" i="3"/>
  <c r="BK459" i="3"/>
  <c r="BK443" i="3"/>
  <c r="BK401" i="3"/>
  <c r="BK311" i="3"/>
  <c r="J249" i="3"/>
  <c r="BK195" i="3"/>
  <c r="J152" i="3"/>
  <c r="J219" i="4"/>
  <c r="BK172" i="4"/>
  <c r="BK261" i="4"/>
  <c r="BK169" i="4"/>
  <c r="J265" i="4"/>
  <c r="J216" i="4"/>
  <c r="J172" i="4"/>
  <c r="BK181" i="5"/>
  <c r="J166" i="5"/>
  <c r="BK129" i="5"/>
  <c r="J171" i="5"/>
  <c r="J152" i="5"/>
  <c r="BK142" i="5"/>
  <c r="BK189" i="5"/>
  <c r="BK175" i="5"/>
  <c r="J159" i="5"/>
  <c r="BK149" i="5"/>
  <c r="J129" i="5"/>
  <c r="J173" i="5"/>
  <c r="BK150" i="5"/>
  <c r="J135" i="5"/>
  <c r="J172" i="5"/>
  <c r="J134" i="5"/>
  <c r="BK184" i="5"/>
  <c r="BK159" i="5"/>
  <c r="J198" i="6"/>
  <c r="BK137" i="6"/>
  <c r="J219" i="6"/>
  <c r="BK171" i="6"/>
  <c r="J127" i="6"/>
  <c r="J166" i="6"/>
  <c r="BK225" i="6"/>
  <c r="BK176" i="6"/>
  <c r="BK166" i="6"/>
  <c r="J137" i="6"/>
  <c r="BK299" i="7"/>
  <c r="BK258" i="7"/>
  <c r="J213" i="7"/>
  <c r="J172" i="7"/>
  <c r="BK213" i="7"/>
  <c r="BK160" i="7"/>
  <c r="J285" i="7"/>
  <c r="J243" i="7"/>
  <c r="J205" i="7"/>
  <c r="J139" i="7"/>
  <c r="BK291" i="7"/>
  <c r="BK246" i="7"/>
  <c r="J219" i="7"/>
  <c r="BK151" i="7"/>
  <c r="J299" i="7"/>
  <c r="J240" i="7"/>
  <c r="BK175" i="7"/>
  <c r="J137" i="7"/>
  <c r="BK243" i="7"/>
  <c r="BK190" i="7"/>
  <c r="BK145" i="7"/>
  <c r="J154" i="7"/>
  <c r="J807" i="2"/>
  <c r="J650" i="2"/>
  <c r="J569" i="2"/>
  <c r="J445" i="2"/>
  <c r="J375" i="2"/>
  <c r="J227" i="2"/>
  <c r="J884" i="2"/>
  <c r="BK688" i="2"/>
  <c r="BK575" i="2"/>
  <c r="BK400" i="2"/>
  <c r="BK355" i="2"/>
  <c r="BK222" i="2"/>
  <c r="J808" i="2"/>
  <c r="J716" i="2"/>
  <c r="BK610" i="2"/>
  <c r="BK566" i="2"/>
  <c r="J522" i="2"/>
  <c r="J411" i="2"/>
  <c r="J277" i="2"/>
  <c r="J217" i="2"/>
  <c r="BK150" i="2"/>
  <c r="J691" i="2"/>
  <c r="BK642" i="2"/>
  <c r="J578" i="2"/>
  <c r="J535" i="2"/>
  <c r="J403" i="2"/>
  <c r="BK323" i="2"/>
  <c r="BK238" i="2"/>
  <c r="BK807" i="2"/>
  <c r="BK706" i="2"/>
  <c r="J642" i="2"/>
  <c r="J587" i="2"/>
  <c r="J442" i="2"/>
  <c r="J406" i="2"/>
  <c r="J323" i="2"/>
  <c r="J168" i="2"/>
  <c r="BK713" i="2"/>
  <c r="BK587" i="2"/>
  <c r="J567" i="2"/>
  <c r="BK548" i="2"/>
  <c r="J393" i="2"/>
  <c r="J222" i="2"/>
  <c r="BK147" i="2"/>
  <c r="BK811" i="2"/>
  <c r="J685" i="2"/>
  <c r="BK611" i="2"/>
  <c r="BK565" i="2"/>
  <c r="J542" i="2"/>
  <c r="BK446" i="2"/>
  <c r="J400" i="2"/>
  <c r="BK232" i="2"/>
  <c r="J183" i="2"/>
  <c r="J849" i="2"/>
  <c r="BK716" i="2"/>
  <c r="J630" i="2"/>
  <c r="J571" i="2"/>
  <c r="J450" i="2"/>
  <c r="BK406" i="2"/>
  <c r="BK358" i="2"/>
  <c r="J228" i="2"/>
  <c r="J613" i="3"/>
  <c r="J460" i="3"/>
  <c r="BK399" i="3"/>
  <c r="BK366" i="3"/>
  <c r="J297" i="3"/>
  <c r="BK265" i="3"/>
  <c r="BK629" i="3"/>
  <c r="BK551" i="3"/>
  <c r="J479" i="3"/>
  <c r="J430" i="3"/>
  <c r="J359" i="3"/>
  <c r="J301" i="3"/>
  <c r="BK229" i="3"/>
  <c r="BK628" i="3"/>
  <c r="BK490" i="3"/>
  <c r="J454" i="3"/>
  <c r="J382" i="3"/>
  <c r="J320" i="3"/>
  <c r="J291" i="3"/>
  <c r="BK232" i="3"/>
  <c r="J629" i="3"/>
  <c r="J450" i="3"/>
  <c r="BK411" i="3"/>
  <c r="J288" i="3"/>
  <c r="J248" i="3"/>
  <c r="BK584" i="3"/>
  <c r="BK525" i="3"/>
  <c r="BK442" i="3"/>
  <c r="BK391" i="3"/>
  <c r="J355" i="3"/>
  <c r="BK209" i="3"/>
  <c r="J628" i="3"/>
  <c r="BK545" i="3"/>
  <c r="BK449" i="3"/>
  <c r="BK430" i="3"/>
  <c r="J422" i="3"/>
  <c r="J369" i="3"/>
  <c r="BK308" i="3"/>
  <c r="J209" i="3"/>
  <c r="J679" i="3"/>
  <c r="J650" i="3"/>
  <c r="J631" i="3"/>
  <c r="J551" i="3"/>
  <c r="BK520" i="3"/>
  <c r="J439" i="3"/>
  <c r="BK420" i="3"/>
  <c r="J346" i="3"/>
  <c r="J229" i="3"/>
  <c r="BK613" i="3"/>
  <c r="J519" i="3"/>
  <c r="J486" i="3"/>
  <c r="BK451" i="3"/>
  <c r="J351" i="3"/>
  <c r="BK288" i="3"/>
  <c r="BK208" i="3"/>
  <c r="BK158" i="3"/>
  <c r="BK254" i="4"/>
  <c r="J186" i="4"/>
  <c r="BK131" i="4"/>
  <c r="BK215" i="4"/>
  <c r="J157" i="4"/>
  <c r="BK262" i="4"/>
  <c r="BK214" i="4"/>
  <c r="BK187" i="5"/>
  <c r="J178" i="5"/>
  <c r="BK161" i="5"/>
  <c r="J128" i="5"/>
  <c r="BK170" i="5"/>
  <c r="J151" i="5"/>
  <c r="BK132" i="5"/>
  <c r="J179" i="5"/>
  <c r="BK166" i="5"/>
  <c r="BK152" i="5"/>
  <c r="BK137" i="5"/>
  <c r="BK125" i="5"/>
  <c r="BK163" i="5"/>
  <c r="BK141" i="5"/>
  <c r="J130" i="5"/>
  <c r="J184" i="5"/>
  <c r="BK144" i="5"/>
  <c r="J185" i="5"/>
  <c r="BK157" i="5"/>
  <c r="J194" i="6"/>
  <c r="J186" i="6"/>
  <c r="J203" i="6"/>
  <c r="BK143" i="6"/>
  <c r="BK181" i="6"/>
  <c r="BK219" i="6"/>
  <c r="BK156" i="6"/>
  <c r="J161" i="6"/>
  <c r="BK127" i="6"/>
  <c r="J288" i="7"/>
  <c r="BK249" i="7"/>
  <c r="J190" i="7"/>
  <c r="BK267" i="7"/>
  <c r="J181" i="7"/>
  <c r="BK288" i="7"/>
  <c r="J246" i="7"/>
  <c r="BK211" i="7"/>
  <c r="J145" i="7"/>
  <c r="BK293" i="7"/>
  <c r="BK240" i="7"/>
  <c r="J208" i="7"/>
  <c r="J311" i="7"/>
  <c r="BK252" i="7"/>
  <c r="J178" i="7"/>
  <c r="BK305" i="7"/>
  <c r="BK260" i="7"/>
  <c r="J234" i="7"/>
  <c r="BK172" i="7"/>
  <c r="BK157" i="7"/>
  <c r="BK710" i="2"/>
  <c r="J649" i="2"/>
  <c r="BK608" i="2"/>
  <c r="J530" i="2"/>
  <c r="BK403" i="2"/>
  <c r="J240" i="2"/>
  <c r="BK195" i="2"/>
  <c r="BK756" i="2"/>
  <c r="J629" i="2"/>
  <c r="J566" i="2"/>
  <c r="J397" i="2"/>
  <c r="BK341" i="2"/>
  <c r="BK227" i="2"/>
  <c r="BK163" i="2"/>
  <c r="J784" i="2"/>
  <c r="BK643" i="2"/>
  <c r="J581" i="2"/>
  <c r="BK560" i="2"/>
  <c r="BK432" i="2"/>
  <c r="BK365" i="2"/>
  <c r="J270" i="2"/>
  <c r="BK213" i="2"/>
  <c r="BK159" i="2"/>
  <c r="BK679" i="2"/>
  <c r="BK588" i="2"/>
  <c r="BK569" i="2"/>
  <c r="J527" i="2"/>
  <c r="BK411" i="2"/>
  <c r="BK362" i="2"/>
  <c r="J232" i="2"/>
  <c r="BK192" i="2"/>
  <c r="J713" i="2"/>
  <c r="J644" i="2"/>
  <c r="BK592" i="2"/>
  <c r="J446" i="2"/>
  <c r="BK427" i="2"/>
  <c r="J355" i="2"/>
  <c r="J169" i="2"/>
  <c r="J662" i="2"/>
  <c r="BK583" i="2"/>
  <c r="J564" i="2"/>
  <c r="J545" i="2"/>
  <c r="J427" i="2"/>
  <c r="J289" i="2"/>
  <c r="AS102" i="1"/>
  <c r="J756" i="2"/>
  <c r="BK675" i="2"/>
  <c r="BK590" i="2"/>
  <c r="BK552" i="2"/>
  <c r="J538" i="2"/>
  <c r="J410" i="2"/>
  <c r="J239" i="2"/>
  <c r="BK179" i="2"/>
  <c r="J811" i="2"/>
  <c r="BK682" i="2"/>
  <c r="J625" i="2"/>
  <c r="J565" i="2"/>
  <c r="BK527" i="2"/>
  <c r="J419" i="2"/>
  <c r="BK369" i="2"/>
  <c r="J164" i="2"/>
  <c r="BK570" i="3"/>
  <c r="J463" i="3"/>
  <c r="J408" i="3"/>
  <c r="BK363" i="3"/>
  <c r="J306" i="3"/>
  <c r="J268" i="3"/>
  <c r="J175" i="3"/>
  <c r="J584" i="3"/>
  <c r="BK486" i="3"/>
  <c r="J437" i="3"/>
  <c r="BK369" i="3"/>
  <c r="J331" i="3"/>
  <c r="J265" i="3"/>
  <c r="BK152" i="3"/>
  <c r="J522" i="3"/>
  <c r="BK463" i="3"/>
  <c r="J441" i="3"/>
  <c r="J387" i="3"/>
  <c r="BK348" i="3"/>
  <c r="BK297" i="3"/>
  <c r="J275" i="3"/>
  <c r="BK171" i="3"/>
  <c r="BK457" i="3"/>
  <c r="BK417" i="3"/>
  <c r="J311" i="3"/>
  <c r="BK275" i="3"/>
  <c r="BK610" i="3"/>
  <c r="BK531" i="3"/>
  <c r="J470" i="3"/>
  <c r="J419" i="3"/>
  <c r="J386" i="3"/>
  <c r="BK328" i="3"/>
  <c r="BK182" i="3"/>
  <c r="J595" i="3"/>
  <c r="J471" i="3"/>
  <c r="BK435" i="3"/>
  <c r="J423" i="3"/>
  <c r="J399" i="3"/>
  <c r="BK327" i="3"/>
  <c r="BK228" i="3"/>
  <c r="BK677" i="3"/>
  <c r="BK634" i="3"/>
  <c r="BK630" i="3"/>
  <c r="J531" i="3"/>
  <c r="BK461" i="3"/>
  <c r="BK433" i="3"/>
  <c r="J353" i="3"/>
  <c r="BK268" i="3"/>
  <c r="BK159" i="3"/>
  <c r="BK528" i="3"/>
  <c r="BK483" i="3"/>
  <c r="J433" i="3"/>
  <c r="BK387" i="3"/>
  <c r="BK320" i="3"/>
  <c r="J258" i="3"/>
  <c r="BK202" i="3"/>
  <c r="J262" i="4"/>
  <c r="BK200" i="4"/>
  <c r="J166" i="4"/>
  <c r="BK265" i="4"/>
  <c r="J189" i="4"/>
  <c r="J278" i="4"/>
  <c r="J227" i="4"/>
  <c r="J208" i="4"/>
  <c r="J175" i="5"/>
  <c r="BK145" i="5"/>
  <c r="J132" i="5"/>
  <c r="BK124" i="5"/>
  <c r="BK162" i="5"/>
  <c r="BK143" i="5"/>
  <c r="BK130" i="5"/>
  <c r="BK180" i="5"/>
  <c r="BK168" i="5"/>
  <c r="J162" i="5"/>
  <c r="BK151" i="5"/>
  <c r="BK139" i="5"/>
  <c r="BK178" i="5"/>
  <c r="J156" i="5"/>
  <c r="J146" i="5"/>
  <c r="BK136" i="5"/>
  <c r="J191" i="5"/>
  <c r="BK146" i="5"/>
  <c r="BK127" i="5"/>
  <c r="BK176" i="5"/>
  <c r="J223" i="6"/>
  <c r="J149" i="6"/>
  <c r="BK198" i="6"/>
  <c r="J211" i="6"/>
  <c r="J148" i="6"/>
  <c r="BK203" i="6"/>
  <c r="J156" i="6"/>
  <c r="BK223" i="6"/>
  <c r="J176" i="6"/>
  <c r="J151" i="6"/>
  <c r="BK311" i="7"/>
  <c r="BK276" i="7"/>
  <c r="J228" i="7"/>
  <c r="J196" i="7"/>
  <c r="J291" i="7"/>
  <c r="BK193" i="7"/>
  <c r="BK137" i="7"/>
  <c r="BK255" i="7"/>
  <c r="BK231" i="7"/>
  <c r="BK178" i="7"/>
  <c r="J134" i="7"/>
  <c r="J282" i="7"/>
  <c r="BK234" i="7"/>
  <c r="BK187" i="7"/>
  <c r="J131" i="7"/>
  <c r="J279" i="7"/>
  <c r="BK216" i="7"/>
  <c r="BK166" i="7"/>
  <c r="BK302" i="7"/>
  <c r="J252" i="7"/>
  <c r="J199" i="7"/>
  <c r="BK142" i="7"/>
  <c r="BK148" i="7"/>
  <c r="J124" i="8"/>
  <c r="R158" i="2" l="1"/>
  <c r="BK204" i="2"/>
  <c r="J204" i="2" s="1"/>
  <c r="J102" i="2" s="1"/>
  <c r="R204" i="2"/>
  <c r="BK354" i="2"/>
  <c r="J354" i="2" s="1"/>
  <c r="J105" i="2" s="1"/>
  <c r="R396" i="2"/>
  <c r="BK544" i="2"/>
  <c r="J544" i="2" s="1"/>
  <c r="J115" i="2" s="1"/>
  <c r="R591" i="2"/>
  <c r="P714" i="2"/>
  <c r="BK816" i="2"/>
  <c r="J816" i="2"/>
  <c r="J121" i="2" s="1"/>
  <c r="R211" i="3"/>
  <c r="BK276" i="3"/>
  <c r="J276" i="3"/>
  <c r="J107" i="3" s="1"/>
  <c r="R276" i="3"/>
  <c r="BK305" i="3"/>
  <c r="J305" i="3"/>
  <c r="J109" i="3" s="1"/>
  <c r="R305" i="3"/>
  <c r="R354" i="3"/>
  <c r="BK400" i="3"/>
  <c r="J400" i="3" s="1"/>
  <c r="J116" i="3" s="1"/>
  <c r="T462" i="3"/>
  <c r="BK553" i="3"/>
  <c r="J553" i="3" s="1"/>
  <c r="J120" i="3" s="1"/>
  <c r="P655" i="3"/>
  <c r="R128" i="4"/>
  <c r="BK259" i="4"/>
  <c r="J259" i="4" s="1"/>
  <c r="J104" i="4" s="1"/>
  <c r="R123" i="5"/>
  <c r="R126" i="6"/>
  <c r="BK193" i="6"/>
  <c r="J193" i="6"/>
  <c r="J102" i="6"/>
  <c r="T158" i="2"/>
  <c r="P204" i="2"/>
  <c r="T204" i="2"/>
  <c r="P354" i="2"/>
  <c r="P236" i="2" s="1"/>
  <c r="BK396" i="2"/>
  <c r="R516" i="2"/>
  <c r="P544" i="2"/>
  <c r="P591" i="2"/>
  <c r="P536" i="2" s="1"/>
  <c r="BK714" i="2"/>
  <c r="J714" i="2" s="1"/>
  <c r="J119" i="2" s="1"/>
  <c r="P816" i="2"/>
  <c r="BK211" i="3"/>
  <c r="J211" i="3" s="1"/>
  <c r="J103" i="3" s="1"/>
  <c r="R264" i="3"/>
  <c r="R270" i="3"/>
  <c r="R284" i="3"/>
  <c r="T319" i="3"/>
  <c r="P347" i="3"/>
  <c r="T347" i="3"/>
  <c r="P400" i="3"/>
  <c r="P436" i="3"/>
  <c r="R436" i="3"/>
  <c r="P521" i="3"/>
  <c r="R521" i="3"/>
  <c r="BK632" i="3"/>
  <c r="J632" i="3"/>
  <c r="J121" i="3" s="1"/>
  <c r="T655" i="3"/>
  <c r="BK128" i="4"/>
  <c r="BK127" i="4" s="1"/>
  <c r="J127" i="4" s="1"/>
  <c r="J99" i="4" s="1"/>
  <c r="J128" i="4"/>
  <c r="J100" i="4" s="1"/>
  <c r="T235" i="4"/>
  <c r="BK188" i="5"/>
  <c r="J188" i="5"/>
  <c r="J100" i="5" s="1"/>
  <c r="BK126" i="6"/>
  <c r="J126" i="6"/>
  <c r="J100" i="6"/>
  <c r="R150" i="6"/>
  <c r="P130" i="7"/>
  <c r="T138" i="7"/>
  <c r="BK212" i="7"/>
  <c r="J212" i="7" s="1"/>
  <c r="J103" i="7" s="1"/>
  <c r="R263" i="7"/>
  <c r="P146" i="2"/>
  <c r="T146" i="2"/>
  <c r="BK237" i="2"/>
  <c r="J237" i="2"/>
  <c r="J104" i="2"/>
  <c r="R354" i="2"/>
  <c r="T396" i="2"/>
  <c r="BK537" i="2"/>
  <c r="J537" i="2" s="1"/>
  <c r="J114" i="2" s="1"/>
  <c r="T537" i="2"/>
  <c r="T591" i="2"/>
  <c r="R714" i="2"/>
  <c r="BK147" i="3"/>
  <c r="J147" i="3"/>
  <c r="J100" i="3" s="1"/>
  <c r="T211" i="3"/>
  <c r="BK270" i="3"/>
  <c r="J270" i="3"/>
  <c r="J106" i="3" s="1"/>
  <c r="P276" i="3"/>
  <c r="T276" i="3"/>
  <c r="BK319" i="3"/>
  <c r="J319" i="3" s="1"/>
  <c r="J112" i="3" s="1"/>
  <c r="T354" i="3"/>
  <c r="P381" i="3"/>
  <c r="R381" i="3"/>
  <c r="P462" i="3"/>
  <c r="P553" i="3"/>
  <c r="R655" i="3"/>
  <c r="P128" i="4"/>
  <c r="R235" i="4"/>
  <c r="T123" i="5"/>
  <c r="BK150" i="6"/>
  <c r="J150" i="6" s="1"/>
  <c r="J101" i="6" s="1"/>
  <c r="R193" i="6"/>
  <c r="BK130" i="7"/>
  <c r="J130" i="7" s="1"/>
  <c r="J100" i="7" s="1"/>
  <c r="BK138" i="7"/>
  <c r="J138" i="7"/>
  <c r="J101" i="7" s="1"/>
  <c r="T167" i="7"/>
  <c r="P263" i="7"/>
  <c r="R292" i="7"/>
  <c r="BK146" i="2"/>
  <c r="J146" i="2"/>
  <c r="J100" i="2"/>
  <c r="R146" i="2"/>
  <c r="R237" i="2"/>
  <c r="R236" i="2" s="1"/>
  <c r="BK368" i="2"/>
  <c r="BK236" i="2" s="1"/>
  <c r="J236" i="2" s="1"/>
  <c r="J103" i="2" s="1"/>
  <c r="J368" i="2"/>
  <c r="J106" i="2" s="1"/>
  <c r="R368" i="2"/>
  <c r="P388" i="2"/>
  <c r="T388" i="2"/>
  <c r="P516" i="2"/>
  <c r="R544" i="2"/>
  <c r="BK582" i="2"/>
  <c r="J582" i="2"/>
  <c r="J116" i="2" s="1"/>
  <c r="P674" i="2"/>
  <c r="T816" i="2"/>
  <c r="R130" i="7"/>
  <c r="R138" i="7"/>
  <c r="R212" i="7"/>
  <c r="T263" i="7"/>
  <c r="P147" i="3"/>
  <c r="P211" i="3"/>
  <c r="T264" i="3"/>
  <c r="T284" i="3"/>
  <c r="P319" i="3"/>
  <c r="BK347" i="3"/>
  <c r="J347" i="3" s="1"/>
  <c r="J113" i="3" s="1"/>
  <c r="R347" i="3"/>
  <c r="T400" i="3"/>
  <c r="R462" i="3"/>
  <c r="R553" i="3"/>
  <c r="BK655" i="3"/>
  <c r="J655" i="3" s="1"/>
  <c r="J122" i="3" s="1"/>
  <c r="P235" i="4"/>
  <c r="P259" i="4"/>
  <c r="P258" i="4" s="1"/>
  <c r="P123" i="5"/>
  <c r="R188" i="5"/>
  <c r="P126" i="6"/>
  <c r="T150" i="6"/>
  <c r="T130" i="7"/>
  <c r="P138" i="7"/>
  <c r="R167" i="7"/>
  <c r="BK263" i="7"/>
  <c r="J263" i="7"/>
  <c r="J105" i="7"/>
  <c r="BK292" i="7"/>
  <c r="J292" i="7" s="1"/>
  <c r="J106" i="7" s="1"/>
  <c r="BK158" i="2"/>
  <c r="J158" i="2"/>
  <c r="J101" i="2" s="1"/>
  <c r="P237" i="2"/>
  <c r="T354" i="2"/>
  <c r="T236" i="2" s="1"/>
  <c r="P368" i="2"/>
  <c r="T368" i="2"/>
  <c r="BK388" i="2"/>
  <c r="J388" i="2"/>
  <c r="J109" i="2" s="1"/>
  <c r="R388" i="2"/>
  <c r="BK516" i="2"/>
  <c r="J516" i="2"/>
  <c r="J111" i="2" s="1"/>
  <c r="T544" i="2"/>
  <c r="P582" i="2"/>
  <c r="R582" i="2"/>
  <c r="T582" i="2"/>
  <c r="BK674" i="2"/>
  <c r="J674" i="2"/>
  <c r="J118" i="2"/>
  <c r="T674" i="2"/>
  <c r="R816" i="2"/>
  <c r="T147" i="3"/>
  <c r="BK201" i="3"/>
  <c r="J201" i="3" s="1"/>
  <c r="J101" i="3" s="1"/>
  <c r="R201" i="3"/>
  <c r="BK264" i="3"/>
  <c r="J264" i="3" s="1"/>
  <c r="J104" i="3" s="1"/>
  <c r="P270" i="3"/>
  <c r="P284" i="3"/>
  <c r="R319" i="3"/>
  <c r="BK354" i="3"/>
  <c r="J354" i="3"/>
  <c r="J114" i="3"/>
  <c r="R400" i="3"/>
  <c r="BK462" i="3"/>
  <c r="J462" i="3"/>
  <c r="J118" i="3"/>
  <c r="T553" i="3"/>
  <c r="T632" i="3"/>
  <c r="BK235" i="4"/>
  <c r="J235" i="4"/>
  <c r="J101" i="4" s="1"/>
  <c r="R259" i="4"/>
  <c r="R258" i="4"/>
  <c r="BK123" i="5"/>
  <c r="J123" i="5" s="1"/>
  <c r="J99" i="5" s="1"/>
  <c r="T188" i="5"/>
  <c r="T126" i="6"/>
  <c r="P193" i="6"/>
  <c r="BK167" i="7"/>
  <c r="T212" i="7"/>
  <c r="P292" i="7"/>
  <c r="BK122" i="8"/>
  <c r="J122" i="8"/>
  <c r="J99" i="8"/>
  <c r="P158" i="2"/>
  <c r="T237" i="2"/>
  <c r="P396" i="2"/>
  <c r="P373" i="2"/>
  <c r="T516" i="2"/>
  <c r="P537" i="2"/>
  <c r="R537" i="2"/>
  <c r="BK591" i="2"/>
  <c r="J591" i="2"/>
  <c r="J117" i="2"/>
  <c r="R674" i="2"/>
  <c r="T714" i="2"/>
  <c r="R147" i="3"/>
  <c r="P201" i="3"/>
  <c r="T201" i="3"/>
  <c r="P264" i="3"/>
  <c r="T270" i="3"/>
  <c r="BK284" i="3"/>
  <c r="J284" i="3"/>
  <c r="J108" i="3" s="1"/>
  <c r="P305" i="3"/>
  <c r="T305" i="3"/>
  <c r="P354" i="3"/>
  <c r="BK381" i="3"/>
  <c r="J381" i="3"/>
  <c r="J115" i="3"/>
  <c r="T381" i="3"/>
  <c r="BK436" i="3"/>
  <c r="J436" i="3"/>
  <c r="J117" i="3"/>
  <c r="T436" i="3"/>
  <c r="BK521" i="3"/>
  <c r="J521" i="3" s="1"/>
  <c r="J119" i="3" s="1"/>
  <c r="T521" i="3"/>
  <c r="P632" i="3"/>
  <c r="R632" i="3"/>
  <c r="T128" i="4"/>
  <c r="T127" i="4"/>
  <c r="T126" i="4" s="1"/>
  <c r="T259" i="4"/>
  <c r="T258" i="4"/>
  <c r="P188" i="5"/>
  <c r="P150" i="6"/>
  <c r="T193" i="6"/>
  <c r="P167" i="7"/>
  <c r="P212" i="7"/>
  <c r="T292" i="7"/>
  <c r="P122" i="8"/>
  <c r="P121" i="8"/>
  <c r="AU103" i="1"/>
  <c r="AU102" i="1" s="1"/>
  <c r="R122" i="8"/>
  <c r="R121" i="8" s="1"/>
  <c r="T122" i="8"/>
  <c r="T121" i="8"/>
  <c r="BK316" i="3"/>
  <c r="J316" i="3" s="1"/>
  <c r="J110" i="3" s="1"/>
  <c r="BK259" i="7"/>
  <c r="J259" i="7" s="1"/>
  <c r="J104" i="7" s="1"/>
  <c r="BK810" i="2"/>
  <c r="J810" i="2"/>
  <c r="J120" i="2" s="1"/>
  <c r="BK256" i="4"/>
  <c r="J256" i="4"/>
  <c r="J102" i="4"/>
  <c r="BK374" i="2"/>
  <c r="J374" i="2" s="1"/>
  <c r="J108" i="2" s="1"/>
  <c r="BK534" i="2"/>
  <c r="J534" i="2" s="1"/>
  <c r="J112" i="2" s="1"/>
  <c r="BK678" i="3"/>
  <c r="J678" i="3"/>
  <c r="J123" i="3" s="1"/>
  <c r="BK885" i="2"/>
  <c r="J885" i="2"/>
  <c r="J122" i="2"/>
  <c r="J94" i="8"/>
  <c r="BE124" i="8"/>
  <c r="J167" i="7"/>
  <c r="J102" i="7"/>
  <c r="F94" i="8"/>
  <c r="J115" i="8"/>
  <c r="BE125" i="8"/>
  <c r="BE123" i="8"/>
  <c r="E85" i="8"/>
  <c r="F125" i="7"/>
  <c r="J122" i="7"/>
  <c r="J125" i="7"/>
  <c r="BE145" i="7"/>
  <c r="E116" i="7"/>
  <c r="BE137" i="7"/>
  <c r="BE139" i="7"/>
  <c r="BE151" i="7"/>
  <c r="BE181" i="7"/>
  <c r="BE187" i="7"/>
  <c r="BE205" i="7"/>
  <c r="BE222" i="7"/>
  <c r="BE228" i="7"/>
  <c r="BE231" i="7"/>
  <c r="BE240" i="7"/>
  <c r="BE255" i="7"/>
  <c r="BE258" i="7"/>
  <c r="BE134" i="7"/>
  <c r="BE172" i="7"/>
  <c r="BE193" i="7"/>
  <c r="BE202" i="7"/>
  <c r="BE211" i="7"/>
  <c r="BE213" i="7"/>
  <c r="BE234" i="7"/>
  <c r="BE237" i="7"/>
  <c r="BE276" i="7"/>
  <c r="BE282" i="7"/>
  <c r="BE291" i="7"/>
  <c r="BE293" i="7"/>
  <c r="BE296" i="7"/>
  <c r="BE302" i="7"/>
  <c r="BE142" i="7"/>
  <c r="BE148" i="7"/>
  <c r="BE154" i="7"/>
  <c r="BE157" i="7"/>
  <c r="BE163" i="7"/>
  <c r="BE225" i="7"/>
  <c r="BE270" i="7"/>
  <c r="BE279" i="7"/>
  <c r="BE288" i="7"/>
  <c r="BE299" i="7"/>
  <c r="BE311" i="7"/>
  <c r="BE131" i="7"/>
  <c r="BE175" i="7"/>
  <c r="BE208" i="7"/>
  <c r="BE219" i="7"/>
  <c r="BE249" i="7"/>
  <c r="BE252" i="7"/>
  <c r="BE267" i="7"/>
  <c r="BE305" i="7"/>
  <c r="BE308" i="7"/>
  <c r="BE178" i="7"/>
  <c r="BE184" i="7"/>
  <c r="BE190" i="7"/>
  <c r="BE196" i="7"/>
  <c r="BE199" i="7"/>
  <c r="BE243" i="7"/>
  <c r="BE264" i="7"/>
  <c r="BE160" i="7"/>
  <c r="BE166" i="7"/>
  <c r="BE168" i="7"/>
  <c r="BE216" i="7"/>
  <c r="BE246" i="7"/>
  <c r="BE260" i="7"/>
  <c r="BE273" i="7"/>
  <c r="BE285" i="7"/>
  <c r="BE144" i="6"/>
  <c r="BE166" i="6"/>
  <c r="E85" i="6"/>
  <c r="BE132" i="6"/>
  <c r="BE149" i="6"/>
  <c r="F94" i="6"/>
  <c r="J118" i="6"/>
  <c r="BE148" i="6"/>
  <c r="BE151" i="6"/>
  <c r="BE186" i="6"/>
  <c r="J121" i="6"/>
  <c r="BE171" i="6"/>
  <c r="BE198" i="6"/>
  <c r="BE203" i="6"/>
  <c r="BE137" i="6"/>
  <c r="BE143" i="6"/>
  <c r="BE161" i="6"/>
  <c r="BE176" i="6"/>
  <c r="BE192" i="6"/>
  <c r="BE207" i="6"/>
  <c r="BE215" i="6"/>
  <c r="BE225" i="6"/>
  <c r="BE142" i="6"/>
  <c r="BE156" i="6"/>
  <c r="BE188" i="6"/>
  <c r="BE194" i="6"/>
  <c r="BE223" i="6"/>
  <c r="BE224" i="6"/>
  <c r="BE187" i="6"/>
  <c r="BE211" i="6"/>
  <c r="BE127" i="6"/>
  <c r="BE181" i="6"/>
  <c r="BE219" i="6"/>
  <c r="BE167" i="5"/>
  <c r="BE170" i="5"/>
  <c r="J91" i="5"/>
  <c r="J119" i="5"/>
  <c r="BE124" i="5"/>
  <c r="BE125" i="5"/>
  <c r="BE130" i="5"/>
  <c r="BE138" i="5"/>
  <c r="BE141" i="5"/>
  <c r="BE143" i="5"/>
  <c r="BE166" i="5"/>
  <c r="BE168" i="5"/>
  <c r="BE174" i="5"/>
  <c r="BE177" i="5"/>
  <c r="BE179" i="5"/>
  <c r="BE186" i="5"/>
  <c r="BE190" i="5"/>
  <c r="BE192" i="5"/>
  <c r="E110" i="5"/>
  <c r="F119" i="5"/>
  <c r="BE126" i="5"/>
  <c r="BE127" i="5"/>
  <c r="BE134" i="5"/>
  <c r="BE137" i="5"/>
  <c r="BE140" i="5"/>
  <c r="BE147" i="5"/>
  <c r="BE151" i="5"/>
  <c r="BE153" i="5"/>
  <c r="BE158" i="5"/>
  <c r="BE164" i="5"/>
  <c r="BE169" i="5"/>
  <c r="BE172" i="5"/>
  <c r="BE175" i="5"/>
  <c r="BE181" i="5"/>
  <c r="BE191" i="5"/>
  <c r="BE128" i="5"/>
  <c r="BE131" i="5"/>
  <c r="BE160" i="5"/>
  <c r="BE182" i="5"/>
  <c r="BE129" i="5"/>
  <c r="BE135" i="5"/>
  <c r="BE139" i="5"/>
  <c r="BE148" i="5"/>
  <c r="BE163" i="5"/>
  <c r="BE165" i="5"/>
  <c r="BE178" i="5"/>
  <c r="BE187" i="5"/>
  <c r="BE133" i="5"/>
  <c r="BE136" i="5"/>
  <c r="BE171" i="5"/>
  <c r="BE173" i="5"/>
  <c r="BE184" i="5"/>
  <c r="BE185" i="5"/>
  <c r="BE189" i="5"/>
  <c r="BK258" i="4"/>
  <c r="J258" i="4"/>
  <c r="J103" i="4" s="1"/>
  <c r="BE132" i="5"/>
  <c r="BE142" i="5"/>
  <c r="BE144" i="5"/>
  <c r="BE145" i="5"/>
  <c r="BE146" i="5"/>
  <c r="BE149" i="5"/>
  <c r="BE150" i="5"/>
  <c r="BE152" i="5"/>
  <c r="BE154" i="5"/>
  <c r="BE157" i="5"/>
  <c r="BE159" i="5"/>
  <c r="BE162" i="5"/>
  <c r="BE176" i="5"/>
  <c r="BE183" i="5"/>
  <c r="BE155" i="5"/>
  <c r="BE156" i="5"/>
  <c r="BE161" i="5"/>
  <c r="BE180" i="5"/>
  <c r="BK210" i="3"/>
  <c r="J210" i="3" s="1"/>
  <c r="J102" i="3" s="1"/>
  <c r="J120" i="4"/>
  <c r="BE134" i="4"/>
  <c r="BE146" i="4"/>
  <c r="BE178" i="4"/>
  <c r="BE197" i="4"/>
  <c r="BE214" i="4"/>
  <c r="BE254" i="4"/>
  <c r="BE189" i="4"/>
  <c r="BE236" i="4"/>
  <c r="BK318" i="3"/>
  <c r="J318" i="3" s="1"/>
  <c r="J111" i="3" s="1"/>
  <c r="E114" i="4"/>
  <c r="BE175" i="4"/>
  <c r="BE208" i="4"/>
  <c r="BE212" i="4"/>
  <c r="BE262" i="4"/>
  <c r="BE265" i="4"/>
  <c r="F94" i="4"/>
  <c r="BE129" i="4"/>
  <c r="BE200" i="4"/>
  <c r="BE215" i="4"/>
  <c r="BE219" i="4"/>
  <c r="BE255" i="4"/>
  <c r="BE260" i="4"/>
  <c r="BE273" i="4"/>
  <c r="BE281" i="4"/>
  <c r="J123" i="4"/>
  <c r="BE131" i="4"/>
  <c r="BE137" i="4"/>
  <c r="BE149" i="4"/>
  <c r="BE160" i="4"/>
  <c r="BE166" i="4"/>
  <c r="BE172" i="4"/>
  <c r="BE186" i="4"/>
  <c r="BE201" i="4"/>
  <c r="BE216" i="4"/>
  <c r="BE257" i="4"/>
  <c r="BE130" i="4"/>
  <c r="BE157" i="4"/>
  <c r="BE163" i="4"/>
  <c r="BE169" i="4"/>
  <c r="BE227" i="4"/>
  <c r="BE246" i="4"/>
  <c r="BE261" i="4"/>
  <c r="BE274" i="4"/>
  <c r="BE277" i="4"/>
  <c r="BE278" i="4"/>
  <c r="J396" i="2"/>
  <c r="J110" i="2"/>
  <c r="F142" i="3"/>
  <c r="BE281" i="3"/>
  <c r="BE282" i="3"/>
  <c r="BE283" i="3"/>
  <c r="BE297" i="3"/>
  <c r="BE334" i="3"/>
  <c r="BE355" i="3"/>
  <c r="BE376" i="3"/>
  <c r="BE380" i="3"/>
  <c r="BE410" i="3"/>
  <c r="BE419" i="3"/>
  <c r="BE422" i="3"/>
  <c r="BE437" i="3"/>
  <c r="BE438" i="3"/>
  <c r="BE439" i="3"/>
  <c r="BE442" i="3"/>
  <c r="BE471" i="3"/>
  <c r="BE552" i="3"/>
  <c r="BE554" i="3"/>
  <c r="BE585" i="3"/>
  <c r="BE148" i="3"/>
  <c r="BE152" i="3"/>
  <c r="BE155" i="3"/>
  <c r="BE171" i="3"/>
  <c r="BE182" i="3"/>
  <c r="BE195" i="3"/>
  <c r="BE212" i="3"/>
  <c r="BE267" i="3"/>
  <c r="BE308" i="3"/>
  <c r="BE311" i="3"/>
  <c r="BE331" i="3"/>
  <c r="BE337" i="3"/>
  <c r="BE348" i="3"/>
  <c r="BE359" i="3"/>
  <c r="BE366" i="3"/>
  <c r="BE386" i="3"/>
  <c r="BE411" i="3"/>
  <c r="BE417" i="3"/>
  <c r="BE441" i="3"/>
  <c r="BE443" i="3"/>
  <c r="BE450" i="3"/>
  <c r="BE504" i="3"/>
  <c r="BE595" i="3"/>
  <c r="BE610" i="3"/>
  <c r="BE631" i="3"/>
  <c r="BE633" i="3"/>
  <c r="BE634" i="3"/>
  <c r="BE650" i="3"/>
  <c r="BE656" i="3"/>
  <c r="BE677" i="3"/>
  <c r="BE679" i="3"/>
  <c r="BE163" i="3"/>
  <c r="BE168" i="3"/>
  <c r="BE186" i="3"/>
  <c r="BE249" i="3"/>
  <c r="BE255" i="3"/>
  <c r="BE266" i="3"/>
  <c r="BE271" i="3"/>
  <c r="BE275" i="3"/>
  <c r="BE306" i="3"/>
  <c r="BE363" i="3"/>
  <c r="BE401" i="3"/>
  <c r="BE407" i="3"/>
  <c r="BE420" i="3"/>
  <c r="BE494" i="3"/>
  <c r="BE495" i="3"/>
  <c r="BE496" i="3"/>
  <c r="BE522" i="3"/>
  <c r="BE525" i="3"/>
  <c r="BE526" i="3"/>
  <c r="BE527" i="3"/>
  <c r="BE528" i="3"/>
  <c r="BE584" i="3"/>
  <c r="BE629" i="3"/>
  <c r="BE158" i="3"/>
  <c r="BE175" i="3"/>
  <c r="BE229" i="3"/>
  <c r="BE232" i="3"/>
  <c r="BE265" i="3"/>
  <c r="BE324" i="3"/>
  <c r="BE340" i="3"/>
  <c r="BE369" i="3"/>
  <c r="BE395" i="3"/>
  <c r="BE418" i="3"/>
  <c r="BE424" i="3"/>
  <c r="BE425" i="3"/>
  <c r="BE426" i="3"/>
  <c r="BE430" i="3"/>
  <c r="BE433" i="3"/>
  <c r="BE457" i="3"/>
  <c r="BE458" i="3"/>
  <c r="BE459" i="3"/>
  <c r="BE460" i="3"/>
  <c r="BE461" i="3"/>
  <c r="BE463" i="3"/>
  <c r="BE486" i="3"/>
  <c r="BE520" i="3"/>
  <c r="BE627" i="3"/>
  <c r="J139" i="3"/>
  <c r="BE178" i="3"/>
  <c r="BE268" i="3"/>
  <c r="BE317" i="3"/>
  <c r="BE320" i="3"/>
  <c r="BE346" i="3"/>
  <c r="BE387" i="3"/>
  <c r="BE390" i="3"/>
  <c r="BE408" i="3"/>
  <c r="BE434" i="3"/>
  <c r="BE469" i="3"/>
  <c r="BE470" i="3"/>
  <c r="BE482" i="3"/>
  <c r="BE483" i="3"/>
  <c r="BE490" i="3"/>
  <c r="BE531" i="3"/>
  <c r="BE542" i="3"/>
  <c r="BE545" i="3"/>
  <c r="BE551" i="3"/>
  <c r="BE570" i="3"/>
  <c r="BE630" i="3"/>
  <c r="E85" i="3"/>
  <c r="J94" i="3"/>
  <c r="BE189" i="3"/>
  <c r="BE205" i="3"/>
  <c r="BE228" i="3"/>
  <c r="BE294" i="3"/>
  <c r="BE301" i="3"/>
  <c r="BE328" i="3"/>
  <c r="BE391" i="3"/>
  <c r="BE449" i="3"/>
  <c r="BE479" i="3"/>
  <c r="BE508" i="3"/>
  <c r="BE613" i="3"/>
  <c r="BE167" i="3"/>
  <c r="BE202" i="3"/>
  <c r="BE208" i="3"/>
  <c r="BE209" i="3"/>
  <c r="BE248" i="3"/>
  <c r="BE280" i="3"/>
  <c r="BE291" i="3"/>
  <c r="BE300" i="3"/>
  <c r="BE327" i="3"/>
  <c r="BE353" i="3"/>
  <c r="BE382" i="3"/>
  <c r="BE399" i="3"/>
  <c r="BE409" i="3"/>
  <c r="BE421" i="3"/>
  <c r="BE440" i="3"/>
  <c r="BE448" i="3"/>
  <c r="BE454" i="3"/>
  <c r="BE534" i="3"/>
  <c r="BE159" i="3"/>
  <c r="BE258" i="3"/>
  <c r="BE277" i="3"/>
  <c r="BE285" i="3"/>
  <c r="BE288" i="3"/>
  <c r="BE307" i="3"/>
  <c r="BE343" i="3"/>
  <c r="BE351" i="3"/>
  <c r="BE423" i="3"/>
  <c r="BE435" i="3"/>
  <c r="BE444" i="3"/>
  <c r="BE451" i="3"/>
  <c r="BE519" i="3"/>
  <c r="BE549" i="3"/>
  <c r="BE588" i="3"/>
  <c r="BE628" i="3"/>
  <c r="F141" i="2"/>
  <c r="BE147" i="2"/>
  <c r="BE150" i="2"/>
  <c r="BE170" i="2"/>
  <c r="BE205" i="2"/>
  <c r="BE226" i="2"/>
  <c r="BE244" i="2"/>
  <c r="BE281" i="2"/>
  <c r="BE284" i="2"/>
  <c r="BE295" i="2"/>
  <c r="BE355" i="2"/>
  <c r="BE375" i="2"/>
  <c r="BE394" i="2"/>
  <c r="BE395" i="2"/>
  <c r="BE517" i="2"/>
  <c r="BE522" i="2"/>
  <c r="BE540" i="2"/>
  <c r="BE541" i="2"/>
  <c r="BE563" i="2"/>
  <c r="BE566" i="2"/>
  <c r="BE581" i="2"/>
  <c r="BE602" i="2"/>
  <c r="BE685" i="2"/>
  <c r="BE807" i="2"/>
  <c r="BE817" i="2"/>
  <c r="BE884" i="2"/>
  <c r="BE886" i="2"/>
  <c r="BE159" i="2"/>
  <c r="BE167" i="2"/>
  <c r="BE169" i="2"/>
  <c r="BE213" i="2"/>
  <c r="BE323" i="2"/>
  <c r="BE370" i="2"/>
  <c r="BE392" i="2"/>
  <c r="BE403" i="2"/>
  <c r="BE406" i="2"/>
  <c r="BE427" i="2"/>
  <c r="BE441" i="2"/>
  <c r="BE535" i="2"/>
  <c r="BE568" i="2"/>
  <c r="BE569" i="2"/>
  <c r="BE570" i="2"/>
  <c r="BE571" i="2"/>
  <c r="BE586" i="2"/>
  <c r="BE587" i="2"/>
  <c r="BE589" i="2"/>
  <c r="BE629" i="2"/>
  <c r="BE672" i="2"/>
  <c r="BE784" i="2"/>
  <c r="BE805" i="2"/>
  <c r="BE806" i="2"/>
  <c r="E132" i="2"/>
  <c r="BE163" i="2"/>
  <c r="BE217" i="2"/>
  <c r="BE239" i="2"/>
  <c r="BE365" i="2"/>
  <c r="BE389" i="2"/>
  <c r="BE419" i="2"/>
  <c r="BE442" i="2"/>
  <c r="BE471" i="2"/>
  <c r="BE499" i="2"/>
  <c r="BE527" i="2"/>
  <c r="BE545" i="2"/>
  <c r="BE588" i="2"/>
  <c r="BE592" i="2"/>
  <c r="BE603" i="2"/>
  <c r="BE610" i="2"/>
  <c r="BE649" i="2"/>
  <c r="BE688" i="2"/>
  <c r="BE703" i="2"/>
  <c r="BE715" i="2"/>
  <c r="J91" i="2"/>
  <c r="BE156" i="2"/>
  <c r="BE195" i="2"/>
  <c r="BE199" i="2"/>
  <c r="BE209" i="2"/>
  <c r="BE218" i="2"/>
  <c r="BE222" i="2"/>
  <c r="BE227" i="2"/>
  <c r="BE228" i="2"/>
  <c r="BE265" i="2"/>
  <c r="BE270" i="2"/>
  <c r="BE289" i="2"/>
  <c r="BE362" i="2"/>
  <c r="BE400" i="2"/>
  <c r="BE438" i="2"/>
  <c r="BE542" i="2"/>
  <c r="BE562" i="2"/>
  <c r="BE575" i="2"/>
  <c r="BE583" i="2"/>
  <c r="BE611" i="2"/>
  <c r="BE630" i="2"/>
  <c r="BE650" i="2"/>
  <c r="BE679" i="2"/>
  <c r="BE734" i="2"/>
  <c r="BE808" i="2"/>
  <c r="BE811" i="2"/>
  <c r="BE164" i="2"/>
  <c r="BE271" i="2"/>
  <c r="BE277" i="2"/>
  <c r="BE351" i="2"/>
  <c r="BE369" i="2"/>
  <c r="BE420" i="2"/>
  <c r="BE423" i="2"/>
  <c r="BE560" i="2"/>
  <c r="BE561" i="2"/>
  <c r="BE579" i="2"/>
  <c r="BE580" i="2"/>
  <c r="BE590" i="2"/>
  <c r="BE608" i="2"/>
  <c r="BE622" i="2"/>
  <c r="BE625" i="2"/>
  <c r="BE646" i="2"/>
  <c r="BE678" i="2"/>
  <c r="BE683" i="2"/>
  <c r="BE706" i="2"/>
  <c r="BE710" i="2"/>
  <c r="BE712" i="2"/>
  <c r="BE756" i="2"/>
  <c r="BE787" i="2"/>
  <c r="BE183" i="2"/>
  <c r="BE192" i="2"/>
  <c r="BE341" i="2"/>
  <c r="BE409" i="2"/>
  <c r="BE450" i="2"/>
  <c r="BE552" i="2"/>
  <c r="BE564" i="2"/>
  <c r="BE578" i="2"/>
  <c r="BE673" i="2"/>
  <c r="BE691" i="2"/>
  <c r="BE759" i="2"/>
  <c r="BE849" i="2"/>
  <c r="J94" i="2"/>
  <c r="BE168" i="2"/>
  <c r="BE179" i="2"/>
  <c r="BE240" i="2"/>
  <c r="BE347" i="2"/>
  <c r="BE371" i="2"/>
  <c r="BE372" i="2"/>
  <c r="BE411" i="2"/>
  <c r="BE519" i="2"/>
  <c r="BE530" i="2"/>
  <c r="BE538" i="2"/>
  <c r="BE543" i="2"/>
  <c r="BE548" i="2"/>
  <c r="BE604" i="2"/>
  <c r="BE614" i="2"/>
  <c r="BE633" i="2"/>
  <c r="BE642" i="2"/>
  <c r="BE643" i="2"/>
  <c r="BE644" i="2"/>
  <c r="BE662" i="2"/>
  <c r="BE682" i="2"/>
  <c r="BE684" i="2"/>
  <c r="BE713" i="2"/>
  <c r="BE716" i="2"/>
  <c r="BE157" i="2"/>
  <c r="BE187" i="2"/>
  <c r="BE232" i="2"/>
  <c r="BE238" i="2"/>
  <c r="BE288" i="2"/>
  <c r="BE358" i="2"/>
  <c r="BE393" i="2"/>
  <c r="BE397" i="2"/>
  <c r="BE410" i="2"/>
  <c r="BE432" i="2"/>
  <c r="BE435" i="2"/>
  <c r="BE445" i="2"/>
  <c r="BE446" i="2"/>
  <c r="BE518" i="2"/>
  <c r="BE539" i="2"/>
  <c r="BE556" i="2"/>
  <c r="BE565" i="2"/>
  <c r="BE567" i="2"/>
  <c r="BE675" i="2"/>
  <c r="BE765" i="2"/>
  <c r="BE809" i="2"/>
  <c r="F36" i="3"/>
  <c r="BA97" i="1"/>
  <c r="F39" i="3"/>
  <c r="BD97" i="1" s="1"/>
  <c r="F37" i="5"/>
  <c r="BB99" i="1"/>
  <c r="F36" i="5"/>
  <c r="BA99" i="1" s="1"/>
  <c r="F37" i="6"/>
  <c r="BB100" i="1"/>
  <c r="F36" i="8"/>
  <c r="BA103" i="1" s="1"/>
  <c r="BA102" i="1" s="1"/>
  <c r="AW102" i="1" s="1"/>
  <c r="F37" i="8"/>
  <c r="BB103" i="1" s="1"/>
  <c r="BB102" i="1" s="1"/>
  <c r="AX102" i="1" s="1"/>
  <c r="J36" i="8"/>
  <c r="AW103" i="1" s="1"/>
  <c r="F38" i="8"/>
  <c r="BC103" i="1"/>
  <c r="BC102" i="1"/>
  <c r="AY102" i="1" s="1"/>
  <c r="AS94" i="1"/>
  <c r="J36" i="3"/>
  <c r="AW97" i="1"/>
  <c r="F37" i="3"/>
  <c r="BB97" i="1"/>
  <c r="J36" i="4"/>
  <c r="AW98" i="1"/>
  <c r="F39" i="5"/>
  <c r="BD99" i="1"/>
  <c r="F38" i="6"/>
  <c r="BC100" i="1"/>
  <c r="F39" i="8"/>
  <c r="BD103" i="1"/>
  <c r="BD102" i="1"/>
  <c r="F36" i="2"/>
  <c r="BA96" i="1" s="1"/>
  <c r="F38" i="3"/>
  <c r="BC97" i="1"/>
  <c r="J36" i="7"/>
  <c r="AW101" i="1" s="1"/>
  <c r="J36" i="2"/>
  <c r="AW96" i="1"/>
  <c r="F36" i="4"/>
  <c r="BA98" i="1" s="1"/>
  <c r="F38" i="5"/>
  <c r="BC99" i="1"/>
  <c r="F36" i="7"/>
  <c r="BA101" i="1"/>
  <c r="F39" i="2"/>
  <c r="BD96" i="1"/>
  <c r="F38" i="4"/>
  <c r="BC98" i="1"/>
  <c r="F36" i="6"/>
  <c r="BA100" i="1"/>
  <c r="F38" i="7"/>
  <c r="BC101" i="1"/>
  <c r="F38" i="2"/>
  <c r="BC96" i="1"/>
  <c r="F39" i="4"/>
  <c r="BD98" i="1"/>
  <c r="J36" i="5"/>
  <c r="AW99" i="1"/>
  <c r="F39" i="6"/>
  <c r="BD100" i="1"/>
  <c r="F37" i="7"/>
  <c r="BB101" i="1"/>
  <c r="F37" i="2"/>
  <c r="BB96" i="1"/>
  <c r="F37" i="4"/>
  <c r="BB98" i="1"/>
  <c r="J36" i="6"/>
  <c r="AW100" i="1"/>
  <c r="F39" i="7"/>
  <c r="BD101" i="1"/>
  <c r="BK125" i="6" l="1"/>
  <c r="J125" i="6" s="1"/>
  <c r="J99" i="6" s="1"/>
  <c r="BK122" i="5"/>
  <c r="J122" i="5" s="1"/>
  <c r="J32" i="5" s="1"/>
  <c r="BK129" i="7"/>
  <c r="J129" i="7" s="1"/>
  <c r="J99" i="7" s="1"/>
  <c r="P269" i="3"/>
  <c r="P125" i="6"/>
  <c r="P124" i="6" s="1"/>
  <c r="AU100" i="1" s="1"/>
  <c r="R127" i="4"/>
  <c r="R126" i="4"/>
  <c r="P122" i="5"/>
  <c r="AU99" i="1" s="1"/>
  <c r="P318" i="3"/>
  <c r="T318" i="3"/>
  <c r="R269" i="3"/>
  <c r="R122" i="5"/>
  <c r="R536" i="2"/>
  <c r="P210" i="3"/>
  <c r="P146" i="3" s="1"/>
  <c r="P145" i="3" s="1"/>
  <c r="AU97" i="1" s="1"/>
  <c r="BK536" i="2"/>
  <c r="J536" i="2" s="1"/>
  <c r="J113" i="2" s="1"/>
  <c r="T129" i="7"/>
  <c r="T128" i="7"/>
  <c r="R210" i="3"/>
  <c r="R146" i="3" s="1"/>
  <c r="R129" i="7"/>
  <c r="R128" i="7"/>
  <c r="P127" i="4"/>
  <c r="P126" i="4" s="1"/>
  <c r="AU98" i="1" s="1"/>
  <c r="T373" i="2"/>
  <c r="BK373" i="2"/>
  <c r="J373" i="2" s="1"/>
  <c r="J107" i="2" s="1"/>
  <c r="R373" i="2"/>
  <c r="T125" i="6"/>
  <c r="T124" i="6" s="1"/>
  <c r="T269" i="3"/>
  <c r="T122" i="5"/>
  <c r="T210" i="3"/>
  <c r="T146" i="3" s="1"/>
  <c r="T145" i="3" s="1"/>
  <c r="T536" i="2"/>
  <c r="P129" i="7"/>
  <c r="P128" i="7" s="1"/>
  <c r="AU101" i="1" s="1"/>
  <c r="T145" i="2"/>
  <c r="T144" i="2" s="1"/>
  <c r="R318" i="3"/>
  <c r="P145" i="2"/>
  <c r="P144" i="2"/>
  <c r="AU96" i="1" s="1"/>
  <c r="R125" i="6"/>
  <c r="R124" i="6"/>
  <c r="R145" i="2"/>
  <c r="R144" i="2" s="1"/>
  <c r="BK269" i="3"/>
  <c r="J269" i="3"/>
  <c r="J105" i="3"/>
  <c r="BK121" i="8"/>
  <c r="J121" i="8" s="1"/>
  <c r="J98" i="8" s="1"/>
  <c r="BK124" i="6"/>
  <c r="J124" i="6" s="1"/>
  <c r="J98" i="6" s="1"/>
  <c r="AG99" i="1"/>
  <c r="J98" i="5"/>
  <c r="BK126" i="4"/>
  <c r="J126" i="4" s="1"/>
  <c r="J32" i="4" s="1"/>
  <c r="AG98" i="1" s="1"/>
  <c r="BK145" i="2"/>
  <c r="BK144" i="2"/>
  <c r="J144" i="2" s="1"/>
  <c r="J32" i="2" s="1"/>
  <c r="AG96" i="1" s="1"/>
  <c r="J35" i="4"/>
  <c r="AV98" i="1"/>
  <c r="AT98" i="1"/>
  <c r="F35" i="6"/>
  <c r="AZ100" i="1"/>
  <c r="F35" i="7"/>
  <c r="AZ101" i="1"/>
  <c r="F35" i="2"/>
  <c r="AZ96" i="1" s="1"/>
  <c r="J35" i="2"/>
  <c r="AV96" i="1"/>
  <c r="AT96" i="1" s="1"/>
  <c r="J35" i="3"/>
  <c r="AV97" i="1"/>
  <c r="AT97" i="1"/>
  <c r="F35" i="4"/>
  <c r="AZ98" i="1" s="1"/>
  <c r="J35" i="6"/>
  <c r="AV100" i="1"/>
  <c r="AT100" i="1" s="1"/>
  <c r="BD95" i="1"/>
  <c r="BB95" i="1"/>
  <c r="AX95" i="1"/>
  <c r="BA95" i="1"/>
  <c r="AW95" i="1" s="1"/>
  <c r="BC95" i="1"/>
  <c r="J35" i="8"/>
  <c r="AV103" i="1" s="1"/>
  <c r="AT103" i="1" s="1"/>
  <c r="J35" i="5"/>
  <c r="AV99" i="1" s="1"/>
  <c r="AT99" i="1" s="1"/>
  <c r="AN99" i="1" s="1"/>
  <c r="F35" i="5"/>
  <c r="AZ99" i="1" s="1"/>
  <c r="J35" i="7"/>
  <c r="AV101" i="1"/>
  <c r="AT101" i="1" s="1"/>
  <c r="F35" i="8"/>
  <c r="AZ103" i="1"/>
  <c r="AZ102" i="1"/>
  <c r="AV102" i="1" s="1"/>
  <c r="AT102" i="1" s="1"/>
  <c r="F35" i="3"/>
  <c r="AZ97" i="1"/>
  <c r="R145" i="3" l="1"/>
  <c r="BK146" i="3"/>
  <c r="J146" i="3"/>
  <c r="J99" i="3"/>
  <c r="BK128" i="7"/>
  <c r="J128" i="7"/>
  <c r="J98" i="7"/>
  <c r="AN98" i="1"/>
  <c r="J98" i="4"/>
  <c r="J41" i="5"/>
  <c r="J41" i="4"/>
  <c r="AN96" i="1"/>
  <c r="J145" i="2"/>
  <c r="J99" i="2"/>
  <c r="J98" i="2"/>
  <c r="J41" i="2"/>
  <c r="BD94" i="1"/>
  <c r="W33" i="1"/>
  <c r="BC94" i="1"/>
  <c r="W32" i="1"/>
  <c r="J32" i="6"/>
  <c r="AG100" i="1"/>
  <c r="AN100" i="1"/>
  <c r="AU95" i="1"/>
  <c r="AU94" i="1" s="1"/>
  <c r="J32" i="8"/>
  <c r="AG103" i="1"/>
  <c r="AG102" i="1"/>
  <c r="BA94" i="1"/>
  <c r="AW94" i="1"/>
  <c r="AK30" i="1"/>
  <c r="BB94" i="1"/>
  <c r="AX94" i="1" s="1"/>
  <c r="AZ95" i="1"/>
  <c r="AY95" i="1"/>
  <c r="J41" i="8" l="1"/>
  <c r="BK145" i="3"/>
  <c r="J145" i="3"/>
  <c r="J98" i="3"/>
  <c r="J41" i="6"/>
  <c r="AN103" i="1"/>
  <c r="AN102" i="1"/>
  <c r="AY94" i="1"/>
  <c r="AZ94" i="1"/>
  <c r="W29" i="1"/>
  <c r="J32" i="7"/>
  <c r="AG101" i="1"/>
  <c r="AN101" i="1" s="1"/>
  <c r="AV95" i="1"/>
  <c r="AT95" i="1"/>
  <c r="W30" i="1"/>
  <c r="W31" i="1"/>
  <c r="J41" i="7" l="1"/>
  <c r="AV94" i="1"/>
  <c r="AK29" i="1"/>
  <c r="J32" i="3"/>
  <c r="AG97" i="1" s="1"/>
  <c r="AN97" i="1" s="1"/>
  <c r="J41" i="3" l="1"/>
  <c r="AT94" i="1"/>
  <c r="AG95" i="1"/>
  <c r="AG94" i="1" s="1"/>
  <c r="AK26" i="1" s="1"/>
  <c r="AK35" i="1" s="1"/>
  <c r="AN95" i="1" l="1"/>
  <c r="AN94" i="1"/>
</calcChain>
</file>

<file path=xl/sharedStrings.xml><?xml version="1.0" encoding="utf-8"?>
<sst xmlns="http://schemas.openxmlformats.org/spreadsheetml/2006/main" count="19915" uniqueCount="2060">
  <si>
    <t>Export Komplet</t>
  </si>
  <si>
    <t/>
  </si>
  <si>
    <t>2.0</t>
  </si>
  <si>
    <t>ZAMOK</t>
  </si>
  <si>
    <t>False</t>
  </si>
  <si>
    <t>{a32a52b7-87c9-40bd-ae1c-4a7317b101d9}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</si>
  <si>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</si>
  <si>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</si>
  <si>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</si>
  <si>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</si>
  <si>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</si>
  <si>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</si>
  <si>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</si>
  <si>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</si>
  <si>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</si>
  <si>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</si>
  <si>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</si>
  <si>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 Stavebni upravy a nastavba provozniho objektu v Humpolci (zadani</t>
  </si>
  <si>
    <t>KSO:</t>
  </si>
  <si>
    <t>CC-CZ:</t>
  </si>
  <si>
    <t>Místo:</t>
  </si>
  <si>
    <t>Humpolec</t>
  </si>
  <si>
    <t>Datum:</t>
  </si>
  <si>
    <t>26. 2. 2024</t>
  </si>
  <si>
    <t>Zadavatel:</t>
  </si>
  <si>
    <t>IČ:</t>
  </si>
  <si>
    <t>KSÚS Vysočiny, příspěvková organizace</t>
  </si>
  <si>
    <t>DIČ:</t>
  </si>
  <si>
    <t>Uchazeč:</t>
  </si>
  <si>
    <t>Vyplň údaj</t>
  </si>
  <si>
    <t>Projektant:</t>
  </si>
  <si>
    <t>Projekta Humpolec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</si>
  <si>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</si>
  <si>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</si>
  <si>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</si>
  <si>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</si>
  <si>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</si>
  <si>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</si>
  <si>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</si>
  <si>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</si>
  <si>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</si>
  <si>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</si>
  <si>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</si>
  <si>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</si>
  <si>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</si>
  <si>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</si>
  <si>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</si>
  <si>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</si>
  <si>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</si>
  <si>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</si>
  <si>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</si>
  <si>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</si>
  <si>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</si>
  <si>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</si>
  <si>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</si>
  <si>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</si>
  <si>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</si>
  <si>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</si>
  <si>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</si>
  <si>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</si>
  <si>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</si>
  <si>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</si>
  <si>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</si>
  <si>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</si>
  <si>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</si>
  <si>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</si>
  <si>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</si>
  <si>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</si>
  <si>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</si>
  <si>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</si>
  <si>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</si>
  <si>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</si>
  <si>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</si>
  <si>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</si>
  <si>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</si>
  <si>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</si>
  <si>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</si>
  <si>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</si>
  <si>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</si>
  <si>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</si>
  <si>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SO-01</t>
  </si>
  <si>
    <t>Stavební úpravy a nástavba provozního objektu v Humpolci</t>
  </si>
  <si>
    <t>STA</t>
  </si>
  <si>
    <t>1</t>
  </si>
  <si>
    <t>{4eea819a-4911-41e7-8683-be1a7faf834b}</t>
  </si>
  <si>
    <t>2</t>
  </si>
  <si>
    <t>/</t>
  </si>
  <si>
    <t>1. NP</t>
  </si>
  <si>
    <t>Soupis</t>
  </si>
  <si>
    <t>{e32be032-17ff-43e6-8e85-ede6927ca41c}</t>
  </si>
  <si>
    <t>2. NP</t>
  </si>
  <si>
    <t>{49e40683-7550-487d-be87-890ef738a524}</t>
  </si>
  <si>
    <t>3</t>
  </si>
  <si>
    <t>Zateplení - fasáda</t>
  </si>
  <si>
    <t>{640d4c68-2a78-40e9-b808-d57b4135abe4}</t>
  </si>
  <si>
    <t>4</t>
  </si>
  <si>
    <t>Elektroinstalace</t>
  </si>
  <si>
    <t>{d92fd8d9-2076-431c-b4c2-907c2bd801d4}</t>
  </si>
  <si>
    <t>5</t>
  </si>
  <si>
    <t>ZTI</t>
  </si>
  <si>
    <t>{f958f401-00f8-4fe8-9891-5ca67d75403f}</t>
  </si>
  <si>
    <t>6</t>
  </si>
  <si>
    <t>Vytápění</t>
  </si>
  <si>
    <t>{54e62f18-3dfe-41fa-9ded-d588d422a735}</t>
  </si>
  <si>
    <t>VRN</t>
  </si>
  <si>
    <t>{589285b2-a0ff-43c2-9a83-2e346f15a80f}</t>
  </si>
  <si>
    <t>{0b0548d7-42ac-463c-9b60-ce32fe62dcf1}</t>
  </si>
  <si>
    <t>KRYCÍ LIST SOUPISU PRACÍ</t>
  </si>
  <si>
    <t>Objekt:</t>
  </si>
  <si>
    <t>SO-01 - Stavební úpravy a nástavba provozního objektu v Humpolci</t>
  </si>
  <si>
    <t>Soupis:</t>
  </si>
  <si>
    <t>1 - 1. 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</si>
  <si>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</si>
  <si>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</si>
  <si>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</si>
  <si>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</si>
  <si>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</si>
  <si>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</si>
  <si>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</si>
  <si>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</si>
  <si>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</si>
  <si>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</si>
  <si>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</si>
  <si>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</si>
  <si>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</si>
  <si>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</si>
  <si>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</si>
  <si>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</si>
  <si>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</si>
  <si>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</si>
  <si>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</si>
  <si>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</si>
  <si>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</si>
  <si>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</si>
  <si>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</si>
  <si>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</si>
  <si>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</si>
  <si>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</si>
  <si>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</si>
  <si>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</si>
  <si>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</si>
  <si>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</si>
  <si>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</si>
  <si>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</si>
  <si>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</si>
  <si>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</si>
  <si>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</si>
  <si>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</si>
  <si>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</si>
  <si>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</si>
  <si>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</si>
  <si>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</si>
  <si>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</si>
  <si>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</si>
  <si>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</si>
  <si>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</si>
  <si>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</si>
  <si>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</si>
  <si>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</si>
  <si>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132251102</t>
  </si>
  <si>
    <t>Hloubení rýh nezapažených š do 800 mm v hornině třídy těžitelnosti I skupiny 3 objem do 50 m3 strojně</t>
  </si>
  <si>
    <t>m3</t>
  </si>
  <si>
    <t>-1183514590</t>
  </si>
  <si>
    <t>VV</t>
  </si>
  <si>
    <t>75*0,6*0,6</t>
  </si>
  <si>
    <t>Součet</t>
  </si>
  <si>
    <t>162251101</t>
  </si>
  <si>
    <t>Vodorovné přemístění do 20 m výkopku/sypaniny z horniny třídy těžitelnosti I skupiny 1 až 3</t>
  </si>
  <si>
    <t>505879888</t>
  </si>
  <si>
    <t>odvoz na meziskládu</t>
  </si>
  <si>
    <t>27</t>
  </si>
  <si>
    <t>dovoz z meziskládky</t>
  </si>
  <si>
    <t>167151101</t>
  </si>
  <si>
    <t>Nakládání výkopku z hornin třídy těžitelnosti I skupiny 1 až 3 do 100 m3</t>
  </si>
  <si>
    <t>744856343</t>
  </si>
  <si>
    <t>174151101</t>
  </si>
  <si>
    <t>Zásyp jam, šachet rýh nebo kolem objektů sypaninou se zhutněním</t>
  </si>
  <si>
    <t>2095999343</t>
  </si>
  <si>
    <t>Svislé a kompletní konstrukce</t>
  </si>
  <si>
    <t>310239211</t>
  </si>
  <si>
    <t>Zazdívka otvorů pl přes 1 do 4 m2 ve zdivu nadzákladovém cihlami pálenými na MVC</t>
  </si>
  <si>
    <t>891366724</t>
  </si>
  <si>
    <t>č117</t>
  </si>
  <si>
    <t>1,1*2,1*0,3</t>
  </si>
  <si>
    <t>317941121</t>
  </si>
  <si>
    <t>Osazování ocelových válcovaných nosníků na zdivu  I nebo IE nebo U nebo UE nebo L do č. 12 nebo výšky do 120 mm</t>
  </si>
  <si>
    <t>t</t>
  </si>
  <si>
    <t>10</t>
  </si>
  <si>
    <t>7</t>
  </si>
  <si>
    <t>M</t>
  </si>
  <si>
    <t>13010420</t>
  </si>
  <si>
    <t>úhelník ocelový rovnostranný jakost 11 375 50x50x5mm</t>
  </si>
  <si>
    <t>8</t>
  </si>
  <si>
    <t>0,00418*14*1,25</t>
  </si>
  <si>
    <t>317941123</t>
  </si>
  <si>
    <t>Osazování ocelových válcovaných nosníků na zdivu  I nebo IE nebo U nebo UE nebo L č. 14 až 22 nebo výšky do 220 mm</t>
  </si>
  <si>
    <t>14</t>
  </si>
  <si>
    <t>9</t>
  </si>
  <si>
    <t>13010722</t>
  </si>
  <si>
    <t>ocel profilová IPN 200 jakost 11 375</t>
  </si>
  <si>
    <t>16</t>
  </si>
  <si>
    <t>341941001</t>
  </si>
  <si>
    <t>Nosné nebo spojovací svary tl do 10 mm ocelových doplňkových konstrukcí při montáži dílců</t>
  </si>
  <si>
    <t>m</t>
  </si>
  <si>
    <t>-630015270</t>
  </si>
  <si>
    <t>11</t>
  </si>
  <si>
    <t>342291111</t>
  </si>
  <si>
    <t>Ukotvení příček montážní polyuretanovou pěnou tl příčky do 100 mm</t>
  </si>
  <si>
    <t>-165490821</t>
  </si>
  <si>
    <t>(2,7*2+5,7)</t>
  </si>
  <si>
    <t>2,5</t>
  </si>
  <si>
    <t>3,02</t>
  </si>
  <si>
    <t>2,03*2</t>
  </si>
  <si>
    <t>0,95</t>
  </si>
  <si>
    <t>1,1</t>
  </si>
  <si>
    <t>0,5</t>
  </si>
  <si>
    <t>342272225</t>
  </si>
  <si>
    <t>Příčky z pórobetonových tvárnic hladkých na tenké maltové lože objemová hmotnost do 500 kg/m3, tloušťka příčky 100 mm</t>
  </si>
  <si>
    <t>m2</t>
  </si>
  <si>
    <t>20</t>
  </si>
  <si>
    <t>2,6*(2,7*2+5,7)-(0,8*1,97*3)</t>
  </si>
  <si>
    <t>2,6*2,5</t>
  </si>
  <si>
    <t>13</t>
  </si>
  <si>
    <t>342272245</t>
  </si>
  <si>
    <t>Příčky z pórobetonových tvárnic hladkých na tenké maltové lože objemová hmotnost do 500 kg/m3, tloušťka příčky 150 mm</t>
  </si>
  <si>
    <t>22</t>
  </si>
  <si>
    <t>3,02*2,6</t>
  </si>
  <si>
    <t>2,03*2,6*2</t>
  </si>
  <si>
    <t>340271045</t>
  </si>
  <si>
    <t>Zazdívka otvorů v příčkách nebo stěnách pl přes 1 do 4 m2 tvárnicemi pórobetonovými tl 150 mm</t>
  </si>
  <si>
    <t>900483242</t>
  </si>
  <si>
    <t>2,1*0,95</t>
  </si>
  <si>
    <t>1,1*2,1</t>
  </si>
  <si>
    <t>0,5*2,1</t>
  </si>
  <si>
    <t>15</t>
  </si>
  <si>
    <t>342291121</t>
  </si>
  <si>
    <t>Ukotvení příček  plochými kotvami, do konstrukce cihelné</t>
  </si>
  <si>
    <t>24</t>
  </si>
  <si>
    <t>2,6*(9)</t>
  </si>
  <si>
    <t>346272256</t>
  </si>
  <si>
    <t>Přizdívka z pórobetonových tvárnic tl 150 mm</t>
  </si>
  <si>
    <t>-104044634</t>
  </si>
  <si>
    <t>č.113</t>
  </si>
  <si>
    <t>1*1,5*2</t>
  </si>
  <si>
    <t>17</t>
  </si>
  <si>
    <t>349231811</t>
  </si>
  <si>
    <t>Přizdívka ostění z cihel tl přes 80 do 150 mm</t>
  </si>
  <si>
    <t>-1185348000</t>
  </si>
  <si>
    <t>zárubně</t>
  </si>
  <si>
    <t>(0,6+2*2)*0,15*4</t>
  </si>
  <si>
    <t>(0,8+2*2)*0,15*8</t>
  </si>
  <si>
    <t>Vodorovné konstrukce</t>
  </si>
  <si>
    <t>18</t>
  </si>
  <si>
    <t>430321515</t>
  </si>
  <si>
    <t>Schodišťové konstrukce a rampy z betonu železového (bez výztuže)  stupně, schodnice, ramena, podesty s nosníky tř. C 20/25</t>
  </si>
  <si>
    <t>26</t>
  </si>
  <si>
    <t>0,12*(2,05*2,25+1,6*2,25)+0,12*(2,75*1,1+2,25*1,3)</t>
  </si>
  <si>
    <t>0,168*0,29/2*1,1*16</t>
  </si>
  <si>
    <t>19</t>
  </si>
  <si>
    <t>430361821</t>
  </si>
  <si>
    <t>Výztuž schodišťových konstrukcí a ramp  stupňů, schodnic, ramen, podest s nosníky z betonářské oceli 10 505 (R) nebo BSt 500</t>
  </si>
  <si>
    <t>28</t>
  </si>
  <si>
    <t>120kg/m3</t>
  </si>
  <si>
    <t>2,129*0,120</t>
  </si>
  <si>
    <t>431351121</t>
  </si>
  <si>
    <t>Bednění podest, podstupňových desek a ramp včetně podpěrné konstrukce  výšky do 4 m půdorysně přímočarých zřízení</t>
  </si>
  <si>
    <t>30</t>
  </si>
  <si>
    <t>(2,05*2,25+1,4*2,25)+(2,75*1,1+2,25*1,1)</t>
  </si>
  <si>
    <t>0,168*0,29/2*32+0,29*1,1*16+0,168*1,1*16</t>
  </si>
  <si>
    <t>431351122</t>
  </si>
  <si>
    <t>Bednění podest, podstupňových desek a ramp včetně podpěrné konstrukce  výšky do 4 m půdorysně přímočarých odstranění</t>
  </si>
  <si>
    <t>32</t>
  </si>
  <si>
    <t>411354249</t>
  </si>
  <si>
    <t>Bednění stropů ztracené z hraněných trapézových vln v 60 mm plech pozinkovaný tl 1,0 mm</t>
  </si>
  <si>
    <t>-459376160</t>
  </si>
  <si>
    <t>úprava stropu nad garáží</t>
  </si>
  <si>
    <t>2,5*1,2</t>
  </si>
  <si>
    <t>23</t>
  </si>
  <si>
    <t>411322525</t>
  </si>
  <si>
    <t xml:space="preserve">Stropy trámové nebo kazetové a vln zabudovaného plechového bednění  ze ŽB tř. C 20/25 </t>
  </si>
  <si>
    <t>936903509</t>
  </si>
  <si>
    <t>2,5*1,2*0,1</t>
  </si>
  <si>
    <t>411354311</t>
  </si>
  <si>
    <t>Zřízení podpěrné konstrukce stropů výšky do 4 m tl přes 5 do 15 cm</t>
  </si>
  <si>
    <t>1663465275</t>
  </si>
  <si>
    <t>25</t>
  </si>
  <si>
    <t>411354312</t>
  </si>
  <si>
    <t>Odstranění podpěrné konstrukce stropů výšky do 4 m tl přes 5 do 15 cm</t>
  </si>
  <si>
    <t>-1702574306</t>
  </si>
  <si>
    <t>411362021</t>
  </si>
  <si>
    <t>Výztuž stropů svařovanými sítěmi Kari</t>
  </si>
  <si>
    <t>-696421508</t>
  </si>
  <si>
    <t>2,5*1,2*0,00444*1,20</t>
  </si>
  <si>
    <t>413232221</t>
  </si>
  <si>
    <t>Zazdívka zhlaví válcovaných nosníků v přes 150 do 300 mm</t>
  </si>
  <si>
    <t>kus</t>
  </si>
  <si>
    <t>-1048252595</t>
  </si>
  <si>
    <t>nosníky schodiště</t>
  </si>
  <si>
    <t>Úpravy povrchů, podlahy a osazování výplní</t>
  </si>
  <si>
    <t>61</t>
  </si>
  <si>
    <t>Úprava povrchů vnitřních</t>
  </si>
  <si>
    <t>611321145</t>
  </si>
  <si>
    <t xml:space="preserve">Vápenocementová omítka štuková dvouvrstvá vnitřních schodišťových konstrukcí nanášená ručně tloušťky jádrové omítky do 10 mm a tloušťky štuku do 3 mm </t>
  </si>
  <si>
    <t>1966928130</t>
  </si>
  <si>
    <t>29</t>
  </si>
  <si>
    <t>611321195</t>
  </si>
  <si>
    <t>Příplatek k vápenocementové omítce schodišťových konstrukcí za každých dalších 5 mm tloušťky ručně</t>
  </si>
  <si>
    <t>1316487597</t>
  </si>
  <si>
    <t>611325121</t>
  </si>
  <si>
    <t>Vápenocementová štuková omítka rýh ve stropech š do 150 mm</t>
  </si>
  <si>
    <t>-1638198080</t>
  </si>
  <si>
    <t>č106-107</t>
  </si>
  <si>
    <t>2,5*0,15</t>
  </si>
  <si>
    <t>31</t>
  </si>
  <si>
    <t>611325417</t>
  </si>
  <si>
    <t>Oprava vnitřní vápenocementové hladké omítky stropů v rozsahu plochy přes 10 do 30 % s celoplošným přeštukováním</t>
  </si>
  <si>
    <t>-1901050751</t>
  </si>
  <si>
    <t>nový stav</t>
  </si>
  <si>
    <t>č105</t>
  </si>
  <si>
    <t>16,5</t>
  </si>
  <si>
    <t>č106</t>
  </si>
  <si>
    <t>6,2</t>
  </si>
  <si>
    <t>č107</t>
  </si>
  <si>
    <t>č112</t>
  </si>
  <si>
    <t>12,35</t>
  </si>
  <si>
    <t>č113</t>
  </si>
  <si>
    <t>8,13</t>
  </si>
  <si>
    <t>č114</t>
  </si>
  <si>
    <t>č121</t>
  </si>
  <si>
    <t>6,5</t>
  </si>
  <si>
    <t>č122</t>
  </si>
  <si>
    <t>4,05</t>
  </si>
  <si>
    <t>č123</t>
  </si>
  <si>
    <t>2,4</t>
  </si>
  <si>
    <t>612311141</t>
  </si>
  <si>
    <t>Omítka vápenná vnitřních ploch  nanášená ručně dvouvrstvá štuková, tloušťky jádrové omítky do 10 mm a tloušťky štuku do 3 mm svislých konstrukcí stěn</t>
  </si>
  <si>
    <t>34</t>
  </si>
  <si>
    <t>2,6*(2,7*4+5,7*2)-(0,8*1,97*6)</t>
  </si>
  <si>
    <t>2,6*(2,5*2+0,5+3,02*2+2,03*2)</t>
  </si>
  <si>
    <t>2,5*1,5*2</t>
  </si>
  <si>
    <t>33</t>
  </si>
  <si>
    <t>612311191</t>
  </si>
  <si>
    <t>Příplatek k vápenné omítce vnitřních stěn za každých dalších 5 mm tloušťky ručně</t>
  </si>
  <si>
    <t>-881272950</t>
  </si>
  <si>
    <t>612315302</t>
  </si>
  <si>
    <t>Vápenná omítka ostění nebo nadpraží štuková</t>
  </si>
  <si>
    <t>-1409454954</t>
  </si>
  <si>
    <t>viz přizdívka</t>
  </si>
  <si>
    <t>8,52*2</t>
  </si>
  <si>
    <t>viz přisekání ostění</t>
  </si>
  <si>
    <t>7,47</t>
  </si>
  <si>
    <t>35</t>
  </si>
  <si>
    <t>612325121</t>
  </si>
  <si>
    <t>Vápenocementová štuková omítka rýh ve stěnách š do 150 mm</t>
  </si>
  <si>
    <t>-1946767261</t>
  </si>
  <si>
    <t>2,6*0,15*2</t>
  </si>
  <si>
    <t>36</t>
  </si>
  <si>
    <t>612325302</t>
  </si>
  <si>
    <t>Vápenocementová štuková omítka ostění nebo nadpraží</t>
  </si>
  <si>
    <t>756687268</t>
  </si>
  <si>
    <t>0,9*(1,5*12+2,1*8)</t>
  </si>
  <si>
    <t>37</t>
  </si>
  <si>
    <t>612321121</t>
  </si>
  <si>
    <t xml:space="preserve">Vápenocementová omítka hladká jednovrstvá vnitřních stěn nanášená ručně tloušťky do 10 mm </t>
  </si>
  <si>
    <t>-121524011</t>
  </si>
  <si>
    <t>viz K.O.</t>
  </si>
  <si>
    <t>92,28</t>
  </si>
  <si>
    <t>38</t>
  </si>
  <si>
    <t>612321191</t>
  </si>
  <si>
    <t>Příplatek k vápenocementové omítce vnitřních stěn za každých dalších 5 mm tloušťky ručně</t>
  </si>
  <si>
    <t>-1598388088</t>
  </si>
  <si>
    <t>39</t>
  </si>
  <si>
    <t>612325225</t>
  </si>
  <si>
    <t>Vápenocementová štuková omítka malých ploch přes 1 do 4 m2 na stěnách</t>
  </si>
  <si>
    <t>-1270400566</t>
  </si>
  <si>
    <t>viz zazdívky otvorů</t>
  </si>
  <si>
    <t>40</t>
  </si>
  <si>
    <t>612325417</t>
  </si>
  <si>
    <t>Oprava vnitřní vápenocementové hladké omítky stěn v rozsahu plochy přes 10 do 30 % s celoplošným přeštukováním</t>
  </si>
  <si>
    <t>1993558007</t>
  </si>
  <si>
    <t>(5,7+2,9*2)*2,6</t>
  </si>
  <si>
    <t>-0,8*2</t>
  </si>
  <si>
    <t>-2,1*1,5+(2,1+1,5*2)*0,45</t>
  </si>
  <si>
    <t>(2,5+2,5*2)*2,6</t>
  </si>
  <si>
    <t>(1,6+2,5+1,6)*2,6</t>
  </si>
  <si>
    <t>-0,8*2,1</t>
  </si>
  <si>
    <t>(3,2+3,1)*2*(2,6-2,1)</t>
  </si>
  <si>
    <t>(1,2+0,9)*2*(2,6-2,1)</t>
  </si>
  <si>
    <t>(3,6+1,6)*2*(2,6-2,1)</t>
  </si>
  <si>
    <t>(1,2+0,9)*2*(2,6-2,1)*2</t>
  </si>
  <si>
    <t>(1,7+1,2)*2*(2,6-2,1)</t>
  </si>
  <si>
    <t>(2,7+2,4)*2,6</t>
  </si>
  <si>
    <t>1,5*2,6</t>
  </si>
  <si>
    <t>(2,2+1,2)*(2,6-2,1)</t>
  </si>
  <si>
    <t>41</t>
  </si>
  <si>
    <t>619995001</t>
  </si>
  <si>
    <t>Začištění omítek kolem oken, dveří, podlah nebo obkladů</t>
  </si>
  <si>
    <t>1086120790</t>
  </si>
  <si>
    <t>(3,2+3,1)*2</t>
  </si>
  <si>
    <t>(1,2+0,9)*2</t>
  </si>
  <si>
    <t>-0,6*2+0,1*2</t>
  </si>
  <si>
    <t>-0,8*2+0,15*2</t>
  </si>
  <si>
    <t>(3,6+1,6)*2</t>
  </si>
  <si>
    <t>(1,2+0,9)*2*2</t>
  </si>
  <si>
    <t>-0,6*5</t>
  </si>
  <si>
    <t>-0,8</t>
  </si>
  <si>
    <t>(1,7+1,2)*2</t>
  </si>
  <si>
    <t>-0,6</t>
  </si>
  <si>
    <t>(2,2+1,2)*2</t>
  </si>
  <si>
    <t>-0,6+0,15*2</t>
  </si>
  <si>
    <t>42</t>
  </si>
  <si>
    <t>619991005</t>
  </si>
  <si>
    <t>Zakrytí stěny nebo svislých ploch fólií</t>
  </si>
  <si>
    <t>-796065663</t>
  </si>
  <si>
    <t>2,1*1,5*4</t>
  </si>
  <si>
    <t>1,5*1,5</t>
  </si>
  <si>
    <t>0,6*0,9*2</t>
  </si>
  <si>
    <t>1,2*0,9</t>
  </si>
  <si>
    <t>43</t>
  </si>
  <si>
    <t>612143004</t>
  </si>
  <si>
    <t>Montáž omítkových samolepících začišťovacích profilů pro spojení s okenním rámem</t>
  </si>
  <si>
    <t>1218488610</t>
  </si>
  <si>
    <t>(2,1+1,5*2)*4</t>
  </si>
  <si>
    <t>(1,5+1,5*2)*1</t>
  </si>
  <si>
    <t>44</t>
  </si>
  <si>
    <t>59051476</t>
  </si>
  <si>
    <t>profil začišťovací PVC 9mm s výztužnou tkaninou pro ostění ETICS</t>
  </si>
  <si>
    <t>986030486</t>
  </si>
  <si>
    <t>24,9*1,05</t>
  </si>
  <si>
    <t>63</t>
  </si>
  <si>
    <t>Podlahy a podlahové konstrukce</t>
  </si>
  <si>
    <t>45</t>
  </si>
  <si>
    <t>631311124</t>
  </si>
  <si>
    <t>Mazanina z betonu  prostého bez zvýšených nároků na prostředí tl. přes 80 do 120 mm tř. C 16/20</t>
  </si>
  <si>
    <t>0,12*1,75*2,25+1,5</t>
  </si>
  <si>
    <t>46</t>
  </si>
  <si>
    <t>631319111</t>
  </si>
  <si>
    <t>Příplatek k mazanině za provedení prahu do 200x100 mm</t>
  </si>
  <si>
    <t>-242418731</t>
  </si>
  <si>
    <t>0,9</t>
  </si>
  <si>
    <t>47</t>
  </si>
  <si>
    <t>632441111</t>
  </si>
  <si>
    <t>Potěr anhydritový samonivelační ze suchých směsí  tlouštky od 10 do 20 mm</t>
  </si>
  <si>
    <t>2,25*1,75</t>
  </si>
  <si>
    <t>48</t>
  </si>
  <si>
    <t>635321112</t>
  </si>
  <si>
    <t>Násyp z recyklátu pod podlahy  s udusáním a urovnáním povrchu, z recyklátu betonového</t>
  </si>
  <si>
    <t>0,45*1,5*2,25</t>
  </si>
  <si>
    <t>64</t>
  </si>
  <si>
    <t>Osazování výplní otvorů</t>
  </si>
  <si>
    <t>49</t>
  </si>
  <si>
    <t>642944121</t>
  </si>
  <si>
    <t>Osazování ocelových zárubní dodatečné pl do 2,5 m2</t>
  </si>
  <si>
    <t>904112451</t>
  </si>
  <si>
    <t>50</t>
  </si>
  <si>
    <t>55331485</t>
  </si>
  <si>
    <t>zárubeň jednokřídlá ocelová pro zdění tl stěny 110-150mm rozměru 600/1970mm</t>
  </si>
  <si>
    <t>124987438</t>
  </si>
  <si>
    <t>51</t>
  </si>
  <si>
    <t>55331487</t>
  </si>
  <si>
    <t>zárubeň jednokřídlá ocelová pro zdění tl stěny 110-150mm rozměru 800/1970mm</t>
  </si>
  <si>
    <t>-1599188413</t>
  </si>
  <si>
    <t>52</t>
  </si>
  <si>
    <t>642945111</t>
  </si>
  <si>
    <t>Osazování protipožárních nebo protiplynových zárubní dveří jednokřídlových do 2,5 m2 (zárubeň je součástí dodávky dveří)</t>
  </si>
  <si>
    <t>-2632400</t>
  </si>
  <si>
    <t>Ostatní konstrukce a práce, bourání</t>
  </si>
  <si>
    <t>94</t>
  </si>
  <si>
    <t>Lešení a stavební výtahy</t>
  </si>
  <si>
    <t>53</t>
  </si>
  <si>
    <t>949101111</t>
  </si>
  <si>
    <t>Lešení pomocné pro objekty pozemních staveb s lešeňovou podlahou v do 1,9 m zatížení do 150 kg/m2</t>
  </si>
  <si>
    <t>1278242476</t>
  </si>
  <si>
    <t>bourací práce</t>
  </si>
  <si>
    <t>16,5+6,2+4+3,7</t>
  </si>
  <si>
    <t>12,35+8,13+2</t>
  </si>
  <si>
    <t>6,5+4,05+2,4</t>
  </si>
  <si>
    <t>bourání oken</t>
  </si>
  <si>
    <t>3,1*1*4</t>
  </si>
  <si>
    <t>2,5*1</t>
  </si>
  <si>
    <t>Mezisoučet</t>
  </si>
  <si>
    <t>nové práce</t>
  </si>
  <si>
    <t>80,73*2</t>
  </si>
  <si>
    <t>95</t>
  </si>
  <si>
    <t>Různé dokončovací konstrukce a práce pozemních staveb</t>
  </si>
  <si>
    <t>54</t>
  </si>
  <si>
    <t>952901221</t>
  </si>
  <si>
    <t>Vyčištění budov nebo objektů před předáním do užívání  průmyslových budov a objektů výrobních, skladovacích, garáží, dílen nebo hal apod. s nespalnou podlahou jakékoliv výšky podlaží</t>
  </si>
  <si>
    <t>24,7*15</t>
  </si>
  <si>
    <t>55</t>
  </si>
  <si>
    <t>953943211</t>
  </si>
  <si>
    <t>Osazování hasicího přístroje</t>
  </si>
  <si>
    <t>1719454315</t>
  </si>
  <si>
    <t>56</t>
  </si>
  <si>
    <t>44932112</t>
  </si>
  <si>
    <t>přístroj hasicí 21A</t>
  </si>
  <si>
    <t>-625790725</t>
  </si>
  <si>
    <t>57</t>
  </si>
  <si>
    <t>953993311</t>
  </si>
  <si>
    <t>Osazení bezpečnostní, orientační nebo informační tabulky samolepicí</t>
  </si>
  <si>
    <t>768870559</t>
  </si>
  <si>
    <t>58</t>
  </si>
  <si>
    <t>73534561</t>
  </si>
  <si>
    <t>tabulka bezpečnostní fotoluminiscenční samolepící</t>
  </si>
  <si>
    <t>-1490780982</t>
  </si>
  <si>
    <t>96</t>
  </si>
  <si>
    <t>Bourání konstrukcí</t>
  </si>
  <si>
    <t>59</t>
  </si>
  <si>
    <t>962031132</t>
  </si>
  <si>
    <t>Bourání příček z cihel, tvárnic nebo příčkovek  z cihel pálených, plných nebo dutých na maltu vápennou nebo vápenocementovou, tl. do 100 mm</t>
  </si>
  <si>
    <t>2,6*1,45</t>
  </si>
  <si>
    <t>60</t>
  </si>
  <si>
    <t>962031133</t>
  </si>
  <si>
    <t>Bourání příček z cihel, tvárnic nebo příčkovek  z cihel pálených, plných nebo dutých na maltu vápennou nebo vápenocementovou, tl. do 150 mm</t>
  </si>
  <si>
    <t>2,6*(2,5+0,5)</t>
  </si>
  <si>
    <t>962032241</t>
  </si>
  <si>
    <t>Bourání zdiva nadzákladového z cihel nebo tvárnic  z cihel pálených nebo vápenopískových, na maltu cementovou, objemu přes 1 m3</t>
  </si>
  <si>
    <t>5,65*2,4*0,3</t>
  </si>
  <si>
    <t>62</t>
  </si>
  <si>
    <t>963042819</t>
  </si>
  <si>
    <t>Bourání schodišťových stupňů betonových zhotovených na místě</t>
  </si>
  <si>
    <t>1308070056</t>
  </si>
  <si>
    <t>1,5*4</t>
  </si>
  <si>
    <t>963051113</t>
  </si>
  <si>
    <t>Bourání ŽB stropů deskových tl přes 80 mm</t>
  </si>
  <si>
    <t>1253539865</t>
  </si>
  <si>
    <t>965042231</t>
  </si>
  <si>
    <t>Bourání podkladů pod dlažby nebo mazanin betonových nebo z litého asfaltu tl přes 100 mm pl do 4 m2</t>
  </si>
  <si>
    <t>-1851315665</t>
  </si>
  <si>
    <t>65</t>
  </si>
  <si>
    <t>965081213</t>
  </si>
  <si>
    <t>Bourání podlah z dlaždic keramických nebo xylolitových tl do 10 mm plochy přes 1 m2</t>
  </si>
  <si>
    <t>1559003847</t>
  </si>
  <si>
    <t>66</t>
  </si>
  <si>
    <t>965046111</t>
  </si>
  <si>
    <t>Broušení stávajících betonových podlah úběr do 3 mm</t>
  </si>
  <si>
    <t>-1014719237</t>
  </si>
  <si>
    <t>67</t>
  </si>
  <si>
    <t>965046119</t>
  </si>
  <si>
    <t>Příplatek k broušení stávajících betonových podlah za každý další 1 mm úběru</t>
  </si>
  <si>
    <t>-1022890621</t>
  </si>
  <si>
    <t>22,48*7</t>
  </si>
  <si>
    <t>68</t>
  </si>
  <si>
    <t>967031132</t>
  </si>
  <si>
    <t>Přisekání rovných ostění v cihelném zdivu na MV nebo MVC</t>
  </si>
  <si>
    <t>-377104483</t>
  </si>
  <si>
    <t>(2,1+1,5*2)*0,3*4</t>
  </si>
  <si>
    <t>(1,5+1,5*2)*0,3*1</t>
  </si>
  <si>
    <t>69</t>
  </si>
  <si>
    <t>967031733</t>
  </si>
  <si>
    <t>Přisekání plošné zdiva z cihel pálených na MV nebo MVC tl do 150 mm</t>
  </si>
  <si>
    <t>1649714025</t>
  </si>
  <si>
    <t>70</t>
  </si>
  <si>
    <t>968072455</t>
  </si>
  <si>
    <t>Vybourání kovových rámů oken s křídly, dveřních zárubní, vrat, stěn, ostění nebo obkladů  dveřních zárubní, plochy do 2 m2</t>
  </si>
  <si>
    <t>0,8*1,97*4</t>
  </si>
  <si>
    <t>71</t>
  </si>
  <si>
    <t>968072456</t>
  </si>
  <si>
    <t>Vybourání kovových rámů oken s křídly, dveřních zárubní, vrat, stěn, ostění nebo obkladů  dveřních zárubní, plochy přes 2 m2</t>
  </si>
  <si>
    <t>1,25*2,1</t>
  </si>
  <si>
    <t>72</t>
  </si>
  <si>
    <t>971033621</t>
  </si>
  <si>
    <t>Vybourání otvorů ve zdivu základovém nebo nadzákladovém z cihel, tvárnic, příčkovek  z cihel pálených na maltu vápennou nebo vápenocementovou plochy do 4 m2, tl. do 100 mm</t>
  </si>
  <si>
    <t>0,8*1,97</t>
  </si>
  <si>
    <t>73</t>
  </si>
  <si>
    <t>971033631</t>
  </si>
  <si>
    <t>Vybourání otvorů ve zdivu základovém nebo nadzákladovém z cihel, tvárnic, příčkovek  z cihel pálených na maltu vápennou nebo vápenocementovou plochy do 4 m2, tl. do 150 mm</t>
  </si>
  <si>
    <t>74</t>
  </si>
  <si>
    <t>971033641</t>
  </si>
  <si>
    <t>Vybourání otvorů ve zdivu základovém nebo nadzákladovém z cihel, tvárnic, příčkovek  z cihel pálených na maltu vápennou nebo vápenocementovou plochy do 4 m2, tl. do 300 mm</t>
  </si>
  <si>
    <t>0,2*0,8*2,1</t>
  </si>
  <si>
    <t>75</t>
  </si>
  <si>
    <t>973031324</t>
  </si>
  <si>
    <t>Vysekání výklenků nebo kapes ve zdivu z cihel  na maltu vápennou nebo vápenocementovou kapes, plochy do 0,10 m2, hl. do 150 mm</t>
  </si>
  <si>
    <t>76</t>
  </si>
  <si>
    <t>974031164</t>
  </si>
  <si>
    <t>Vysekání rýh ve zdivu cihelném hl do 150 mm š do 150 mm</t>
  </si>
  <si>
    <t>556274217</t>
  </si>
  <si>
    <t>uložení schodiště</t>
  </si>
  <si>
    <t>2,5+1,3+2,5+1,3+2,5+2,3</t>
  </si>
  <si>
    <t>77</t>
  </si>
  <si>
    <t>978011141</t>
  </si>
  <si>
    <t>Otlučení (osekání) vnitřní vápenné nebo vápenocementové omítky stropů v rozsahu přes 10 do 30 %</t>
  </si>
  <si>
    <t>763636094</t>
  </si>
  <si>
    <t>78</t>
  </si>
  <si>
    <t>978013141</t>
  </si>
  <si>
    <t>Otlučení (osekání) vnitřní vápenné nebo vápenocementové omítky stěn v rozsahu přes 10 do 30 %</t>
  </si>
  <si>
    <t>1591672634</t>
  </si>
  <si>
    <t>79</t>
  </si>
  <si>
    <t>978059541</t>
  </si>
  <si>
    <t>Odsekání a odebrání obkladů stěn z vnitřních obkládaček plochy přes 1 m2</t>
  </si>
  <si>
    <t>-392314880</t>
  </si>
  <si>
    <t>(3,2+3,1)*2*2</t>
  </si>
  <si>
    <t>(0,9+1,2)*2*2</t>
  </si>
  <si>
    <t>(2,2+1,2)*2*2</t>
  </si>
  <si>
    <t>-0,6*2*2</t>
  </si>
  <si>
    <t>-0,8*2*4</t>
  </si>
  <si>
    <t>(3,6+1,6)*2*2</t>
  </si>
  <si>
    <t>-0,6*2*3</t>
  </si>
  <si>
    <t>-0,6*2</t>
  </si>
  <si>
    <t>997</t>
  </si>
  <si>
    <t>Přesun sutě</t>
  </si>
  <si>
    <t>80</t>
  </si>
  <si>
    <t>997013153</t>
  </si>
  <si>
    <t>Vnitrostaveništní doprava suti a vybouraných hmot pro budovy v přes 9 do 12 m s omezením mechanizace</t>
  </si>
  <si>
    <t>465198232</t>
  </si>
  <si>
    <t>81</t>
  </si>
  <si>
    <t>997013501</t>
  </si>
  <si>
    <t>Odvoz suti a vybouraných hmot na skládku nebo meziskládku  se složením, na vzdálenost do 1 km</t>
  </si>
  <si>
    <t>-292935391</t>
  </si>
  <si>
    <t>82</t>
  </si>
  <si>
    <t>997013509</t>
  </si>
  <si>
    <t>Odvoz suti a vybouraných hmot na skládku nebo meziskládku  se složením, na vzdálenost Příplatek k ceně za každý další i započatý 1 km přes 1 km</t>
  </si>
  <si>
    <t>36,24*29</t>
  </si>
  <si>
    <t>83</t>
  </si>
  <si>
    <t>997013609</t>
  </si>
  <si>
    <t>Poplatek za uložení na skládce (skládkovné) stavebního odpadu ze směsí nebo oddělených frakcí betonu, cihel a keramických výrobků kód odpadu 17 01 07</t>
  </si>
  <si>
    <t>701720936</t>
  </si>
  <si>
    <t>36,24</t>
  </si>
  <si>
    <t>-1,087</t>
  </si>
  <si>
    <t>-0,644</t>
  </si>
  <si>
    <t>84</t>
  </si>
  <si>
    <t>997013631</t>
  </si>
  <si>
    <t>Poplatek za uložení na skládce (skládkovné) stavebního odpadu směsného kód odpadu 17 09 04</t>
  </si>
  <si>
    <t>1742787301</t>
  </si>
  <si>
    <t>36,24*0,03</t>
  </si>
  <si>
    <t>85</t>
  </si>
  <si>
    <t>997013804</t>
  </si>
  <si>
    <t>Poplatek za uložení na skládce (skládkovné) stavebního odpadu ze skla kód odpadu 17 02 02</t>
  </si>
  <si>
    <t>1171685805</t>
  </si>
  <si>
    <t>0,479</t>
  </si>
  <si>
    <t>0,165</t>
  </si>
  <si>
    <t>998</t>
  </si>
  <si>
    <t>Přesun hmot</t>
  </si>
  <si>
    <t>86</t>
  </si>
  <si>
    <t>998011009</t>
  </si>
  <si>
    <t>Přesun hmot pro budovy zděné s omezením mechanizace pro budovy v přes 6 do 12 m</t>
  </si>
  <si>
    <t>-416891916</t>
  </si>
  <si>
    <t>PSV</t>
  </si>
  <si>
    <t>Práce a dodávky PSV</t>
  </si>
  <si>
    <t>725</t>
  </si>
  <si>
    <t>Zdravotechnika - zařizovací předměty</t>
  </si>
  <si>
    <t>87</t>
  </si>
  <si>
    <t>725110811</t>
  </si>
  <si>
    <t>Demontáž klozetů  splachovacích s nádrží nebo tlakovým splachovačem</t>
  </si>
  <si>
    <t>soubor</t>
  </si>
  <si>
    <t>92</t>
  </si>
  <si>
    <t>88</t>
  </si>
  <si>
    <t>725130811</t>
  </si>
  <si>
    <t>Demontáž pisoárových stání  s nádrží 1 dílných</t>
  </si>
  <si>
    <t>89</t>
  </si>
  <si>
    <t>725210821</t>
  </si>
  <si>
    <t>Demontáž umyvadel  bez výtokových armatur umyvadel</t>
  </si>
  <si>
    <t>90</t>
  </si>
  <si>
    <t>725240811</t>
  </si>
  <si>
    <t>Demontáž sprchových kabin a vaniček  bez výtokových armatur kabin</t>
  </si>
  <si>
    <t>98</t>
  </si>
  <si>
    <t>91</t>
  </si>
  <si>
    <t>725820801</t>
  </si>
  <si>
    <t>Demontáž baterií  nástěnných do G 3/4</t>
  </si>
  <si>
    <t>100</t>
  </si>
  <si>
    <t>725840850</t>
  </si>
  <si>
    <t>Demontáž baterií sprchových  diferenciálních do G 3/4 x 1</t>
  </si>
  <si>
    <t>102</t>
  </si>
  <si>
    <t>766</t>
  </si>
  <si>
    <t>Konstrukce truhlářské</t>
  </si>
  <si>
    <t>93</t>
  </si>
  <si>
    <t>766622833</t>
  </si>
  <si>
    <t>Demontáž okenních konstrukcí k opětovnému použití rámu zdvojených dřevěných nebo plastových, plochy otvoru přes 2 do 4 m2</t>
  </si>
  <si>
    <t>110</t>
  </si>
  <si>
    <t>2,1*1,5*4+1,5*1,5</t>
  </si>
  <si>
    <t>766691811</t>
  </si>
  <si>
    <t>Demontáž parapetních desek dřevěných nebo plastových šířky do 300 mm</t>
  </si>
  <si>
    <t>-1358282396</t>
  </si>
  <si>
    <t>2,15*4</t>
  </si>
  <si>
    <t>1,55*1</t>
  </si>
  <si>
    <t>766629215</t>
  </si>
  <si>
    <t>Příplatek k montáži oken za izolaci pro rovné ostění připojovací spára do 45 mm</t>
  </si>
  <si>
    <t>-1552295203</t>
  </si>
  <si>
    <t>(2,1+1,5)*2*4</t>
  </si>
  <si>
    <t>(1,5+1,5)*2*1</t>
  </si>
  <si>
    <t>766622131</t>
  </si>
  <si>
    <t>Montáž plastových oken plochy přes 1 m2 otevíravých v do 1,5 m s rámem do zdiva</t>
  </si>
  <si>
    <t>546678895</t>
  </si>
  <si>
    <t>1,5*1,5*1</t>
  </si>
  <si>
    <t>97</t>
  </si>
  <si>
    <t>61140031A</t>
  </si>
  <si>
    <t>okno plastové dvoukřídlé otvíravé a vyklápěcí 210 x 150 cm, max. Uw=1,0m2K/W, barva bílá/bílá</t>
  </si>
  <si>
    <t>106</t>
  </si>
  <si>
    <t>61140029A</t>
  </si>
  <si>
    <t>okno plastové dvoukřídlé otvíravé a vyklápěcí 150 x 150 cm, max. Uw=1,0m2K/W, barva bílá/bílá</t>
  </si>
  <si>
    <t>108</t>
  </si>
  <si>
    <t>99</t>
  </si>
  <si>
    <t>766660001</t>
  </si>
  <si>
    <t>Montáž dveřních křídel dřevěných nebo plastových  otevíravých do ocelové zárubně povrchově upravených jednokřídlových, šířky do 800 mm</t>
  </si>
  <si>
    <t>112</t>
  </si>
  <si>
    <t>61162084</t>
  </si>
  <si>
    <t>dveře jednokřídlé dřevotřískové povrch laminátový CPL plné 600x1970mm</t>
  </si>
  <si>
    <t>2138007020</t>
  </si>
  <si>
    <t>101</t>
  </si>
  <si>
    <t>61162092</t>
  </si>
  <si>
    <t>dveře jednokřídlé dřevotřískové povrch laminátový CPL částečně prosklené 800x1970mm</t>
  </si>
  <si>
    <t>-802200054</t>
  </si>
  <si>
    <t>766660728</t>
  </si>
  <si>
    <t>Montáž dveřního interiérového kování - zámku</t>
  </si>
  <si>
    <t>-1722945549</t>
  </si>
  <si>
    <t>103</t>
  </si>
  <si>
    <t>54924003</t>
  </si>
  <si>
    <t xml:space="preserve">zámek </t>
  </si>
  <si>
    <t>-1050534487</t>
  </si>
  <si>
    <t>104</t>
  </si>
  <si>
    <t>766660729</t>
  </si>
  <si>
    <t>Montáž dveřního interiérového kování - štítku s klikou</t>
  </si>
  <si>
    <t>-760215635</t>
  </si>
  <si>
    <t>105</t>
  </si>
  <si>
    <t>54914123</t>
  </si>
  <si>
    <t>kování rozetové klika/klika</t>
  </si>
  <si>
    <t>-1154698484</t>
  </si>
  <si>
    <t>766660730</t>
  </si>
  <si>
    <t>Montáž dveřního interiérového kování - WC kliky se zámkem</t>
  </si>
  <si>
    <t>-1148202590</t>
  </si>
  <si>
    <t>107</t>
  </si>
  <si>
    <t>54914128</t>
  </si>
  <si>
    <t>kování rozetové pro WC</t>
  </si>
  <si>
    <t>1237415467</t>
  </si>
  <si>
    <t>766694126</t>
  </si>
  <si>
    <t>Montáž parapetních desek dřevěných nebo plastových š přes 30 cm</t>
  </si>
  <si>
    <t>2078903123</t>
  </si>
  <si>
    <t>109</t>
  </si>
  <si>
    <t>60794106</t>
  </si>
  <si>
    <t>parapet dřevotřískový vnitřní povrch laminátový š 450mm</t>
  </si>
  <si>
    <t>-159835794</t>
  </si>
  <si>
    <t>10,15*1,1</t>
  </si>
  <si>
    <t>60794121</t>
  </si>
  <si>
    <t>koncovka PVC k parapetním dřevotřískovým deskám 600mm</t>
  </si>
  <si>
    <t>1393680047</t>
  </si>
  <si>
    <t>111</t>
  </si>
  <si>
    <t>76699001</t>
  </si>
  <si>
    <t>Montáž kuchyňské linky dl.2,5m č.1.07 (linku a vestavěné spotřebiče dodá objednavatel)</t>
  </si>
  <si>
    <t>-855239331</t>
  </si>
  <si>
    <t>76699002</t>
  </si>
  <si>
    <t>Montáž kuchyňské linky dl.2,9m č.1.05   (linku a vestavěné spotřebiče dodá objednavatel)</t>
  </si>
  <si>
    <t>-1272500854</t>
  </si>
  <si>
    <t>113</t>
  </si>
  <si>
    <t>998766112</t>
  </si>
  <si>
    <t>Přesun hmot tonážní pro kce truhlářské s omezením mechanizace v objektech v přes 6 do 12 m</t>
  </si>
  <si>
    <t>-949859964</t>
  </si>
  <si>
    <t>767</t>
  </si>
  <si>
    <t>Konstrukce zámečnické</t>
  </si>
  <si>
    <t>114</t>
  </si>
  <si>
    <t>767001</t>
  </si>
  <si>
    <t xml:space="preserve">M+D schodišťového zábradlí nerez vč.kotvení </t>
  </si>
  <si>
    <t>674836486</t>
  </si>
  <si>
    <t>2,5+0,15+2,5+1,2</t>
  </si>
  <si>
    <t>115</t>
  </si>
  <si>
    <t>767646510</t>
  </si>
  <si>
    <t>Montáž dveří protipožárního uzávěru jednokřídlového</t>
  </si>
  <si>
    <t>1105459877</t>
  </si>
  <si>
    <t>116</t>
  </si>
  <si>
    <t>55341182</t>
  </si>
  <si>
    <t>dveře ocelové protipožární EW 15, 30, 45 D1 speciální zárubeň jednokřídlé 80 x 197 cm včetně kování a povrchové úpravy</t>
  </si>
  <si>
    <t>118</t>
  </si>
  <si>
    <t>117</t>
  </si>
  <si>
    <t>767649191</t>
  </si>
  <si>
    <t>Montáž dveřního samozavírače</t>
  </si>
  <si>
    <t>-648862020</t>
  </si>
  <si>
    <t>54917250A</t>
  </si>
  <si>
    <t>samozavírač dveří s hřebenovou technologií</t>
  </si>
  <si>
    <t>-1539395880</t>
  </si>
  <si>
    <t>119</t>
  </si>
  <si>
    <t>998767112</t>
  </si>
  <si>
    <t>Přesun hmot tonážní pro zámečnické konstrukce s omezením mechanizace v objektech v přes 6 do 12 m</t>
  </si>
  <si>
    <t>-169959578</t>
  </si>
  <si>
    <t>771</t>
  </si>
  <si>
    <t>Podlahy z dlaždic</t>
  </si>
  <si>
    <t>120</t>
  </si>
  <si>
    <t>771111011</t>
  </si>
  <si>
    <t>Vysátí podkladu před pokládkou dlažby</t>
  </si>
  <si>
    <t>-960279250</t>
  </si>
  <si>
    <t>č112+113+114+123</t>
  </si>
  <si>
    <t>12,35+8,13+2+2,4</t>
  </si>
  <si>
    <t>č102</t>
  </si>
  <si>
    <t>2,3*1,5</t>
  </si>
  <si>
    <t>2,5*2,5</t>
  </si>
  <si>
    <t>121</t>
  </si>
  <si>
    <t>771121011</t>
  </si>
  <si>
    <t>Nátěr penetrační na podlahu</t>
  </si>
  <si>
    <t>1048851337</t>
  </si>
  <si>
    <t>122</t>
  </si>
  <si>
    <t>771151022</t>
  </si>
  <si>
    <t>Samonivelační stěrka podlah pevnosti 30 MPa tl přes 3 do 5 mm</t>
  </si>
  <si>
    <t>-1746599741</t>
  </si>
  <si>
    <t>123</t>
  </si>
  <si>
    <t>771274113</t>
  </si>
  <si>
    <t>Montáž obkladů stupnic z dlaždic keramických hladkých lepených cementovým flexibilním lepidlem š přes 250 do 300 mm</t>
  </si>
  <si>
    <t>-1322256132</t>
  </si>
  <si>
    <t>1,2*16</t>
  </si>
  <si>
    <t>1,5</t>
  </si>
  <si>
    <t>124</t>
  </si>
  <si>
    <t>59761085</t>
  </si>
  <si>
    <t>schodovka keramická mrazuvzdorná povrch hladký/matný tl do 10mm š přes 250 do 300mm dl do 300mm</t>
  </si>
  <si>
    <t>1864411672</t>
  </si>
  <si>
    <t>20,7*1,1 'Přepočtené koeficientem množství</t>
  </si>
  <si>
    <t>125</t>
  </si>
  <si>
    <t>771274232</t>
  </si>
  <si>
    <t>Montáž obkladů podstupnic z dlaždic keramických hladkých lepených cementovým flexibilním lepidlem v přes 150 do 200 mm</t>
  </si>
  <si>
    <t>-2009180216</t>
  </si>
  <si>
    <t>126</t>
  </si>
  <si>
    <t>59761135</t>
  </si>
  <si>
    <t>dlažba keramická slinutá nemrazuvzdorná povrch hladký/matný tl do 10mm přes 9 do 12ks/m2</t>
  </si>
  <si>
    <t>184446532</t>
  </si>
  <si>
    <t>20,7*0,2*1,1</t>
  </si>
  <si>
    <t>127</t>
  </si>
  <si>
    <t>771474113</t>
  </si>
  <si>
    <t>Montáž soklů z dlaždic keramických rovných lepených cementovým flexibilním lepidlem v přes 90 do 120 mm</t>
  </si>
  <si>
    <t>1586843867</t>
  </si>
  <si>
    <t>2,35*2+1,5</t>
  </si>
  <si>
    <t>-0,8+0,3*2</t>
  </si>
  <si>
    <t>1,3+2,5+1,3</t>
  </si>
  <si>
    <t>2,5*2+2,5</t>
  </si>
  <si>
    <t>128</t>
  </si>
  <si>
    <t>771474133</t>
  </si>
  <si>
    <t>Montáž soklů z dlaždic keramických schodišťových stupňovitých lepených cementovým flexibilním lepidlem v přes 90 do 120 mm</t>
  </si>
  <si>
    <t>-1566521580</t>
  </si>
  <si>
    <t>(0,3+0,2)*2*(16+1)</t>
  </si>
  <si>
    <t>129</t>
  </si>
  <si>
    <t>59761187</t>
  </si>
  <si>
    <t>sokl keramický mrazuvzdorný povrch hladký tl do 10mm výšky přes 90 do 120mm</t>
  </si>
  <si>
    <t>-1706290830</t>
  </si>
  <si>
    <t>17*1,1</t>
  </si>
  <si>
    <t>130</t>
  </si>
  <si>
    <t>771574436</t>
  </si>
  <si>
    <t>Montáž podlah keramických reliéfních nebo z dekorů lepených cementovým flexibilním lepidlem přes 9 do 12 ks/m2</t>
  </si>
  <si>
    <t>-1728809107</t>
  </si>
  <si>
    <t>131</t>
  </si>
  <si>
    <t>59761132</t>
  </si>
  <si>
    <t>dlažba keramická slinutá mrazuvzdorná protiskluzná tl do 10mm přes 9 do 12ks/m2</t>
  </si>
  <si>
    <t>740081181</t>
  </si>
  <si>
    <t>37,58*1,1</t>
  </si>
  <si>
    <t>132</t>
  </si>
  <si>
    <t>771577211</t>
  </si>
  <si>
    <t>Příplatek k montáži podlah keramických lepených cementovým flexibilním lepidlem za plochu do 5 m2</t>
  </si>
  <si>
    <t>46792223</t>
  </si>
  <si>
    <t>č114+123</t>
  </si>
  <si>
    <t>2+2,4</t>
  </si>
  <si>
    <t>133</t>
  </si>
  <si>
    <t>771591112</t>
  </si>
  <si>
    <t>Izolace pod dlažbu nátěrem nebo stěrkou ve dvou vrstvách</t>
  </si>
  <si>
    <t>-1509464374</t>
  </si>
  <si>
    <t>134</t>
  </si>
  <si>
    <t>771161022</t>
  </si>
  <si>
    <t>Montáž profilu pro schodové hrany nebo ukončení dlažby</t>
  </si>
  <si>
    <t>-1833851955</t>
  </si>
  <si>
    <t>135</t>
  </si>
  <si>
    <t>59054140</t>
  </si>
  <si>
    <t xml:space="preserve">profil schodový protiskluzový ušlechtilá ocel </t>
  </si>
  <si>
    <t>36078006</t>
  </si>
  <si>
    <t>136</t>
  </si>
  <si>
    <t>771591115</t>
  </si>
  <si>
    <t>Podlahy spárování silikonem</t>
  </si>
  <si>
    <t>-1491142795</t>
  </si>
  <si>
    <t>17+17</t>
  </si>
  <si>
    <t>137</t>
  </si>
  <si>
    <t>771591117</t>
  </si>
  <si>
    <t>Podlahy spárování akrylem</t>
  </si>
  <si>
    <t>-906817573</t>
  </si>
  <si>
    <t>138</t>
  </si>
  <si>
    <t>771591264</t>
  </si>
  <si>
    <t>Izolace těsnícími pásy mezi podlahou a stěnou</t>
  </si>
  <si>
    <t>1036044618</t>
  </si>
  <si>
    <t>139</t>
  </si>
  <si>
    <t>771591241</t>
  </si>
  <si>
    <t>Izolace těsnícími pásy vnitřní kout</t>
  </si>
  <si>
    <t>1055346814</t>
  </si>
  <si>
    <t>4+4</t>
  </si>
  <si>
    <t>4+4+4</t>
  </si>
  <si>
    <t>140</t>
  </si>
  <si>
    <t>771592011</t>
  </si>
  <si>
    <t>Čištění vnitřních ploch podlah nebo schodišť po položení dlažby chemickými prostředky</t>
  </si>
  <si>
    <t>-1075040252</t>
  </si>
  <si>
    <t>141</t>
  </si>
  <si>
    <t>998771112</t>
  </si>
  <si>
    <t>Přesun hmot tonážní pro podlahy z dlaždic s omezením mechanizace v objektech v přes 6 do 12 m</t>
  </si>
  <si>
    <t>-1733798431</t>
  </si>
  <si>
    <t>776</t>
  </si>
  <si>
    <t>Podlahy povlakové</t>
  </si>
  <si>
    <t>142</t>
  </si>
  <si>
    <t>776201811</t>
  </si>
  <si>
    <t>Demontáž povlakových podlahovin lepených ručně bez podložky</t>
  </si>
  <si>
    <t>144</t>
  </si>
  <si>
    <t>16,5+6,2+4</t>
  </si>
  <si>
    <t>143</t>
  </si>
  <si>
    <t>776410811</t>
  </si>
  <si>
    <t>Odstranění soklíků a lišt pryžových nebo plastových</t>
  </si>
  <si>
    <t>28751979</t>
  </si>
  <si>
    <t>776111311</t>
  </si>
  <si>
    <t>Příprava podkladu vysátí podlah</t>
  </si>
  <si>
    <t>16,5+6,2+4+6,5+4,05</t>
  </si>
  <si>
    <t>145</t>
  </si>
  <si>
    <t>776121112</t>
  </si>
  <si>
    <t>Vodou ředitelná penetrace savého podkladu povlakových podlah</t>
  </si>
  <si>
    <t>2107641377</t>
  </si>
  <si>
    <t>146</t>
  </si>
  <si>
    <t>776141112</t>
  </si>
  <si>
    <t>Příprava podkladu vyrovnání samonivelační stěrkou podlah min.pevnosti 20 MPa, tloušťky přes 3 do 5 mm</t>
  </si>
  <si>
    <t>147</t>
  </si>
  <si>
    <t>776221111</t>
  </si>
  <si>
    <t>Montáž podlahovin z PVC lepením standardním lepidlem z pásů standardních</t>
  </si>
  <si>
    <t>148</t>
  </si>
  <si>
    <t>28411016</t>
  </si>
  <si>
    <t>PVC heterogenní protiskluzné (třídaC), nášlapná vrstva 0,70 mm, R 10, otlak do 0,05 mm, hořlavost Bfl S1</t>
  </si>
  <si>
    <t>37,25*1,1</t>
  </si>
  <si>
    <t>149</t>
  </si>
  <si>
    <t>776223111</t>
  </si>
  <si>
    <t>Spoj povlakových podlahovin z PVC svařováním za tepla (včetně frézování)</t>
  </si>
  <si>
    <t>-1383070461</t>
  </si>
  <si>
    <t>(37,25/2)*1,2</t>
  </si>
  <si>
    <t>150</t>
  </si>
  <si>
    <t>776421111</t>
  </si>
  <si>
    <t>Montáž obvodových lišt lepením</t>
  </si>
  <si>
    <t>-1711513270</t>
  </si>
  <si>
    <t>(5,7+2,9)*2</t>
  </si>
  <si>
    <t>(2,5+2,5)*2</t>
  </si>
  <si>
    <t>(1,6+2,5)*2</t>
  </si>
  <si>
    <t>(2,7+2,4)*2</t>
  </si>
  <si>
    <t>(2,7+1,5)*2</t>
  </si>
  <si>
    <t>151</t>
  </si>
  <si>
    <t>28342005</t>
  </si>
  <si>
    <t xml:space="preserve">lišta ukončovací z PVC  </t>
  </si>
  <si>
    <t>-1810432332</t>
  </si>
  <si>
    <t>54*1,02</t>
  </si>
  <si>
    <t>152</t>
  </si>
  <si>
    <t>776421312</t>
  </si>
  <si>
    <t>Montáž přechodových šroubovaných lišt</t>
  </si>
  <si>
    <t>854261</t>
  </si>
  <si>
    <t>0,6*4</t>
  </si>
  <si>
    <t>0,8*7</t>
  </si>
  <si>
    <t>153</t>
  </si>
  <si>
    <t>55343110</t>
  </si>
  <si>
    <t xml:space="preserve">profil přechodový  </t>
  </si>
  <si>
    <t>-883698883</t>
  </si>
  <si>
    <t>8*1,02 'Přepočtené koeficientem množství</t>
  </si>
  <si>
    <t>154</t>
  </si>
  <si>
    <t>776991121</t>
  </si>
  <si>
    <t>Základní čištění nově položených podlahovin vysátím a setřením vlhkým mopem</t>
  </si>
  <si>
    <t>-413018431</t>
  </si>
  <si>
    <t>155</t>
  </si>
  <si>
    <t>998776112</t>
  </si>
  <si>
    <t>Přesun hmot tonážní pro podlahy povlakové s omezením mechanizace v objektech v přes 6 do 12 m</t>
  </si>
  <si>
    <t>1125701837</t>
  </si>
  <si>
    <t>781</t>
  </si>
  <si>
    <t>Dokončovací práce - obklady</t>
  </si>
  <si>
    <t>156</t>
  </si>
  <si>
    <t>781121011</t>
  </si>
  <si>
    <t>Nátěr penetrační na stěnu</t>
  </si>
  <si>
    <t>-72701759</t>
  </si>
  <si>
    <t>157</t>
  </si>
  <si>
    <t>781131112</t>
  </si>
  <si>
    <t>Izolace pod obklad nátěrem nebo stěrkou ve dvou vrstvách</t>
  </si>
  <si>
    <t>-759566037</t>
  </si>
  <si>
    <t>(3,2+3,1)*2*2,1</t>
  </si>
  <si>
    <t>(1,2+0,9)*2*2,1</t>
  </si>
  <si>
    <t>-0,6*2,1*2</t>
  </si>
  <si>
    <t>-0,8*2*2+0,15*2,1*4</t>
  </si>
  <si>
    <t>(3,6+1,6)*2*2,1</t>
  </si>
  <si>
    <t>(1,2+0,9)*2*2,1*2</t>
  </si>
  <si>
    <t>-0,6*2*5</t>
  </si>
  <si>
    <t>(1,7+1,2)*2*2,1</t>
  </si>
  <si>
    <t>(2,2+1,2)*2*2,1</t>
  </si>
  <si>
    <t>-0,6*2+0,2*2,1*2</t>
  </si>
  <si>
    <t>158</t>
  </si>
  <si>
    <t>781472216</t>
  </si>
  <si>
    <t>Montáž obkladů keramických hladkých lepených cementovým flexibilním lepidlem přes 9 do 12 ks/m2</t>
  </si>
  <si>
    <t>-1045927049</t>
  </si>
  <si>
    <t>(2,9+0,6*2)*0,6</t>
  </si>
  <si>
    <t>(2,5+0,6*2)*0,6</t>
  </si>
  <si>
    <t>159</t>
  </si>
  <si>
    <t>59761701</t>
  </si>
  <si>
    <t>obklad keramický nemrazuvzdorný povrch hladký/lesklý tl do 10mm do 12ks/m2</t>
  </si>
  <si>
    <t>-261561235</t>
  </si>
  <si>
    <t>92,28*1,1</t>
  </si>
  <si>
    <t>160</t>
  </si>
  <si>
    <t>781472291</t>
  </si>
  <si>
    <t>Příplatek k montáži obkladů keramických lepených cementovým flexibilním lepidlem za plochu do 10 m2</t>
  </si>
  <si>
    <t>-1298983563</t>
  </si>
  <si>
    <t>161</t>
  </si>
  <si>
    <t>781492251</t>
  </si>
  <si>
    <t>Montáž profilů ukončovacích lepených flexibilním cementovým lepidlem</t>
  </si>
  <si>
    <t>463822914</t>
  </si>
  <si>
    <t>2,1*6</t>
  </si>
  <si>
    <t>0,9*2</t>
  </si>
  <si>
    <t>2,1*2</t>
  </si>
  <si>
    <t>2,9+0,6*2+0,6*2</t>
  </si>
  <si>
    <t>2,5+0,6*2+0,6*2</t>
  </si>
  <si>
    <t>162</t>
  </si>
  <si>
    <t>19416012</t>
  </si>
  <si>
    <t>lišta ukončovací nerezová 10mm</t>
  </si>
  <si>
    <t>-24478735</t>
  </si>
  <si>
    <t>77,42*1,05</t>
  </si>
  <si>
    <t>163</t>
  </si>
  <si>
    <t>781495115</t>
  </si>
  <si>
    <t>Spárování vnitřních obkladů silikonem</t>
  </si>
  <si>
    <t>1805005710</t>
  </si>
  <si>
    <t>-0,6+0,1*2</t>
  </si>
  <si>
    <t>-0,6+0,2*2</t>
  </si>
  <si>
    <t>164</t>
  </si>
  <si>
    <t>781495141</t>
  </si>
  <si>
    <t>Průnik obkladem kruhový do DN 30</t>
  </si>
  <si>
    <t>-546944294</t>
  </si>
  <si>
    <t>165</t>
  </si>
  <si>
    <t>781495142</t>
  </si>
  <si>
    <t>Průnik obkladem kruhový přes DN 30 do DN 90</t>
  </si>
  <si>
    <t>-192103304</t>
  </si>
  <si>
    <t>166</t>
  </si>
  <si>
    <t>781495143</t>
  </si>
  <si>
    <t>Průnik obkladem kruhový přes DN 90</t>
  </si>
  <si>
    <t>-1385058261</t>
  </si>
  <si>
    <t>167</t>
  </si>
  <si>
    <t>781495211</t>
  </si>
  <si>
    <t>Čištění vnitřních ploch stěn po provedení obkladu chemickými prostředky</t>
  </si>
  <si>
    <t>403246104</t>
  </si>
  <si>
    <t>168</t>
  </si>
  <si>
    <t>998781112</t>
  </si>
  <si>
    <t>Přesun hmot tonážní pro obklady keramické s omezením mechanizace v objektech v přes 6 do 12 m</t>
  </si>
  <si>
    <t>1014840898</t>
  </si>
  <si>
    <t>783</t>
  </si>
  <si>
    <t>Dokončovací práce - nátěry</t>
  </si>
  <si>
    <t>169</t>
  </si>
  <si>
    <t>783317101</t>
  </si>
  <si>
    <t>Krycí jednonásobný syntetický standardní nátěr zámečnických konstrukcí</t>
  </si>
  <si>
    <t>-792473014</t>
  </si>
  <si>
    <t>(0,6+2*2)*(0,15+0,05*2)*4*2</t>
  </si>
  <si>
    <t>(0,8+2*2)*(0,15+0,05*2)*7*2</t>
  </si>
  <si>
    <t>784</t>
  </si>
  <si>
    <t>Dokončovací práce - malby a tapety</t>
  </si>
  <si>
    <t>170</t>
  </si>
  <si>
    <t>784121001</t>
  </si>
  <si>
    <t>Oškrabání malby v místnostech v do 3,80 m</t>
  </si>
  <si>
    <t>-1792516100</t>
  </si>
  <si>
    <t>171</t>
  </si>
  <si>
    <t>784181101</t>
  </si>
  <si>
    <t>Základní akrylátová jednonásobná bezbarvá penetrace podkladu v místnostech v do 3,80 m</t>
  </si>
  <si>
    <t>89764977</t>
  </si>
  <si>
    <t>10,4</t>
  </si>
  <si>
    <t>(6+2,5)*2*2,6</t>
  </si>
  <si>
    <t>(5,7+2,9)*2*2,6</t>
  </si>
  <si>
    <t>(2,5+2,5)*2*2,6</t>
  </si>
  <si>
    <t>(1,6+2,5)*2*2,6</t>
  </si>
  <si>
    <t>(2,7+2,4)*2*2,6</t>
  </si>
  <si>
    <t>(2,7+1,5)*2*2,6</t>
  </si>
  <si>
    <t>(2,2+1,2)*2*(2,6-2,1)</t>
  </si>
  <si>
    <t>172</t>
  </si>
  <si>
    <t>784211121</t>
  </si>
  <si>
    <t>Dvojnásobné bílé malby ze směsí za mokra středně oděruvzdorných v místnostech v do 3,80 m</t>
  </si>
  <si>
    <t>-2049853276</t>
  </si>
  <si>
    <t>OST</t>
  </si>
  <si>
    <t>Ostatní</t>
  </si>
  <si>
    <t>173</t>
  </si>
  <si>
    <t>1.1</t>
  </si>
  <si>
    <t>Nepředvídatelné práce spojené s rekonstrukcí 3%</t>
  </si>
  <si>
    <t>%</t>
  </si>
  <si>
    <t>262144</t>
  </si>
  <si>
    <t>2 - 2. NP</t>
  </si>
  <si>
    <t xml:space="preserve">    713 - Izolace tepelné</t>
  </si>
  <si>
    <t xml:space="preserve">    714 - Akustická a protiotřesová opatření</t>
  </si>
  <si>
    <t xml:space="preserve">    763 - Konstrukce suché výstavby</t>
  </si>
  <si>
    <t xml:space="preserve">    764 - Konstrukce klempířské</t>
  </si>
  <si>
    <t>311231115</t>
  </si>
  <si>
    <t>Zdivo nosné z cihel dl 290 mm P7 až 15 na SMS 5 MPa</t>
  </si>
  <si>
    <t>854000504</t>
  </si>
  <si>
    <t xml:space="preserve">Dozdívky </t>
  </si>
  <si>
    <t>311272211</t>
  </si>
  <si>
    <t>Zdivo z pórobetonových tvárnic na tenké maltové lože, tl. zdiva 300 mm pevnost tvárnic do P2, objemová hmotnost do 450 kg/m3 hladkých</t>
  </si>
  <si>
    <t>2*(11,95*2+7)-(1,5*1,5*2+0,75*1,5*2+2,1*1,5*2+1*0,75)</t>
  </si>
  <si>
    <t>311273955</t>
  </si>
  <si>
    <t>Založeni pórobetonového zdiva na zakládací maltu tloušťky 300 mm</t>
  </si>
  <si>
    <t>-1084517341</t>
  </si>
  <si>
    <t>2*(11,95*2+7)</t>
  </si>
  <si>
    <t>317352311</t>
  </si>
  <si>
    <t>Ztracené bednění překladů z pórobetonových U-profilů osazených do maltového lože, bez podpěrné konstrukce objemová hmotnost do 500 kg/m3 ve zdech tloušťky 300 mm</t>
  </si>
  <si>
    <t>317321511</t>
  </si>
  <si>
    <t>Překlad ze ŽB tř. C 20/25</t>
  </si>
  <si>
    <t>-975070113</t>
  </si>
  <si>
    <t>Vyplnění U-profilu</t>
  </si>
  <si>
    <t>12,5*0,2*0,2</t>
  </si>
  <si>
    <t>317361821</t>
  </si>
  <si>
    <t>Výztuž překladů a říms z betonářské oceli 10 505</t>
  </si>
  <si>
    <t>-897534849</t>
  </si>
  <si>
    <t>8kg/bm</t>
  </si>
  <si>
    <t>12,5*0,008</t>
  </si>
  <si>
    <t>0,00418*1,25*26</t>
  </si>
  <si>
    <t>341941011</t>
  </si>
  <si>
    <t xml:space="preserve">Nosné tupé svary betonářské oceli D do 16 mm </t>
  </si>
  <si>
    <t>-771970992</t>
  </si>
  <si>
    <t>přivaření výztuže věnců k ocelové konstrukci</t>
  </si>
  <si>
    <t>6*4</t>
  </si>
  <si>
    <t>-1309275963</t>
  </si>
  <si>
    <t>5,65+5,6*2+11,75*2+6,95+3,15+4</t>
  </si>
  <si>
    <t>2,6*(5,6*2)-0,8*1,97</t>
  </si>
  <si>
    <t>2,6*(1,25*2)</t>
  </si>
  <si>
    <t>2,6*(5,65+3,15+4)- (0,8*1,97*7)+11,9*2*4,5</t>
  </si>
  <si>
    <t>2,6*0,3*0,45*2+2,6*0,35*0,4</t>
  </si>
  <si>
    <t>2,6*15</t>
  </si>
  <si>
    <t>346244821</t>
  </si>
  <si>
    <t>Přizdívky ochranné tl 140 mm z cihel dl 290 mm pevnosti P 10 až P 20 na MC 10</t>
  </si>
  <si>
    <t>-1197714202</t>
  </si>
  <si>
    <t>prostavěné sloupky rámů</t>
  </si>
  <si>
    <t>č202+207</t>
  </si>
  <si>
    <t>(0,15+0,5+0,15)*3*2</t>
  </si>
  <si>
    <t>(0,15+0,45+0,15)*3</t>
  </si>
  <si>
    <t>-369810536</t>
  </si>
  <si>
    <t>č.204</t>
  </si>
  <si>
    <t>č205</t>
  </si>
  <si>
    <t>1*1,5</t>
  </si>
  <si>
    <t>417321414</t>
  </si>
  <si>
    <t>Ztužující pásy a věnce z betonu železového (bez výztuže)  tř. C 20/25</t>
  </si>
  <si>
    <t>0,2*0,25*12,55*2</t>
  </si>
  <si>
    <t>417351115</t>
  </si>
  <si>
    <t>Bednění bočnic ztužujících pásů a věnců včetně vzpěr  zřízení</t>
  </si>
  <si>
    <t>15,55*2*0,25</t>
  </si>
  <si>
    <t>417351116</t>
  </si>
  <si>
    <t>Bednění bočnic ztužujících pásů a věnců včetně vzpěr  odstranění</t>
  </si>
  <si>
    <t>417361321</t>
  </si>
  <si>
    <t>Výztuž ztužujících pásů a věnců  z betonářské oceli 11 373 (EZ)</t>
  </si>
  <si>
    <t>612321141</t>
  </si>
  <si>
    <t>Vápenocementová omítka štuková dvouvrstvá vnitřních stěn nanášená ručně  tloušťky jádrové omítky do 10 mm a tloušťky štuku do 3 mm</t>
  </si>
  <si>
    <t>1265455867</t>
  </si>
  <si>
    <t>1*(3,65+1,2)</t>
  </si>
  <si>
    <t>0,5*(1,15*2+1,25*2)-0,6*1,97</t>
  </si>
  <si>
    <t>0,5*(0,9*2+1,25*4)</t>
  </si>
  <si>
    <t>0,5*(1,2*6+1,65*2+0,9*4)-(0,6*1,97*3)</t>
  </si>
  <si>
    <t>0,5*(2,75*2+3,15+1,25)-(0,8*1,97*2)</t>
  </si>
  <si>
    <t>Mezisoučet nad obklady</t>
  </si>
  <si>
    <t>2,6*(5,65*3+6,05)-(0,8*1,97)</t>
  </si>
  <si>
    <t>2,6*(3,65+1,35*2)-0,8*1,97-1*0,75</t>
  </si>
  <si>
    <t>2,6*(6,95+3,3+7,6+0,8)-(0,8*1,97+2,1*1,5*2+1*0,75)</t>
  </si>
  <si>
    <t>2,6*(11,9*2+1,55)-(0,8*1,97*5+0,6*1,97)</t>
  </si>
  <si>
    <t>2,6*(5,6*6+3,85*6)-(0,8*1,97*4+1,5*1,5*2+0,75*1,5*2)</t>
  </si>
  <si>
    <t>ochranná přizdívka</t>
  </si>
  <si>
    <t>7,05</t>
  </si>
  <si>
    <t>-1004087791</t>
  </si>
  <si>
    <t>0,3*(1,5+1,5*2*2+0,75+1,5*2*2+1+0,75*2+2,1+1,5*2*2)</t>
  </si>
  <si>
    <t xml:space="preserve">Vápenocementová omítka hladká jednovrstvá vnitřních stěn nanášená ručně  tloušťky do 10 mm </t>
  </si>
  <si>
    <t>-319445160</t>
  </si>
  <si>
    <t>č203</t>
  </si>
  <si>
    <t>(2,75+3,15+1,25*2)*2*2,1</t>
  </si>
  <si>
    <t>-0,8*2*2</t>
  </si>
  <si>
    <t>č204</t>
  </si>
  <si>
    <t>(3,65+1,35)*2*2,1</t>
  </si>
  <si>
    <t>(1,65+1,2)*2*2,1</t>
  </si>
  <si>
    <t>-0,6*2*6</t>
  </si>
  <si>
    <t>(1,25+1,15)*2*2,1</t>
  </si>
  <si>
    <t>č202</t>
  </si>
  <si>
    <t>(0,6+3,65+0,6)*0,6</t>
  </si>
  <si>
    <t>-1870963497</t>
  </si>
  <si>
    <t>147908293</t>
  </si>
  <si>
    <t>(1,5+1,5*2)*2</t>
  </si>
  <si>
    <t>(0,75+1,5*2)*2</t>
  </si>
  <si>
    <t>(2,1+1,5*2)*2</t>
  </si>
  <si>
    <t>(1+0,75*2)*1</t>
  </si>
  <si>
    <t>-1628693328</t>
  </si>
  <si>
    <t>29,2*1,05</t>
  </si>
  <si>
    <t>-1975798908</t>
  </si>
  <si>
    <t>1,5*1,5*2</t>
  </si>
  <si>
    <t>0,75*1,5*2</t>
  </si>
  <si>
    <t>2,1*1,5*2</t>
  </si>
  <si>
    <t>1*0,75</t>
  </si>
  <si>
    <t>642942111</t>
  </si>
  <si>
    <t>Osazování zárubní nebo rámů kovových dveřních  lisovaných nebo z úhelníků bez dveřních křídel, na cementovou maltu, plochy otvoru do 2,5 m2</t>
  </si>
  <si>
    <t>1714820845</t>
  </si>
  <si>
    <t>-1724224279</t>
  </si>
  <si>
    <t>-1686083697</t>
  </si>
  <si>
    <t>1827784759</t>
  </si>
  <si>
    <t>(31,36+58,75+10,91+9,67+1,32+21,56+21,56)*2</t>
  </si>
  <si>
    <t>5,4*1*2</t>
  </si>
  <si>
    <t>94990001A</t>
  </si>
  <si>
    <t>Lešení pro montáž ocelové konstrukce</t>
  </si>
  <si>
    <t>1813015830</t>
  </si>
  <si>
    <t>952901111</t>
  </si>
  <si>
    <t>Vyčištění budov bytové a občanské výstavby při výšce podlaží do 4 m</t>
  </si>
  <si>
    <t>1798230934</t>
  </si>
  <si>
    <t>(12,55+5,4)*15</t>
  </si>
  <si>
    <t>1671413425</t>
  </si>
  <si>
    <t>44932114</t>
  </si>
  <si>
    <t>přístroj hasicí 34A</t>
  </si>
  <si>
    <t>197760891</t>
  </si>
  <si>
    <t>1076742208</t>
  </si>
  <si>
    <t>689265852</t>
  </si>
  <si>
    <t>962023391</t>
  </si>
  <si>
    <t>Bourání zdiva nadzákladového kamenného nebo smíšeného  smíšeného, na maltu vápennou nebo vápenocementovou, objemu přes 1 m3</t>
  </si>
  <si>
    <t>0,6*12,55*2*0,3</t>
  </si>
  <si>
    <t>962032641</t>
  </si>
  <si>
    <t>Bourání zdiva komínového z cihel z cihel pálených, šamotových nebo vápenopískových na MC</t>
  </si>
  <si>
    <t>-1031542841</t>
  </si>
  <si>
    <t>6*0,45*0,5*2</t>
  </si>
  <si>
    <t>Bourání železobetonových stropů  deskových, tl. přes 80 mm</t>
  </si>
  <si>
    <t>5,65*1,25*0,3</t>
  </si>
  <si>
    <t>0,8*1,97*2</t>
  </si>
  <si>
    <t>971033541</t>
  </si>
  <si>
    <t>Vybourání otvorů ve zdivu základovém nebo nadzákladovém z cihel, tvárnic, příčkovek  z cihel pálených na maltu vápennou nebo vápenocementovou plochy do 1 m2, tl. do 300 mm</t>
  </si>
  <si>
    <t>0,3*0,45*2,1</t>
  </si>
  <si>
    <t>977151131</t>
  </si>
  <si>
    <t>Jádrové vrty diamantovými korunkami do stavebních materiálů D přes 350 do 400 mm</t>
  </si>
  <si>
    <t>-1016979390</t>
  </si>
  <si>
    <t>světlovod</t>
  </si>
  <si>
    <t>0,3</t>
  </si>
  <si>
    <t>-1503395808</t>
  </si>
  <si>
    <t>-1308181909</t>
  </si>
  <si>
    <t>25,946*29</t>
  </si>
  <si>
    <t>-1089125806</t>
  </si>
  <si>
    <t>25,946</t>
  </si>
  <si>
    <t>- kovový odpad</t>
  </si>
  <si>
    <t>-5,2</t>
  </si>
  <si>
    <t>998011002</t>
  </si>
  <si>
    <t>Přesun hmot pro budovy občanské výstavby, bydlení, výrobu a služby  s nosnou svislou konstrukcí zděnou z cihel, tvárnic nebo kamene vodorovná dopravní vzdálenost do 100 m pro budovy výšky přes 6 do 12 m</t>
  </si>
  <si>
    <t>713</t>
  </si>
  <si>
    <t>Izolace tepelné</t>
  </si>
  <si>
    <t>713111121</t>
  </si>
  <si>
    <t>Montáž tepelné izolace stropů rohožemi, pásy, dílci, deskami, bloky (izolační materiál ve specifikaci) rovných spodem s uchycením (drátem, páskou apod.)</t>
  </si>
  <si>
    <t>31,36+58,75+10,91+9,67+1,32+21,56+21,56+21,56</t>
  </si>
  <si>
    <t>63148154</t>
  </si>
  <si>
    <t>deska tepelně izolační minerální univerzální λ=0,035 tl 100mm</t>
  </si>
  <si>
    <t>-1341086298</t>
  </si>
  <si>
    <t>176,69*1,05</t>
  </si>
  <si>
    <t>63148155</t>
  </si>
  <si>
    <t>deska tepelně izolační minerální univerzální λ=0,035 tl 120mm</t>
  </si>
  <si>
    <t>-1204512569</t>
  </si>
  <si>
    <t>713131131</t>
  </si>
  <si>
    <t>Montáž tepelné izolace stěn rohožemi, pásy, deskami, dílci, bloky (izolační materiál ve specifikaci) nastřelením uvnitř objektu</t>
  </si>
  <si>
    <t>2,6*(5,6+14,4)-(0,8*1,97)</t>
  </si>
  <si>
    <t>Součet- bez štítů</t>
  </si>
  <si>
    <t>63152263</t>
  </si>
  <si>
    <t>deska tepelně izolační minerální kontaktních fasád podélné vlákno λ=0,034 tl 100mm</t>
  </si>
  <si>
    <t>779455159</t>
  </si>
  <si>
    <t>50,424*1,02 "Přepočtené koeficientem množství</t>
  </si>
  <si>
    <t>713311111</t>
  </si>
  <si>
    <t>Montáž izolace tepelné těles pásy nebo rohožemi  bez povrchové úpravy (izolační materiál ve specifikaci) připevněnými ocelovým drátem nebo na trny z tyčové oceli kruhové (bez přivaření trnů) pomocí příchytek nebo ohnutím trnů ploch rovných jednovrstvá</t>
  </si>
  <si>
    <t>0,3*4*(7,949*2)</t>
  </si>
  <si>
    <t>6314205A</t>
  </si>
  <si>
    <t>deska tepelně izolační minerální kontaktních fasád podélné vlákno λ=0,037-0,038 tl 20mm</t>
  </si>
  <si>
    <t>-2033540253</t>
  </si>
  <si>
    <t>19,078*1,1 "Přepočtené koeficientem množství</t>
  </si>
  <si>
    <t>713521121</t>
  </si>
  <si>
    <t>Montáž izolace tepelné protipožárním obkladem nosníků deskami 1 vrstva</t>
  </si>
  <si>
    <t>1591403606</t>
  </si>
  <si>
    <t>8*(0,5+0,3)*2*2</t>
  </si>
  <si>
    <t>ISV.8592248036108.2</t>
  </si>
  <si>
    <t>izolace určená pro tepelnou, akustickou a protipožární izolaci technologických zařízení (referenční výrobek Isover FireProtect® - 100mm)</t>
  </si>
  <si>
    <t>1945475274</t>
  </si>
  <si>
    <t>25,6*1,05</t>
  </si>
  <si>
    <t>998713112</t>
  </si>
  <si>
    <t>Přesun hmot tonážní pro izolace tepelné s omezením mechanizace v objektech v přes 6 do 12 m</t>
  </si>
  <si>
    <t>859758341</t>
  </si>
  <si>
    <t>714</t>
  </si>
  <si>
    <t>Akustická a protiotřesová opatření</t>
  </si>
  <si>
    <t>714121013</t>
  </si>
  <si>
    <t>Montáž podstropních panelů s rozšířenou zvukovou pohltivostí zavěšených na skrytý rošt včetně dodávky roštu</t>
  </si>
  <si>
    <t>-885719031</t>
  </si>
  <si>
    <t>18,5+58,75+21,56+21,56+21,56</t>
  </si>
  <si>
    <t>63126300A</t>
  </si>
  <si>
    <t>panel akustický 600x600mm tl 20mm</t>
  </si>
  <si>
    <t>1948179683</t>
  </si>
  <si>
    <t>141,93*1,05 'Přepočtené koeficientem množství</t>
  </si>
  <si>
    <t>998714112</t>
  </si>
  <si>
    <t>Přesun hmot tonážní pro akustická a protiotřesová opatření s omezením mechanizace v objektech v do 12 m</t>
  </si>
  <si>
    <t>-423435944</t>
  </si>
  <si>
    <t>763</t>
  </si>
  <si>
    <t>Konstrukce suché výstavby</t>
  </si>
  <si>
    <t>763131411</t>
  </si>
  <si>
    <t>SDK podhled desky 1xA 12,5 bez izolace dvouvrstvá spodní kce profil CD+UD</t>
  </si>
  <si>
    <t>1520883813</t>
  </si>
  <si>
    <t>č201</t>
  </si>
  <si>
    <t>31,36</t>
  </si>
  <si>
    <t>763131451</t>
  </si>
  <si>
    <t>SDK podhled deska 1xH2 12,5 bez izolace dvouvrstvá spodní kce profil CD+UD</t>
  </si>
  <si>
    <t>1261390957</t>
  </si>
  <si>
    <t>č203-205</t>
  </si>
  <si>
    <t>10,91+9,67+1,32</t>
  </si>
  <si>
    <t>763131751</t>
  </si>
  <si>
    <t>Podhled ze sádrokartonových desek  ostatní práce a konstrukce na podhledech ze sádrokartonových desek montáž parotěsné zábrany</t>
  </si>
  <si>
    <t>31,36+21,9+155,13</t>
  </si>
  <si>
    <t>28329027</t>
  </si>
  <si>
    <t>fólie PE vyztužená Al vrstvou pro parotěsnou vrstvu 150g/m2</t>
  </si>
  <si>
    <t>544545385</t>
  </si>
  <si>
    <t>208,39*1,1 "Přepočtené koeficientem množství</t>
  </si>
  <si>
    <t>763321113</t>
  </si>
  <si>
    <t>Stěna předsazená z cementovláknitých nebo cementových desek  s nosnou konstrukcí z jednoduchých ocelových profilů UW, CW jednoduše opláštěná deskou tl. 12,5 mm, příčka tl. 150 mm, profil 75, TI tl. 60 mm 27 kg/m3</t>
  </si>
  <si>
    <t>2,6*(5,6+14,4)-(0,8*1,97)+7,7*4,485/2*4</t>
  </si>
  <si>
    <t>Mezisoučet cetris vnitřek</t>
  </si>
  <si>
    <t>(7,7*2/2+7,7*1,663/2)*2</t>
  </si>
  <si>
    <t>(7,7*2/2+7,7*1,663/2)+7,7*1,663/2</t>
  </si>
  <si>
    <t>Mezisoučet cetris obložení z venku</t>
  </si>
  <si>
    <t>763164555</t>
  </si>
  <si>
    <t>Obklad ze sádrokartonových desek konstrukcí kovových včetně ochranných úhelníků ve tvaru L rozvinuté šíře přes 0,8 m, opláštěný deskou protipožární DF, tl. 12,5 mm</t>
  </si>
  <si>
    <t>1,55+4</t>
  </si>
  <si>
    <t>998763322</t>
  </si>
  <si>
    <t>Přesun hmot tonážní pro konstrukce montované z desek s omezením mechanizace v objektech v přes 6 do 12 m</t>
  </si>
  <si>
    <t>-212377614</t>
  </si>
  <si>
    <t>764</t>
  </si>
  <si>
    <t>Konstrukce klempířské</t>
  </si>
  <si>
    <t>764000913</t>
  </si>
  <si>
    <t>Zhotovení otvoru v plechové krytině plochy přes 0,5 do 1,0 m2</t>
  </si>
  <si>
    <t>-618858737</t>
  </si>
  <si>
    <t>764211626</t>
  </si>
  <si>
    <t>Oplechování větraného hřebene s větracím pásem z Pz s povrchovou úpravou rš 500 mm</t>
  </si>
  <si>
    <t>821367588</t>
  </si>
  <si>
    <t>764212634</t>
  </si>
  <si>
    <t>Oplechování štítu závětrnou lištou z Pz s povrchovou úpravou rš 330 mm</t>
  </si>
  <si>
    <t>36514740</t>
  </si>
  <si>
    <t>(8+8)*2</t>
  </si>
  <si>
    <t>764212664</t>
  </si>
  <si>
    <t>Oplechování rovné okapové hrany z Pz s povrchovou úpravou rš 330 mm</t>
  </si>
  <si>
    <t>1568119987</t>
  </si>
  <si>
    <t>764311606</t>
  </si>
  <si>
    <t>Lemování rovných zdí střech s krytinou prejzovou nebo vlnitou z Pz s povrchovou úpravou rš 500 mm</t>
  </si>
  <si>
    <t>731550161</t>
  </si>
  <si>
    <t>764314611</t>
  </si>
  <si>
    <t>Lemování prostupů střech s krytinou prejzovou nebo vlnitou bez lišty z Pz s povrchovou úpravou</t>
  </si>
  <si>
    <t>-1210720830</t>
  </si>
  <si>
    <t>komíny</t>
  </si>
  <si>
    <t>4+3</t>
  </si>
  <si>
    <t>998764112</t>
  </si>
  <si>
    <t>Přesun hmot tonážní pro konstrukce klempířské s omezením mechanizace v objektech v přes 6 do 12 m</t>
  </si>
  <si>
    <t>921681695</t>
  </si>
  <si>
    <t>-1380312744</t>
  </si>
  <si>
    <t>1*0,75*1</t>
  </si>
  <si>
    <t>61144096A</t>
  </si>
  <si>
    <t>okno plastové jednokřídlové otvíravé a sklápěcí 75x150 cm, max. Uw=1,0m2K/W, barva bílá/bílá</t>
  </si>
  <si>
    <t>61144095A</t>
  </si>
  <si>
    <t>okno plastové jednokřídlové otvíravé a sklápěcí 100x75 cm, max. Uw=1,0m2K/W, barva bílá/bílá</t>
  </si>
  <si>
    <t>1819960250</t>
  </si>
  <si>
    <t>(2,1+1,5)*2*2</t>
  </si>
  <si>
    <t>(1,5+1,5)*2*2</t>
  </si>
  <si>
    <t>(1+1,2)*2*2</t>
  </si>
  <si>
    <t>(1+1)*2*1</t>
  </si>
  <si>
    <t>-950205612</t>
  </si>
  <si>
    <t>dveře jednokřídlé dřevotřískové povrch laminátový CPL částečně prosklené 800x1970-2100mm</t>
  </si>
  <si>
    <t>-1968253139</t>
  </si>
  <si>
    <t>884635116</t>
  </si>
  <si>
    <t>882010733</t>
  </si>
  <si>
    <t>85080577</t>
  </si>
  <si>
    <t>1747526154</t>
  </si>
  <si>
    <t>957929518</t>
  </si>
  <si>
    <t>-632058635</t>
  </si>
  <si>
    <t>766694116</t>
  </si>
  <si>
    <t>Montáž parapetních desek dřevěných nebo plastových š do 30 cm</t>
  </si>
  <si>
    <t>1137798627</t>
  </si>
  <si>
    <t>1,55+0,8+0,8+1,55</t>
  </si>
  <si>
    <t>2,15*2+1,05</t>
  </si>
  <si>
    <t>60794103</t>
  </si>
  <si>
    <t>parapet dřevotřískový vnitřní povrch laminátový š 300mm</t>
  </si>
  <si>
    <t>1575017836</t>
  </si>
  <si>
    <t>10,05*1,1</t>
  </si>
  <si>
    <t>-2025779233</t>
  </si>
  <si>
    <t>766811112A</t>
  </si>
  <si>
    <t>Montáž kuchyňské linky dl.3,65m č.2.02   (linku a vestavěné spotřebiče dodá objednavatel)</t>
  </si>
  <si>
    <t>1015087763</t>
  </si>
  <si>
    <t>767-1</t>
  </si>
  <si>
    <t>Demontáž zábradlí původního schodiště včetně likvidace</t>
  </si>
  <si>
    <t>kpl</t>
  </si>
  <si>
    <t>767-2</t>
  </si>
  <si>
    <t>Zhotovení prostupu pro světlovod</t>
  </si>
  <si>
    <t>701492797</t>
  </si>
  <si>
    <t>767-3</t>
  </si>
  <si>
    <t>demonáž střešní krytiny v místě nástavby</t>
  </si>
  <si>
    <t>767-4</t>
  </si>
  <si>
    <t>Demonáž ocelové konstrukce krovu k opětovnému použití včetně mechanizace nutné k demontáži</t>
  </si>
  <si>
    <t>kg</t>
  </si>
  <si>
    <t>767-5</t>
  </si>
  <si>
    <t>Montáž ocelové konstrukce krovu včetně dodávky a montáže prvků nutných k prostavení - dle PD</t>
  </si>
  <si>
    <t>767330111</t>
  </si>
  <si>
    <t>Montáž tubusového světlovodu kopule s lemováním zabudovaného v šikmé střeše</t>
  </si>
  <si>
    <t>964681697</t>
  </si>
  <si>
    <t>55381003</t>
  </si>
  <si>
    <t>světlovod tubusový základní sada bez světlovodného tubusu D 350mm</t>
  </si>
  <si>
    <t>sada</t>
  </si>
  <si>
    <t>-350585150</t>
  </si>
  <si>
    <t>767330122</t>
  </si>
  <si>
    <t>Montáž tubusového světlovodu tubus D přes 250 do 350 mm</t>
  </si>
  <si>
    <t>-694624029</t>
  </si>
  <si>
    <t>2*2</t>
  </si>
  <si>
    <t>55381111</t>
  </si>
  <si>
    <t>světlovodný tubus D 350mm</t>
  </si>
  <si>
    <t>-1291688543</t>
  </si>
  <si>
    <t>767330132</t>
  </si>
  <si>
    <t>Montáž tubusového světlovodu rozptylovač světla D přes 250 do 350 mm</t>
  </si>
  <si>
    <t>-947988980</t>
  </si>
  <si>
    <t>55381054</t>
  </si>
  <si>
    <t>difuzér tubusového světlovodu dekor Al</t>
  </si>
  <si>
    <t>1085269769</t>
  </si>
  <si>
    <t>767391112</t>
  </si>
  <si>
    <t>Montáž krytiny z tvarovaných plechů trapézových nebo vlnitých, uchyceným šroubováním</t>
  </si>
  <si>
    <t>12,8*(8+8)</t>
  </si>
  <si>
    <t>15485003A</t>
  </si>
  <si>
    <t>plech trapézový antikondenzační úprava tl 0,70mm PE výška vlny 40mm</t>
  </si>
  <si>
    <t>2125405956</t>
  </si>
  <si>
    <t>204,8*1,1</t>
  </si>
  <si>
    <t>-1625959148</t>
  </si>
  <si>
    <t>-1300429641</t>
  </si>
  <si>
    <t>786117762</t>
  </si>
  <si>
    <t>526786443</t>
  </si>
  <si>
    <t>-774011127</t>
  </si>
  <si>
    <t>-94112124</t>
  </si>
  <si>
    <t>č201+202</t>
  </si>
  <si>
    <t>31,36+58,75</t>
  </si>
  <si>
    <t>2017365291</t>
  </si>
  <si>
    <t>557621384</t>
  </si>
  <si>
    <t>-913332102</t>
  </si>
  <si>
    <t>(12+2,5+2,5)*2</t>
  </si>
  <si>
    <t>-0,8*8+0,3*2</t>
  </si>
  <si>
    <t>(7,6+0,15+1,4+6,95+0,3)*2</t>
  </si>
  <si>
    <t>1874563308</t>
  </si>
  <si>
    <t>60,2*1,1</t>
  </si>
  <si>
    <t>-1939034731</t>
  </si>
  <si>
    <t>320171463</t>
  </si>
  <si>
    <t>112,01*1,1</t>
  </si>
  <si>
    <t>319555892</t>
  </si>
  <si>
    <t>1,32</t>
  </si>
  <si>
    <t>1834160864</t>
  </si>
  <si>
    <t>-1553651370</t>
  </si>
  <si>
    <t>-1734440920</t>
  </si>
  <si>
    <t>-517880143</t>
  </si>
  <si>
    <t>4+4*3</t>
  </si>
  <si>
    <t>771591242</t>
  </si>
  <si>
    <t>Izolace těsnícími pásy vnější roh</t>
  </si>
  <si>
    <t>871742066</t>
  </si>
  <si>
    <t>2129225907</t>
  </si>
  <si>
    <t>(3,15+2,75)*2</t>
  </si>
  <si>
    <t>(1,25+0,9)*2*2</t>
  </si>
  <si>
    <t>(3,65+1,35)*2</t>
  </si>
  <si>
    <t>(1,65+1,2)*2</t>
  </si>
  <si>
    <t>(1,25+1,15)*2</t>
  </si>
  <si>
    <t>1441694153</t>
  </si>
  <si>
    <t>-327797573</t>
  </si>
  <si>
    <t>25282024</t>
  </si>
  <si>
    <t>21,56*3</t>
  </si>
  <si>
    <t>90912072</t>
  </si>
  <si>
    <t>-508219120</t>
  </si>
  <si>
    <t>-1490007394</t>
  </si>
  <si>
    <t>-1584237728</t>
  </si>
  <si>
    <t>64,68*1,1</t>
  </si>
  <si>
    <t>-1873247561</t>
  </si>
  <si>
    <t>(64,68/2)*1,2</t>
  </si>
  <si>
    <t>519292335</t>
  </si>
  <si>
    <t>č206</t>
  </si>
  <si>
    <t>(5,6+3,85)*2</t>
  </si>
  <si>
    <t>č207</t>
  </si>
  <si>
    <t>(5,6+3,85+0,4)*2</t>
  </si>
  <si>
    <t>č208</t>
  </si>
  <si>
    <t>-844839260</t>
  </si>
  <si>
    <t>57,5*1,02</t>
  </si>
  <si>
    <t>682353281</t>
  </si>
  <si>
    <t>1159157838</t>
  </si>
  <si>
    <t>985868805</t>
  </si>
  <si>
    <t>-1918860079</t>
  </si>
  <si>
    <t>1111252789</t>
  </si>
  <si>
    <t>351024346</t>
  </si>
  <si>
    <t>-176276215</t>
  </si>
  <si>
    <t>1410806754</t>
  </si>
  <si>
    <t>85,68*1,1</t>
  </si>
  <si>
    <t>-1676252383</t>
  </si>
  <si>
    <t>475310543</t>
  </si>
  <si>
    <t>(2,75+3,15+1,25*2)*2</t>
  </si>
  <si>
    <t>2,1*3</t>
  </si>
  <si>
    <t>0,6+3,65+0,6+0,6*2</t>
  </si>
  <si>
    <t>-461452644</t>
  </si>
  <si>
    <t>60,85*1,05</t>
  </si>
  <si>
    <t>1779249971</t>
  </si>
  <si>
    <t>-0,6*6</t>
  </si>
  <si>
    <t>-619587287</t>
  </si>
  <si>
    <t>831068063</t>
  </si>
  <si>
    <t>-1097531036</t>
  </si>
  <si>
    <t>1504627502</t>
  </si>
  <si>
    <t>-1049484982</t>
  </si>
  <si>
    <t>783301303</t>
  </si>
  <si>
    <t>Bezoplachové odrezivění zámečnických konstrukcí</t>
  </si>
  <si>
    <t>1013409231</t>
  </si>
  <si>
    <t>783314201</t>
  </si>
  <si>
    <t>Základní antikorozní jednonásobný syntetický standardní nátěr zámečnických konstrukcí</t>
  </si>
  <si>
    <t>-346328148</t>
  </si>
  <si>
    <t>ocelová konstrukce</t>
  </si>
  <si>
    <t>144*0,545*2</t>
  </si>
  <si>
    <t>49,14*0,545*2</t>
  </si>
  <si>
    <t>32*0,545*2</t>
  </si>
  <si>
    <t>134,2*0,225*2</t>
  </si>
  <si>
    <t>18,52*0,07*3,14*2</t>
  </si>
  <si>
    <t>7*(0,12+0,12)*2*2</t>
  </si>
  <si>
    <t>3,7*(0,12+0,12)*2*2</t>
  </si>
  <si>
    <t>4,1*(0,12+0,12)*2*2</t>
  </si>
  <si>
    <t>3,5*(0,16+0,6)*2*2</t>
  </si>
  <si>
    <t>35*0,07*3,14*5</t>
  </si>
  <si>
    <t>ostatní</t>
  </si>
  <si>
    <t>377,247*0,05</t>
  </si>
  <si>
    <t>-736526671</t>
  </si>
  <si>
    <t>1046821546</t>
  </si>
  <si>
    <t>(17,8+2,5)*2,6</t>
  </si>
  <si>
    <t>(9+6,95+0,3)*2*2,6</t>
  </si>
  <si>
    <t>10,91</t>
  </si>
  <si>
    <t>(3,15+2,75+1,25*2)*2*(2,6-2,1)</t>
  </si>
  <si>
    <t>9,67</t>
  </si>
  <si>
    <t>(3,65+1,35)*2*(2,6-2,1)</t>
  </si>
  <si>
    <t>(1,65+1,2)*2*(2,6-2,1)</t>
  </si>
  <si>
    <t>(1,25+1,15)*2*(2,6-2,1)</t>
  </si>
  <si>
    <t>č206-208</t>
  </si>
  <si>
    <t>(5,6+3,85)*2*2,6*3</t>
  </si>
  <si>
    <t>-1719879767</t>
  </si>
  <si>
    <t>1-1</t>
  </si>
  <si>
    <t>186</t>
  </si>
  <si>
    <t>3 - Zateplení - fasáda</t>
  </si>
  <si>
    <t>622131121</t>
  </si>
  <si>
    <t>Podkladní a spojovací vrstva vnějších omítaných ploch  penetrace akrylát-silikonová nanášená ručně stěn</t>
  </si>
  <si>
    <t>622142001</t>
  </si>
  <si>
    <t>Potažení vnějších ploch pletivem  v ploše nebo pruzích, na plném podkladu sklovláknitým vtlačením do tmelu stěn</t>
  </si>
  <si>
    <t>622143001</t>
  </si>
  <si>
    <t>Montáž omítkových profilů  plastových nebo pozinkovaných, upevněných vtlačením do podkladní vrstvy nebo přibitím soklových</t>
  </si>
  <si>
    <t>(24,7*2+15,4)</t>
  </si>
  <si>
    <t>55343012</t>
  </si>
  <si>
    <t>profil omítkový soklový pro omítky venkovní 20 mm</t>
  </si>
  <si>
    <t>64,8*1,05 "Přepočtené koeficientem množství</t>
  </si>
  <si>
    <t>622143003</t>
  </si>
  <si>
    <t>Montáž omítkových profilů  plastových nebo pozinkovaných, upevněných vtlačením do podkladní vrstvy nebo přibitím rohových s tkaninou</t>
  </si>
  <si>
    <t>5,6*4+1,8*4</t>
  </si>
  <si>
    <t>(2,1*3+1,5*6+1,5*3+0,8+1,97*2+0,6*2+0,9*4+0,75*2+1+1,2+0,9*2+3,3+3*2)</t>
  </si>
  <si>
    <t>(1,8+0,9*2+2,1*2+1,5*4+1,5*6+0,75*2+1,5*4)</t>
  </si>
  <si>
    <t>(2,1*4+1,5*8+1,2*3)</t>
  </si>
  <si>
    <t>(2,1+1,5+0,6*2+1,2+2,1*2+1)</t>
  </si>
  <si>
    <t>(2,1*2+1,8+1,5*2+0,75*2)</t>
  </si>
  <si>
    <t>(2,1*4+1,2)</t>
  </si>
  <si>
    <t>63127464</t>
  </si>
  <si>
    <t>profil rohový Al 15x15mm s výztužnou tkaninou š 100mm pro ETICS</t>
  </si>
  <si>
    <t>1477773428</t>
  </si>
  <si>
    <t>159,34*1,05 "Přepočtené koeficientem množství</t>
  </si>
  <si>
    <t>622143004</t>
  </si>
  <si>
    <t>Montáž omítkových profilů  plastových nebo pozinkovaných, upevněných vtlačením do podkladní vrstvy nebo přibitím začišťovacích samolepících pro vytvoření dilatujícího spoje s okenním rámem</t>
  </si>
  <si>
    <t>profil okenní začišťovací se sklovláknitou armovací tkaninou 9 mm/2,4 m</t>
  </si>
  <si>
    <t>129,74*1,05 "Přepočtené koeficientem množství</t>
  </si>
  <si>
    <t>622211011</t>
  </si>
  <si>
    <t>Montáž kontaktního zateplení  z polystyrenových desek nebo z kombinovaných desek na vnější stěny, tloušťky desek přes 40 do 80 mm</t>
  </si>
  <si>
    <t>(24,7*2+15,4)*0,3</t>
  </si>
  <si>
    <t>28376440</t>
  </si>
  <si>
    <t>deska XPS hrana rovná a strukturovaný povrch 300kPA λ=0,035 tl 50mm</t>
  </si>
  <si>
    <t>2128071773</t>
  </si>
  <si>
    <t>19,44*1,05 "Přepočtené koeficientem množství</t>
  </si>
  <si>
    <t>622211021</t>
  </si>
  <si>
    <t>Montáž kontaktního zateplení  z polystyrenových desek nebo z kombinovaných desek na vnější stěny, tloušťky desek přes 80 do 120 mm</t>
  </si>
  <si>
    <t>(7,7*1,75/2*2)*2</t>
  </si>
  <si>
    <t xml:space="preserve">Součet - ocelová část štítů </t>
  </si>
  <si>
    <t>28375938</t>
  </si>
  <si>
    <t>deska EPS 70 fasádní λ=0,039 tl 100mm</t>
  </si>
  <si>
    <t>26,95*1,05 "Přepočtené koeficientem množství</t>
  </si>
  <si>
    <t>622211041</t>
  </si>
  <si>
    <t>Montáž kontaktního zateplení  z polystyrenových desek nebo z kombinovaných desek na vnější stěny, tloušťky desek přes 160 do 200 mm</t>
  </si>
  <si>
    <t>384,97-54,796-19,44-26,95</t>
  </si>
  <si>
    <t>28375954</t>
  </si>
  <si>
    <t>deska EPS 70 fasádní λ=0,039 tl 200mm</t>
  </si>
  <si>
    <t>283,784*1,05 "Přepočtené koeficientem množství</t>
  </si>
  <si>
    <t>622212051</t>
  </si>
  <si>
    <t>Montáž kontaktního zateplení vnějšího ostění, nadpraží nebo parapetu z polystyrenových desek hloubky špalet přes 200 do 400 mm, tloušťky desek do 40 mm</t>
  </si>
  <si>
    <t>(2,1*3+1,5*6+1,5*3+0,8+1,97*2+0,6*2+0,9*4+0,75*2+1+1,2+0,9*2+3,3+3*2)*0,3</t>
  </si>
  <si>
    <t>Mezisoučet pohled východní</t>
  </si>
  <si>
    <t>(1,8+0,9*2+2,1*2+1,5*4+1,5*6+0,75*2+1,5*4)*0,3</t>
  </si>
  <si>
    <t>Mezisoučet pohled západní</t>
  </si>
  <si>
    <t>(2,1*4+1,5*8+1,2*3)*0,3</t>
  </si>
  <si>
    <t>Mezisoučet pohled jižní</t>
  </si>
  <si>
    <t>28375931</t>
  </si>
  <si>
    <t>deska EPS 70 fasádní λ=0,039 tl 30mm</t>
  </si>
  <si>
    <t>29,532*1,1 "Přepočtené koeficientem množství</t>
  </si>
  <si>
    <t>(2,1+1,5+0,6*2+1,2+2,1*2+1)*0,3</t>
  </si>
  <si>
    <t>(2,1*2+1,8+1,5*2+0,75*2)*0,3</t>
  </si>
  <si>
    <t>(2,1*4+1,2)*0,3</t>
  </si>
  <si>
    <t>9,39*1,1 "Přepočtené koeficientem množství</t>
  </si>
  <si>
    <t>622151021</t>
  </si>
  <si>
    <t>Penetrační akrylátový nátěr vnějších mozaikových tenkovrstvých omítek stěn</t>
  </si>
  <si>
    <t>-2002595793</t>
  </si>
  <si>
    <t>622251101</t>
  </si>
  <si>
    <t>Příplatek k cenám kontaktního zateplení vnějších stěn za zápustnou montáž a použití tepelněizolačních zátek z polystyrenu</t>
  </si>
  <si>
    <t>663794184</t>
  </si>
  <si>
    <t>19,44</t>
  </si>
  <si>
    <t>26,95</t>
  </si>
  <si>
    <t>283,784</t>
  </si>
  <si>
    <t>29,532*0,4</t>
  </si>
  <si>
    <t>9,39*0,4</t>
  </si>
  <si>
    <t>622252001</t>
  </si>
  <si>
    <t>Montáž profilů kontaktního zateplení připevněných mechanicky</t>
  </si>
  <si>
    <t>186892258</t>
  </si>
  <si>
    <t>24,7+15,4+24,7</t>
  </si>
  <si>
    <t>59051657</t>
  </si>
  <si>
    <t>profil zakládací Al tl 0,7mm pro ETICS pro izolant tl 200mm</t>
  </si>
  <si>
    <t>81666381</t>
  </si>
  <si>
    <t>96,8*1,05 'Přepočtené koeficientem množství</t>
  </si>
  <si>
    <t>622511111</t>
  </si>
  <si>
    <t>Tenkovrstvá akrylátová mozaiková střednězrnná omítka vnějších stěn</t>
  </si>
  <si>
    <t>622151031</t>
  </si>
  <si>
    <t>Penetrační silikonový nátěr vnějších pastovitých tenkovrstvých omítek stěn</t>
  </si>
  <si>
    <t>1460879442</t>
  </si>
  <si>
    <t>622531011</t>
  </si>
  <si>
    <t>Tenkovrstvá silikonová zatíraná omítka zrnitost 1,5 mm vnějších stěn</t>
  </si>
  <si>
    <t>283,784+26,95+29,532</t>
  </si>
  <si>
    <t>629991011</t>
  </si>
  <si>
    <t>Zakrytí vnějších ploch před znečištěním  včetně pozdějšího odkrytí výplní otvorů a svislých ploch fólií přilepenou lepící páskou</t>
  </si>
  <si>
    <t>2,1*1,5*3+1,5*1,5+0,8*1,97+0,6*0,9*2+0,75*1+1,2*0,9+3,3*3</t>
  </si>
  <si>
    <t>1,8*0,9+2,1*1,5*2+1,5*1,5*2+0,75*1,5*2</t>
  </si>
  <si>
    <t>2,1*1,5*4+1,2*1,2</t>
  </si>
  <si>
    <t>629995101</t>
  </si>
  <si>
    <t>Očištění vnějších ploch tlakovou vodou omytím</t>
  </si>
  <si>
    <t>(24,7*4,4+12,55*1,8)*2</t>
  </si>
  <si>
    <t>Mezisoučet pohled Z+V</t>
  </si>
  <si>
    <t>15,4*6,2+7,7*1,75/2*2</t>
  </si>
  <si>
    <t>Mezisoučet pohled J</t>
  </si>
  <si>
    <t>7,7*1,75/2*2</t>
  </si>
  <si>
    <t>Mezisoučet pohled S (štít nad úrovní ploché střechy)</t>
  </si>
  <si>
    <t>941111111</t>
  </si>
  <si>
    <t>Montáž lešení řadového trubkového lehkého pracovního s podlahami  s provozním zatížením tř. 3 do 200 kg/m2 šířky tř. W06 od 0,6 do 0,9 m, výšky do 10 m</t>
  </si>
  <si>
    <t xml:space="preserve">zateplovaná původní část </t>
  </si>
  <si>
    <t>(6+6+0,9*2)*4,5</t>
  </si>
  <si>
    <t>(6,15+6,15+0,9*2)*4,5</t>
  </si>
  <si>
    <t>15*(4,5+1,5/2)</t>
  </si>
  <si>
    <t>nástavba</t>
  </si>
  <si>
    <t>(12,55+12,55)*6,5</t>
  </si>
  <si>
    <t>941111211</t>
  </si>
  <si>
    <t>Montáž lešení řadového trubkového lehkého pracovního s podlahami  s provozním zatížením tř. 3 do 200 kg/m2 Příplatek za první a každý další den použití lešení k ceně -1111</t>
  </si>
  <si>
    <t>204,3*30*2</t>
  </si>
  <si>
    <t>163,15*30*6</t>
  </si>
  <si>
    <t>941111811</t>
  </si>
  <si>
    <t>Demontáž lešení řadového trubkového lehkého pracovního s podlahami  s provozním zatížením tř. 3 do 200 kg/m2 šířky tř. W06 od 0,6 do 0,9 m, výšky do 10 m</t>
  </si>
  <si>
    <t>993111111A</t>
  </si>
  <si>
    <t>Dovoz a odvoz lešení řadového včetně naložení a složení</t>
  </si>
  <si>
    <t>231020910</t>
  </si>
  <si>
    <t>-53283328</t>
  </si>
  <si>
    <t>764002851</t>
  </si>
  <si>
    <t>Demontáž klempířských konstrukcí oplechování parapetů do suti</t>
  </si>
  <si>
    <t>764004801</t>
  </si>
  <si>
    <t>Demontáž klempířských konstrukcí žlabu podokapního do suti</t>
  </si>
  <si>
    <t>764004861</t>
  </si>
  <si>
    <t>Demontáž klempířských konstrukcí svodu do suti</t>
  </si>
  <si>
    <t>4,4*2</t>
  </si>
  <si>
    <t>764216644</t>
  </si>
  <si>
    <t>Oplechování parapetů z pozinkovaného plechu s povrchovou úpravou rovných celoplošně lepené, bez rohů rš 330 mm</t>
  </si>
  <si>
    <t>2,15+1,55+0,65*2+1,25+2,15*2+1,05</t>
  </si>
  <si>
    <t>2,15*2+1,85+1,55*2+0,8*2</t>
  </si>
  <si>
    <t>2,15*4+1,25</t>
  </si>
  <si>
    <t>764315605</t>
  </si>
  <si>
    <t>Lemování trub, konzol,držáků z Pz s povrch úpravou střech s krytinou prejzovou, vlnitou D přes 200 do 300 mm</t>
  </si>
  <si>
    <t>-909859611</t>
  </si>
  <si>
    <t>764511602</t>
  </si>
  <si>
    <t>Žlab podokapní z pozinkovaného plechu s povrchovou úpravou včetně háků a čel půlkruhový rš 330 mm</t>
  </si>
  <si>
    <t>27*2</t>
  </si>
  <si>
    <t>764511642</t>
  </si>
  <si>
    <t>Žlab podokapní z pozinkovaného plechu s povrchovou úpravou včetně háků a čel kotlík oválný (trychtýřový), rš žlabu/průměr svodu 330/100 mm</t>
  </si>
  <si>
    <t>764518622</t>
  </si>
  <si>
    <t>Svod z pozinkovaného plechu s upraveným povrchem včetně objímek, kolen a odskoků kruhový, průměru 100 mm</t>
  </si>
  <si>
    <t>7*2</t>
  </si>
  <si>
    <t>998764102</t>
  </si>
  <si>
    <t>Přesun hmot tonážní pro konstrukce klempířské v objektech v přes 6 do 12 m</t>
  </si>
  <si>
    <t>827771212</t>
  </si>
  <si>
    <t>4 - Elektroinstalace</t>
  </si>
  <si>
    <t>M21 - Elektromontáže</t>
  </si>
  <si>
    <t>VRN - Vedlejší rozpočtové náklady</t>
  </si>
  <si>
    <t>M21</t>
  </si>
  <si>
    <t>Elektromontáže</t>
  </si>
  <si>
    <t>Revize elektroinstalace vč. 4x revizní zprávy</t>
  </si>
  <si>
    <t>ks</t>
  </si>
  <si>
    <t>Revize bleskosvodu vč. revizní zprávy</t>
  </si>
  <si>
    <t>Doplnění rozváděče RK 3x jistič 25B/3 Ik10kA</t>
  </si>
  <si>
    <t>2.1</t>
  </si>
  <si>
    <t>Měření datové sítě vč.protokolů</t>
  </si>
  <si>
    <t>Rozváděč R1</t>
  </si>
  <si>
    <t>4.1</t>
  </si>
  <si>
    <t>Rozváděč R2</t>
  </si>
  <si>
    <t>4.2</t>
  </si>
  <si>
    <t>Rozváděč R3</t>
  </si>
  <si>
    <t>210 19-0002.R00</t>
  </si>
  <si>
    <t>Montáž celoplechových rozvodnic do váhy 50 kg</t>
  </si>
  <si>
    <t>Stropní přisazené LED svítidlo 40W IP20 4000K vč. montáže</t>
  </si>
  <si>
    <t>5.1</t>
  </si>
  <si>
    <t>Led svítidlo do podhledu 20W IP44 4000K vč. montáže</t>
  </si>
  <si>
    <t>Nouzové svítidlo 8W/230V IP42, 1.hod vč. montáže</t>
  </si>
  <si>
    <t>Led svítidlo 60cm do kuch. linky vč. zdroje</t>
  </si>
  <si>
    <t>210 01-0002.RT1</t>
  </si>
  <si>
    <t>Trubka ohebná pod omítku, typ 23.. 16 mm včetně dodávky trubky PVC 2316</t>
  </si>
  <si>
    <t>210 01-0013.RT1</t>
  </si>
  <si>
    <t>Trubka tuhá z PVC volně/pod omítku + kolena 29 mm včetně dodávky trubky 1529 pv</t>
  </si>
  <si>
    <t>210 01-0301.RT2</t>
  </si>
  <si>
    <t>Krabice přístrojová KP 68, KZ 3, bez zapojení vč.dodávky KU 1904+víčko+2xšroub</t>
  </si>
  <si>
    <t>210 01-0311.RT1</t>
  </si>
  <si>
    <t>Krabice odbočná KO 68, bez zapojení-kruhová včetně dodávky 1902+víčko</t>
  </si>
  <si>
    <t>210 01-0312.RT1</t>
  </si>
  <si>
    <t>Krabice odbočná KO 97, bez zapojení-kruhová včetně dodávky KO 97+víčko</t>
  </si>
  <si>
    <t>210 01-0321.RT1</t>
  </si>
  <si>
    <t>Krabice odbočná KR 68, se zapojením-kruhová vč.dodávky krabice 1903+svork+víčko</t>
  </si>
  <si>
    <t>210 01-0322.RT1</t>
  </si>
  <si>
    <t>Krabice odbočná KR 97, se zapojením-kruhová včetně dodávky KR 97</t>
  </si>
  <si>
    <t>210 11-0001.RT1</t>
  </si>
  <si>
    <t>Spínač nástěnný jednopól.- řaz. 1, obyč.prostředí včetně dodávky spínače</t>
  </si>
  <si>
    <t>210 11-0003.RT1</t>
  </si>
  <si>
    <t>Spínač nástěnný seriový - řaz. 5, obyč.prostředí včetně dodávky spínače</t>
  </si>
  <si>
    <t>210 11-0004.RT1</t>
  </si>
  <si>
    <t>Spínač nástěnný střídavý - řaz. 6, obyč.prostředí včetně dodávky spínače</t>
  </si>
  <si>
    <t>210 11-0005.RT1</t>
  </si>
  <si>
    <t>Spínač nástěnný křížový - řaz. 7, obyč.prostředí včetně dodávky spínače</t>
  </si>
  <si>
    <t>210 11-0005.RT1.1</t>
  </si>
  <si>
    <t>Spínač nástěnný křížový - řaz. 6+6, obyč.prostředí včetně dodávky spínače</t>
  </si>
  <si>
    <t>210 11-0006.RT1</t>
  </si>
  <si>
    <t>Spínač nástěnný trojpól.25A - řaz. 3, obyč.prostř. včetně dodávky spínače</t>
  </si>
  <si>
    <t>210 11-1012.RT1</t>
  </si>
  <si>
    <t>Zásuvka domovní zapuštěná -  2P+Z,dvojí zapojení včetně zásuvky 230V/16A IP20</t>
  </si>
  <si>
    <t>Zásuvka domovní zapuštěná -  2P+Z,dvojí zapojení včetně zásuvky 230V/16A a přep.ochrany</t>
  </si>
  <si>
    <t>Zásuvka domovní televizní včetně zásuvky STA</t>
  </si>
  <si>
    <t>9.1</t>
  </si>
  <si>
    <t>Zásuvka domovní datová včetně zásuvky 2xRJ45/cat.6</t>
  </si>
  <si>
    <t>El. osoušeč rukou 2kW tř.II vč. dodávky</t>
  </si>
  <si>
    <t>Stožár STA délky 0,7m vč. kotvení</t>
  </si>
  <si>
    <t>svodič DSF</t>
  </si>
  <si>
    <t>210 80-0101.RT1</t>
  </si>
  <si>
    <t>Kabel CYKY 750 V 2x1,5 mm2 uložený pod omítkou včetně dodávky kabelu 2Ax1,5</t>
  </si>
  <si>
    <t>210 80-0105.RT1</t>
  </si>
  <si>
    <t>Kabel CYKY 750 V 3x1,5 mm2 uložený pod omítkou včetně dodávky kabelu 3Ax1,5</t>
  </si>
  <si>
    <t>210 80-0105.RT3</t>
  </si>
  <si>
    <t>Kabel CYKY 750 V 3x1,5 mm2 uložený pod omítkou včetně dodávky kabelu 3Cx1,5</t>
  </si>
  <si>
    <t>210 80-0106.RT3</t>
  </si>
  <si>
    <t>Kabel CYKY 750 V 3x2,5 mm2 uložený pod omítkou včetně dodávky kabelu 3Cx2,5</t>
  </si>
  <si>
    <t>210 80-0113.RT1</t>
  </si>
  <si>
    <t>Kabel CYKY 750 V 4x10 mm2 uložený pod omítkou včetně dodávky kabelu 4Bx10</t>
  </si>
  <si>
    <t>210 80-0117.RT1</t>
  </si>
  <si>
    <t>Kabel CYKY 750 V 5x4 mm2 uložený pod omítkou včetně dodávky kabelu 5Cx4</t>
  </si>
  <si>
    <t>Kabel FTP Cat.6 vč. dodávky</t>
  </si>
  <si>
    <t>210 80-0645.RT1</t>
  </si>
  <si>
    <t>Vodič nn a vn CYA 4 mm2 uložený pevně včetně dodávky vodiče CYA 4</t>
  </si>
  <si>
    <t>16.1</t>
  </si>
  <si>
    <t>Kabel coax 75ohm UV odolný vč. dodávky</t>
  </si>
  <si>
    <t>210 80-0647.RT1</t>
  </si>
  <si>
    <t>Vodič nn a vn CYA 10 mm2 uložený pevně včetně dodávky vodiče CYA 10</t>
  </si>
  <si>
    <t>Práce bourací, sekání drážek, kapes, výklenků pro rozváděče</t>
  </si>
  <si>
    <t>hod</t>
  </si>
  <si>
    <t>Demontáž původní instalace</t>
  </si>
  <si>
    <t>Úprava stáv. instalace</t>
  </si>
  <si>
    <t>Stavební zapravení po elektromontážních pracech</t>
  </si>
  <si>
    <t>650346049</t>
  </si>
  <si>
    <t>210 22-0002.RT2</t>
  </si>
  <si>
    <t>Vedení uzemňovací na povrchu FeZn D 10 mm včetně drátu FeZn 10 mm</t>
  </si>
  <si>
    <t>210 22-0021.RT1</t>
  </si>
  <si>
    <t>Vedení uzemňovací v zemi FeZn do 120 mm2 včetně pásku FeZn 30 x 4 mm</t>
  </si>
  <si>
    <t>210 22-0101.RT3</t>
  </si>
  <si>
    <t>Vodiče svodové FeZn D do 10,Al 10,Cu 8 +podpěry včetně dodávky drátu FeZn 8 mm + PV01</t>
  </si>
  <si>
    <t>210 22-0101.RT4</t>
  </si>
  <si>
    <t>Vodiče svodové FeZn D do 10,Al 10,Cu 8 +podpěry včetně dodávky drátu FeZn 8 mm + PV15,PV22</t>
  </si>
  <si>
    <t>210 22-0212.RT3</t>
  </si>
  <si>
    <t>Tyč jímací s upev. na stř.hřeben do 3 m, do zdi včetně dodávky tyče JZ 20 + 2xdržák DJ 1</t>
  </si>
  <si>
    <t>210 22-0301.RT1</t>
  </si>
  <si>
    <t>Svorka hromosvodová do 2 šroubů /SS, SZ, SO/ včetně dodávky svorky SO</t>
  </si>
  <si>
    <t>210 22-0301.RT2</t>
  </si>
  <si>
    <t>Svorka hromosvodová do 2 šroubů /SS, SZ, SO/ včetně dodávky svorky SS</t>
  </si>
  <si>
    <t>210 22-0301.RT3</t>
  </si>
  <si>
    <t>Svorka hromosvodová do 2 šroubů /SS, SZ, SO/ včetně dodávky svorky SZ</t>
  </si>
  <si>
    <t>210 22-0302.RT1</t>
  </si>
  <si>
    <t>Svorka hromosvodová nad 2 šrouby /ST, SJ, SR, atd/ včetně dodávky svorky SR 02</t>
  </si>
  <si>
    <t>210 22-0302.RT2</t>
  </si>
  <si>
    <t>Svorka hromosvodová nad 2 šrouby /ST, SJ, SR, atd/ včetně dodávky svorky SR 03</t>
  </si>
  <si>
    <t>210 22-0302.RT3</t>
  </si>
  <si>
    <t>Svorka hromosvodová nad 2 šrouby /ST, SJ, SR, atd/ včetně dodávky svorky SK</t>
  </si>
  <si>
    <t>210 22-0302.RT5</t>
  </si>
  <si>
    <t>Svorka hromosvodová nad 2 šrouby /ST, SJ, SR, atd/ včetně dodávky svorky SJ 01</t>
  </si>
  <si>
    <t>210 22-0302.RT6</t>
  </si>
  <si>
    <t>Svorka hromosvodová nad 2 šrouby /ST, SJ, SR, atd/ včetně dodávky svorky SP1</t>
  </si>
  <si>
    <t>210 22-0321.RT1</t>
  </si>
  <si>
    <t>Svorka na potrubí Bernard, včetně Cu pásku včetně dodávky svorky + Cu pásku</t>
  </si>
  <si>
    <t>210 22-0372.RT1</t>
  </si>
  <si>
    <t>Úhelník ochranný nebo trubka s držáky do zdiva včetně ochran.úhelníku + 2 držáky do zdi</t>
  </si>
  <si>
    <t>210 22-0401.RT1</t>
  </si>
  <si>
    <t>Označení svodu štítky, smaltované, umělá hmota včetně dodávky štítku</t>
  </si>
  <si>
    <t>210 22-0421.R00</t>
  </si>
  <si>
    <t>Jiskřiště - sestavení a montáž</t>
  </si>
  <si>
    <t>Úprava stáv. bleskosvodu</t>
  </si>
  <si>
    <t>Vedlejší rozpočtové náklady</t>
  </si>
  <si>
    <t>10001</t>
  </si>
  <si>
    <t>Mimostaveništní doprava</t>
  </si>
  <si>
    <t>1024</t>
  </si>
  <si>
    <t>888951370</t>
  </si>
  <si>
    <t>10002</t>
  </si>
  <si>
    <t>Plošiny, mechanizace</t>
  </si>
  <si>
    <t>1451976617</t>
  </si>
  <si>
    <t>10003</t>
  </si>
  <si>
    <t>Zařízení staveniště</t>
  </si>
  <si>
    <t>1201880723</t>
  </si>
  <si>
    <t>10004</t>
  </si>
  <si>
    <t>Úklid, likvidace odpadu</t>
  </si>
  <si>
    <t>-1305125322</t>
  </si>
  <si>
    <t>5 - ZTI</t>
  </si>
  <si>
    <t xml:space="preserve">    D1 - Zdravotechnika -  splašková kanalizace</t>
  </si>
  <si>
    <t xml:space="preserve">    D2 - Zdravotně technické instalace budov - Vnitřní vodovod</t>
  </si>
  <si>
    <t xml:space="preserve">    D3 - Zdravotně technické instalace budov - Zařizovací předměty</t>
  </si>
  <si>
    <t>D1</t>
  </si>
  <si>
    <t>Zdravotechnika -  splašková kanalizace</t>
  </si>
  <si>
    <t>1.1.</t>
  </si>
  <si>
    <t>D+M Potrubí kanalizační splaškové systém HT50 - Specifikace dle PD</t>
  </si>
  <si>
    <t>" Potrubí HT PP, hrdlové. "</t>
  </si>
  <si>
    <t>" V ceně veškeré příslušenství, tvarovky,kotvící prvky a spojovací materiál, výměra včetně ztratného "</t>
  </si>
  <si>
    <t>28,5</t>
  </si>
  <si>
    <t>1.2.</t>
  </si>
  <si>
    <t>D+M Potrubí kanalizační splaškové systém HT75 - Specifikace dle PD</t>
  </si>
  <si>
    <t>22,7</t>
  </si>
  <si>
    <t>1.3.</t>
  </si>
  <si>
    <t>D+M Potrubí kanalizační splaškové systém HT110 - Specifikace dle PD</t>
  </si>
  <si>
    <t>14,4</t>
  </si>
  <si>
    <t>1.4.</t>
  </si>
  <si>
    <t>D+M Větrací hlavice DN 75</t>
  </si>
  <si>
    <t>1.5.</t>
  </si>
  <si>
    <t>Demontáže stávající splaškové kanalizace</t>
  </si>
  <si>
    <t>1.6.</t>
  </si>
  <si>
    <t>Stavební práce a dodávky spojené s provedením</t>
  </si>
  <si>
    <t>" Zednická výpomoc, doplňkové práce, kompletace, zřízení a zapravení prostupů,vysekání a zapravení drážek, překlady nad prostupy apod."</t>
  </si>
  <si>
    <t>1.7.</t>
  </si>
  <si>
    <t>Zkouška těsnosti dle ČSN, proplach potrubí</t>
  </si>
  <si>
    <t>1.8.</t>
  </si>
  <si>
    <t>Přesun hmot pro vnitřní kanalizace</t>
  </si>
  <si>
    <t>D2</t>
  </si>
  <si>
    <t>Zdravotně technické instalace budov - Vnitřní vodovod</t>
  </si>
  <si>
    <t>2.1.</t>
  </si>
  <si>
    <t>D+M Potrubí vodovodní plastové Systém PP PN20, D 20x3,4 mm + TI tl.10mm - pro SV</t>
  </si>
  <si>
    <t>" Plastové potrubí vodovodní  + Izolace návlekovou izolační hadicí z pěnového polyetylenu tl. 10 mm v celé délce potrubí včetně kolen a odboček  "</t>
  </si>
  <si>
    <t>24,9</t>
  </si>
  <si>
    <t>2.2.</t>
  </si>
  <si>
    <t>D+M Potrubí vodovodní plastové Systém PP PN20, D 20x3,4 mm + TI tl.15mm - pro TV</t>
  </si>
  <si>
    <t>" Plastové potrubí vodovodní + Izolace návlekovou izolační hadicí tl. 20 mm v celé délce potrubí včetně kolen a odboček  "</t>
  </si>
  <si>
    <t>11,8</t>
  </si>
  <si>
    <t>2.3.</t>
  </si>
  <si>
    <t>D+M Potrubí vodovodní plastové Systém PP PN20, D 25x4,2 mm + TI tl.10mm - pro SV</t>
  </si>
  <si>
    <t>12,4</t>
  </si>
  <si>
    <t>2.4.</t>
  </si>
  <si>
    <t>D+M Potrubí vodovodní plastové Systém PP PN20, D 25x4,2 mm + TI tl.15mm - pro TV</t>
  </si>
  <si>
    <t>" Plastové potrubí vodovodní  + Izolace návlekovou izolační hadicí z pěnového polyetylenu tl. 15 mm v celé délce potrubí včetně kolen a odboček  "</t>
  </si>
  <si>
    <t>2.5.</t>
  </si>
  <si>
    <t>D+M Potrubí vodovodní plastové Systém PP PN20, D 32x5,4 mm + TI tl.10mm - pro SV</t>
  </si>
  <si>
    <t>10,9</t>
  </si>
  <si>
    <t>2.6.</t>
  </si>
  <si>
    <t>D+M Potrubí vodovodní plastové Systém PP PN20, D 32x5,4 mm + TI tl.15mm - pro TV</t>
  </si>
  <si>
    <t>" Plastové potrubí vodovodní  + Izolace návlekovou izolační hadicí z pěnového polyetylenu tl. 15m v celé délce potrubí včetně kolen a odboček  "</t>
  </si>
  <si>
    <t>7,2</t>
  </si>
  <si>
    <t>2.7.</t>
  </si>
  <si>
    <t>D+M Potrubí požárního vodovodu DN40</t>
  </si>
  <si>
    <t>" Ocelové pozinkované potrubí, potrubí včetně kolen a odboček  "</t>
  </si>
  <si>
    <t>7,8</t>
  </si>
  <si>
    <t>2.8.</t>
  </si>
  <si>
    <t>Proplach a dezinfekce vodovodního potrubí celého rozvodu</t>
  </si>
  <si>
    <t>2.9.</t>
  </si>
  <si>
    <t>Napojení na stávající ohřívače TV, armatury, šroubení, pojistné ventily,..</t>
  </si>
  <si>
    <t>2.10.</t>
  </si>
  <si>
    <t>Stavební práce a dodávky</t>
  </si>
  <si>
    <t>2.11.</t>
  </si>
  <si>
    <t>Přesun hmot pro vnitřní vodovod v objektech v do 24 m</t>
  </si>
  <si>
    <t>D3</t>
  </si>
  <si>
    <t>Zdravotně technické instalace budov - Zařizovací předměty</t>
  </si>
  <si>
    <t>3.1.</t>
  </si>
  <si>
    <t>SK1 - Liniového sprchového žlabu dl. 1,6 m a sprchové baterie</t>
  </si>
  <si>
    <t>" Cena zahrnuje náklady na osazení a upevnění žlabu do keramické dlažby, připojení na připojovací splaškové potrubí a zednické výpomoci. "</t>
  </si>
  <si>
    <t>3.2</t>
  </si>
  <si>
    <t>D1 - Kuchyňský dřez s odkapávačem</t>
  </si>
  <si>
    <t>" Cena zahrnuje náklady na osazovaný předmět, včetně jeho osazení, upevnění a napojení, přípojné potrubí (vodovodní i kanalizační), včetně tvarovek,</t>
  </si>
  <si>
    <t>3.3</t>
  </si>
  <si>
    <t>U1 -  Umyvadlo závěsné keramické</t>
  </si>
  <si>
    <t>3.4</t>
  </si>
  <si>
    <t>WC1 - Závěsné WC</t>
  </si>
  <si>
    <t>" Součástí podomítkový modul nosný s nádržkou, integrovaný rohový ventil, úsporné splachování. Včetně sedátka s poklopem. Úsporné splachování s ovládá</t>
  </si>
  <si>
    <t>3.5</t>
  </si>
  <si>
    <t>AP1 - Automatická pračka</t>
  </si>
  <si>
    <t>3.6</t>
  </si>
  <si>
    <t>V1 - výlevka - keramická</t>
  </si>
  <si>
    <t>" Včetně odnímatelné plastové mříže, integrovaného rohového ventilu, nástěnné pákové směšovací baterie s prodlouženým raménkem " Cena zahrnuje nákla</t>
  </si>
  <si>
    <t>3.7</t>
  </si>
  <si>
    <t>P1 - Pisoár závěsný - keramický</t>
  </si>
  <si>
    <t>" Součástí infračervený senzor 24V, podomítkový modul, integrovaný rohový ventil, automatický splachovač radarový, integrovaný napájecí zdroj a přís</t>
  </si>
  <si>
    <t>2+2</t>
  </si>
  <si>
    <t>3.8</t>
  </si>
  <si>
    <t>Baterie umyvadlová</t>
  </si>
  <si>
    <t>-144299975</t>
  </si>
  <si>
    <t>3.9</t>
  </si>
  <si>
    <t>Baterie dřezová</t>
  </si>
  <si>
    <t>-511274472</t>
  </si>
  <si>
    <t>3.10</t>
  </si>
  <si>
    <t>Přesun hmot pro zařizovací předměty</t>
  </si>
  <si>
    <t>6 - Vytápění</t>
  </si>
  <si>
    <t xml:space="preserve">PSV - Práce a dodávky PSV   </t>
  </si>
  <si>
    <t xml:space="preserve">    732 - Ústřední vytápění - strojovny   </t>
  </si>
  <si>
    <t xml:space="preserve">    733 - Ústřední vytápění - rozvodné potrubí   </t>
  </si>
  <si>
    <t xml:space="preserve">    734 - Ústřední vytápění - armatury   </t>
  </si>
  <si>
    <t xml:space="preserve">    735 - Ústřední vytápění - otopná tělesa   </t>
  </si>
  <si>
    <t xml:space="preserve">    783 - Dokončovací práce - nátěry   </t>
  </si>
  <si>
    <t xml:space="preserve">    713 - Izolace tepelné   </t>
  </si>
  <si>
    <t xml:space="preserve">    HZS - HZS   </t>
  </si>
  <si>
    <t xml:space="preserve">Práce a dodávky PSV   </t>
  </si>
  <si>
    <t>732</t>
  </si>
  <si>
    <t xml:space="preserve">Ústřední vytápění - strojovny   </t>
  </si>
  <si>
    <t>7321R01</t>
  </si>
  <si>
    <t>Rozšíření regulace o jeden topný okruh, řízeno dle ekvitermi (řízení oběhového čerpadla a směšovacího ventilu)</t>
  </si>
  <si>
    <t xml:space="preserve">1   </t>
  </si>
  <si>
    <t>732421404</t>
  </si>
  <si>
    <t>Čerpadlo teplovodní mokroběžné závitové oběhové DN 25 výtlak do 4,0 m průtok 2,5 m3/h pro vytápění</t>
  </si>
  <si>
    <t>998732101</t>
  </si>
  <si>
    <t>Přesun hmot tonážní pro strojovny v objektech v do 6 m</t>
  </si>
  <si>
    <t>733</t>
  </si>
  <si>
    <t xml:space="preserve">Ústřední vytápění - rozvodné potrubí   </t>
  </si>
  <si>
    <t>7135R001</t>
  </si>
  <si>
    <t>Protipožární manžeta na potrubí do DN50 včetně montáže</t>
  </si>
  <si>
    <t xml:space="preserve">8   </t>
  </si>
  <si>
    <t>733111103</t>
  </si>
  <si>
    <t>Potrubí ocelové závitové bezešvé běžné nízkotlaké DN 15</t>
  </si>
  <si>
    <t xml:space="preserve">20   </t>
  </si>
  <si>
    <t>733113113</t>
  </si>
  <si>
    <t>Příplatek k porubí z trubek ocelových závitových za zhotovení závitové ocelové přípojky DN 15</t>
  </si>
  <si>
    <t xml:space="preserve">6   </t>
  </si>
  <si>
    <t>733190107</t>
  </si>
  <si>
    <t>Zkouška těsnosti potrubí ocelové závitové do DN 40</t>
  </si>
  <si>
    <t>733223102</t>
  </si>
  <si>
    <t>Potrubí měděné tvrdé spojované měkkým pájením D 15x1</t>
  </si>
  <si>
    <t xml:space="preserve">58   </t>
  </si>
  <si>
    <t>733223103</t>
  </si>
  <si>
    <t>Potrubí měděné tvrdé spojované měkkým pájením D 18x1</t>
  </si>
  <si>
    <t xml:space="preserve">62   </t>
  </si>
  <si>
    <t>733223104</t>
  </si>
  <si>
    <t>Potrubí měděné tvrdé spojované měkkým pájením D 22x1</t>
  </si>
  <si>
    <t xml:space="preserve">38   </t>
  </si>
  <si>
    <t>733223105</t>
  </si>
  <si>
    <t>Potrubí měděné tvrdé spojované měkkým pájením D 28x1,5</t>
  </si>
  <si>
    <t xml:space="preserve">12   </t>
  </si>
  <si>
    <t>733291101</t>
  </si>
  <si>
    <t>Zkouška těsnosti potrubí měděné do D 35x1,5</t>
  </si>
  <si>
    <t xml:space="preserve">58+62+38+12   </t>
  </si>
  <si>
    <t>998733101</t>
  </si>
  <si>
    <t>Přesun hmot tonážní pro rozvody potrubí v objektech v do 6 m</t>
  </si>
  <si>
    <t>734</t>
  </si>
  <si>
    <t xml:space="preserve">Ústřední vytápění - armatury   </t>
  </si>
  <si>
    <t>734209113</t>
  </si>
  <si>
    <t>Montáž armatury závitové s dvěma závity G 1/2</t>
  </si>
  <si>
    <t xml:space="preserve">3   </t>
  </si>
  <si>
    <t xml:space="preserve">8*2   </t>
  </si>
  <si>
    <t xml:space="preserve">Součet   </t>
  </si>
  <si>
    <t>73426R003</t>
  </si>
  <si>
    <t>Šroubení radiátorové rohové dvojité, uzavírací, s vypouštěním, pro otop. tělesa typu VK, dvoutrubková soustava, DN15</t>
  </si>
  <si>
    <t>73426R101</t>
  </si>
  <si>
    <t>Radiátorový ventil ruční, přímý, G 1/2 PN 10</t>
  </si>
  <si>
    <t>734211120</t>
  </si>
  <si>
    <t>Ventil závitový odvzdušňovací G 1/2 PN 14 do 120°C automatický</t>
  </si>
  <si>
    <t xml:space="preserve">2   </t>
  </si>
  <si>
    <t>734221536</t>
  </si>
  <si>
    <t>Ventil závitový termostatický rohový dvouregulační G 1/2 PN 16 do 110°C bez hlavice ovládání</t>
  </si>
  <si>
    <t>734221682</t>
  </si>
  <si>
    <t>Termostatická hlavice kapalinová PN 10 do 110°C</t>
  </si>
  <si>
    <t xml:space="preserve">10   </t>
  </si>
  <si>
    <t>734242414</t>
  </si>
  <si>
    <t>Ventil závitový zpětný přímý G 1 PN 16 do 110°C</t>
  </si>
  <si>
    <t>734261233</t>
  </si>
  <si>
    <t>Šroubení topenářské přímé G 1/2 PN 16 do 120°C</t>
  </si>
  <si>
    <t>734261417</t>
  </si>
  <si>
    <t>Šroubení regulační radiátorové rohové G 1/2 s vypouštěním</t>
  </si>
  <si>
    <t>734291123</t>
  </si>
  <si>
    <t>Kohout plnící a vypouštěcí G 1/2 PN 10 do 110°C závitový</t>
  </si>
  <si>
    <t>734291244</t>
  </si>
  <si>
    <t>Filtr závitový přímý G 1 PN 16 do 130°C s vnitřními závity</t>
  </si>
  <si>
    <t>734292715</t>
  </si>
  <si>
    <t>Kohout kulový přímý G 1 PN 42 do 185°C vnitřní závit</t>
  </si>
  <si>
    <t>734295020R</t>
  </si>
  <si>
    <t>Směšovací armatura závitová trojcestná DN 15, Kvs=1,6,  se servomotorem</t>
  </si>
  <si>
    <t>734411101</t>
  </si>
  <si>
    <t>Teploměr technický s pevným stonkem a jímkou zadní připojení průměr 63 mm délky 50 mm</t>
  </si>
  <si>
    <t>998734101</t>
  </si>
  <si>
    <t>Přesun hmot tonážní pro armatury v objektech v do 6 m</t>
  </si>
  <si>
    <t>735</t>
  </si>
  <si>
    <t xml:space="preserve">Ústřední vytápění - otopná tělesa   </t>
  </si>
  <si>
    <t>735151811</t>
  </si>
  <si>
    <t>Demontáž otopného tělesa panelového jednořadého délka do 1500 mm</t>
  </si>
  <si>
    <t>735151821</t>
  </si>
  <si>
    <t>Demontáž otopného tělesa panelového dvouřadého délka do 1500 mm</t>
  </si>
  <si>
    <t>735152473</t>
  </si>
  <si>
    <t>Otopné těleso panelové VK dvoudeskové 1 přídavná přestupní plocha výška/délka 600/600 mm výkon 773 W</t>
  </si>
  <si>
    <t>735152475</t>
  </si>
  <si>
    <t>Otopné těleso panelové VK dvoudeskové 1 přídavná přestupní plocha výška/délka 600/800mm výkon 1030 W</t>
  </si>
  <si>
    <t>735152481</t>
  </si>
  <si>
    <t>Otopné těleso panelové VK dvoudeskové 1 přídavná přestupní plocha výška/délka 600/1600mm výkon 2061W</t>
  </si>
  <si>
    <t>735152578</t>
  </si>
  <si>
    <t>Otopné těleso panelové VK dvoudeskové 2 přídavné přestupní plochy výška/délka 600/1100mm výkon 1847W</t>
  </si>
  <si>
    <t>735152579</t>
  </si>
  <si>
    <t>Otopné těleso panelové VK dvoudeskové 2 přídavné přestupní plochy výška/délka 600/1200mm výkon 2015W</t>
  </si>
  <si>
    <t>735152599</t>
  </si>
  <si>
    <t>Otopné těleso panelové VK dvoudeskové 2 přídavné přestupní plochy výška/délka 900/1200mm výkon 2776W</t>
  </si>
  <si>
    <t>735159110</t>
  </si>
  <si>
    <t>Montáž otopných těles panelových jednořadých mimo těles Korado Radik délky do 1500 mm</t>
  </si>
  <si>
    <t>735159210</t>
  </si>
  <si>
    <t>Montáž otopných těles panelových dvouřadých mimo těles Korado Radik délky do 1140 mm</t>
  </si>
  <si>
    <t>484414680</t>
  </si>
  <si>
    <t>držák deskový radiátorový závěsný 15/120</t>
  </si>
  <si>
    <t xml:space="preserve">4   </t>
  </si>
  <si>
    <t>735164511R</t>
  </si>
  <si>
    <t>Montáž otopného tělesa trubkového na stěnu výšky tělesa do 1500 mm</t>
  </si>
  <si>
    <t>484538R02</t>
  </si>
  <si>
    <t>Trubkové prohnuté otopné těleso výšky 1500mm, délky 600mm</t>
  </si>
  <si>
    <t>735164512R</t>
  </si>
  <si>
    <t>Montáž otopného tělesa trubkového na stěnu výšky tělesa přes 1500 mm</t>
  </si>
  <si>
    <t>484538R01</t>
  </si>
  <si>
    <t>Trubkové prohnuté otopné těleso výšky 1820mm, délky 750mm</t>
  </si>
  <si>
    <t>998735101</t>
  </si>
  <si>
    <t>Přesun hmot tonážní pro otopná tělesa v objektech v do 6 m</t>
  </si>
  <si>
    <t xml:space="preserve">Dokončovací práce - nátěry   </t>
  </si>
  <si>
    <t>783614651</t>
  </si>
  <si>
    <t>Základní antikorozní jednonásobný syntetický nátěr potrubí do DN 50 mm</t>
  </si>
  <si>
    <t xml:space="preserve">Izolace tepelné   </t>
  </si>
  <si>
    <t>713463311</t>
  </si>
  <si>
    <t>Montáž izolace tepelné potrubí potrubními pouzdry s Al fólií s přesahem Al páskou 1x D do 50 mm</t>
  </si>
  <si>
    <t xml:space="preserve">8+44+12   </t>
  </si>
  <si>
    <t>631545330U</t>
  </si>
  <si>
    <t>Pouzdro potrubní izolační z minerální vlny s Al fólií, d/tl  18/20 mm</t>
  </si>
  <si>
    <t>631545331U</t>
  </si>
  <si>
    <t>Pouzdro potrubní izolační z minerální vlny s Al fólií, d/tl  22/30 mm</t>
  </si>
  <si>
    <t xml:space="preserve">24+20   </t>
  </si>
  <si>
    <t>631545332U</t>
  </si>
  <si>
    <t>Pouzdro potrubní izolační z minerální vlny s Al fólií, d/tl  28/30 mm</t>
  </si>
  <si>
    <t>71346-PE01</t>
  </si>
  <si>
    <t>Montáž tepelné izolace potrubí z pěnového PE, lepené, tl do 16mm</t>
  </si>
  <si>
    <t>7131-PE11</t>
  </si>
  <si>
    <t>Termoizolační trubice z pěnového polyethylenu, v základním provedení, tloušťka stěny 13 mm, vnitřní průměr 15 mm</t>
  </si>
  <si>
    <t>71346-PE02</t>
  </si>
  <si>
    <t>Montáž tepelné izolace potrubí z pěnového PE, lepené, DN přes 16 do 25mm</t>
  </si>
  <si>
    <t xml:space="preserve">54+14   </t>
  </si>
  <si>
    <t>7131-PE12</t>
  </si>
  <si>
    <t>Termoizolační trubice z pěnového polyethylenu, v základním provedení, tloušťka stěny 13 mm, vnitřní průměr 18 mm</t>
  </si>
  <si>
    <t xml:space="preserve">54   </t>
  </si>
  <si>
    <t>7131-PE13</t>
  </si>
  <si>
    <t>Termoizolační trubice z pěnového polyethylenu, v základním provedení, tloušťka stěny 13 mm, vnitřní průměr 22 mm</t>
  </si>
  <si>
    <t xml:space="preserve">14   </t>
  </si>
  <si>
    <t>998713101</t>
  </si>
  <si>
    <t>Přesun hmot tonážní pro izolace tepelné v objektech v do 6 m</t>
  </si>
  <si>
    <t>HZS</t>
  </si>
  <si>
    <t xml:space="preserve">HZS   </t>
  </si>
  <si>
    <t>799-M01</t>
  </si>
  <si>
    <t>Doregulování hydrodinamických tlaků</t>
  </si>
  <si>
    <t>799-M03</t>
  </si>
  <si>
    <t>Uvedení do provozu</t>
  </si>
  <si>
    <t xml:space="preserve">16   </t>
  </si>
  <si>
    <t>799-M04</t>
  </si>
  <si>
    <t>Napuštění a odvzdušnění soustavy</t>
  </si>
  <si>
    <t>799-M05</t>
  </si>
  <si>
    <t>Topná zkouška</t>
  </si>
  <si>
    <t xml:space="preserve">72   </t>
  </si>
  <si>
    <t>799-M07</t>
  </si>
  <si>
    <t>Vypouštění otopné soustavy</t>
  </si>
  <si>
    <t xml:space="preserve">5   </t>
  </si>
  <si>
    <t>799-M07.1</t>
  </si>
  <si>
    <t>Napojení na stávající rozvody</t>
  </si>
  <si>
    <t>799-M08</t>
  </si>
  <si>
    <t>Stavební výpomoce pro ÚT</t>
  </si>
  <si>
    <t>-648123843</t>
  </si>
  <si>
    <t>VRN - VRN</t>
  </si>
  <si>
    <t>013254000</t>
  </si>
  <si>
    <t>Dokumentace skutečného provedení stavby</t>
  </si>
  <si>
    <t>…</t>
  </si>
  <si>
    <t>-1835412702</t>
  </si>
  <si>
    <t>032103000</t>
  </si>
  <si>
    <t>-137346775</t>
  </si>
  <si>
    <t>045303000</t>
  </si>
  <si>
    <t>Koordinační činnost dodavatele</t>
  </si>
  <si>
    <t>811123255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</si>
</sst>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5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6" t="s">
        <v>14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3"/>
      <c r="AL5" s="23"/>
      <c r="AM5" s="23"/>
      <c r="AN5" s="23"/>
      <c r="AO5" s="23"/>
      <c r="AP5" s="23"/>
      <c r="AQ5" s="23"/>
      <c r="AR5" s="21"/>
      <c r="BE5" s="293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8" t="s">
        <v>17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3"/>
      <c r="AL6" s="23"/>
      <c r="AM6" s="23"/>
      <c r="AN6" s="23"/>
      <c r="AO6" s="23"/>
      <c r="AP6" s="23"/>
      <c r="AQ6" s="23"/>
      <c r="AR6" s="21"/>
      <c r="BE6" s="29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94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94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94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94"/>
      <c r="BS10" s="18" t="s">
        <v>6</v>
      </c>
    </row>
    <row r="11" spans="1:74" s="1" customFormat="1" ht="18.45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94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94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94"/>
      <c r="BS13" s="18" t="s">
        <v>6</v>
      </c>
    </row>
    <row r="14" spans="1:74" ht="13.2">
      <c r="B14" s="22"/>
      <c r="C14" s="23"/>
      <c r="D14" s="23"/>
      <c r="E14" s="299" t="s">
        <v>29</v>
      </c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94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94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94"/>
      <c r="BS16" s="18" t="s">
        <v>4</v>
      </c>
    </row>
    <row r="17" spans="1:71" s="1" customFormat="1" ht="18.45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94"/>
      <c r="BS17" s="18" t="s">
        <v>32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94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94"/>
      <c r="BS19" s="18" t="s">
        <v>6</v>
      </c>
    </row>
    <row r="20" spans="1:71" s="1" customFormat="1" ht="18.45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94"/>
      <c r="BS20" s="18" t="s">
        <v>32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94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94"/>
    </row>
    <row r="23" spans="1:71" s="1" customFormat="1" ht="16.5" customHeight="1">
      <c r="B23" s="22"/>
      <c r="C23" s="23"/>
      <c r="D23" s="23"/>
      <c r="E23" s="301" t="s">
        <v>1</v>
      </c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23"/>
      <c r="AP23" s="23"/>
      <c r="AQ23" s="23"/>
      <c r="AR23" s="21"/>
      <c r="BE23" s="294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94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94"/>
    </row>
    <row r="26" spans="1:71" s="2" customFormat="1" ht="25.95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2">
        <f>ROUND(AG94,2)</f>
        <v>0</v>
      </c>
      <c r="AL26" s="303"/>
      <c r="AM26" s="303"/>
      <c r="AN26" s="303"/>
      <c r="AO26" s="303"/>
      <c r="AP26" s="37"/>
      <c r="AQ26" s="37"/>
      <c r="AR26" s="40"/>
      <c r="BE26" s="294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4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4" t="s">
        <v>37</v>
      </c>
      <c r="M28" s="304"/>
      <c r="N28" s="304"/>
      <c r="O28" s="304"/>
      <c r="P28" s="304"/>
      <c r="Q28" s="37"/>
      <c r="R28" s="37"/>
      <c r="S28" s="37"/>
      <c r="T28" s="37"/>
      <c r="U28" s="37"/>
      <c r="V28" s="37"/>
      <c r="W28" s="304" t="s">
        <v>38</v>
      </c>
      <c r="X28" s="304"/>
      <c r="Y28" s="304"/>
      <c r="Z28" s="304"/>
      <c r="AA28" s="304"/>
      <c r="AB28" s="304"/>
      <c r="AC28" s="304"/>
      <c r="AD28" s="304"/>
      <c r="AE28" s="304"/>
      <c r="AF28" s="37"/>
      <c r="AG28" s="37"/>
      <c r="AH28" s="37"/>
      <c r="AI28" s="37"/>
      <c r="AJ28" s="37"/>
      <c r="AK28" s="304" t="s">
        <v>39</v>
      </c>
      <c r="AL28" s="304"/>
      <c r="AM28" s="304"/>
      <c r="AN28" s="304"/>
      <c r="AO28" s="304"/>
      <c r="AP28" s="37"/>
      <c r="AQ28" s="37"/>
      <c r="AR28" s="40"/>
      <c r="BE28" s="294"/>
    </row>
    <row r="29" spans="1:71" s="3" customFormat="1" ht="14.4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07">
        <v>0.21</v>
      </c>
      <c r="M29" s="306"/>
      <c r="N29" s="306"/>
      <c r="O29" s="306"/>
      <c r="P29" s="306"/>
      <c r="Q29" s="42"/>
      <c r="R29" s="42"/>
      <c r="S29" s="42"/>
      <c r="T29" s="42"/>
      <c r="U29" s="42"/>
      <c r="V29" s="42"/>
      <c r="W29" s="305">
        <f>ROUND(AZ94, 2)</f>
        <v>0</v>
      </c>
      <c r="X29" s="306"/>
      <c r="Y29" s="306"/>
      <c r="Z29" s="306"/>
      <c r="AA29" s="306"/>
      <c r="AB29" s="306"/>
      <c r="AC29" s="306"/>
      <c r="AD29" s="306"/>
      <c r="AE29" s="306"/>
      <c r="AF29" s="42"/>
      <c r="AG29" s="42"/>
      <c r="AH29" s="42"/>
      <c r="AI29" s="42"/>
      <c r="AJ29" s="42"/>
      <c r="AK29" s="305">
        <f>ROUND(AV94, 2)</f>
        <v>0</v>
      </c>
      <c r="AL29" s="306"/>
      <c r="AM29" s="306"/>
      <c r="AN29" s="306"/>
      <c r="AO29" s="306"/>
      <c r="AP29" s="42"/>
      <c r="AQ29" s="42"/>
      <c r="AR29" s="43"/>
      <c r="BE29" s="295"/>
    </row>
    <row r="30" spans="1:71" s="3" customFormat="1" ht="14.4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07">
        <v>0.12</v>
      </c>
      <c r="M30" s="306"/>
      <c r="N30" s="306"/>
      <c r="O30" s="306"/>
      <c r="P30" s="306"/>
      <c r="Q30" s="42"/>
      <c r="R30" s="42"/>
      <c r="S30" s="42"/>
      <c r="T30" s="42"/>
      <c r="U30" s="42"/>
      <c r="V30" s="42"/>
      <c r="W30" s="305">
        <f>ROUND(BA94, 2)</f>
        <v>0</v>
      </c>
      <c r="X30" s="306"/>
      <c r="Y30" s="306"/>
      <c r="Z30" s="306"/>
      <c r="AA30" s="306"/>
      <c r="AB30" s="306"/>
      <c r="AC30" s="306"/>
      <c r="AD30" s="306"/>
      <c r="AE30" s="306"/>
      <c r="AF30" s="42"/>
      <c r="AG30" s="42"/>
      <c r="AH30" s="42"/>
      <c r="AI30" s="42"/>
      <c r="AJ30" s="42"/>
      <c r="AK30" s="305">
        <f>ROUND(AW94, 2)</f>
        <v>0</v>
      </c>
      <c r="AL30" s="306"/>
      <c r="AM30" s="306"/>
      <c r="AN30" s="306"/>
      <c r="AO30" s="306"/>
      <c r="AP30" s="42"/>
      <c r="AQ30" s="42"/>
      <c r="AR30" s="43"/>
      <c r="BE30" s="295"/>
    </row>
    <row r="31" spans="1:71" s="3" customFormat="1" ht="14.4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07">
        <v>0.21</v>
      </c>
      <c r="M31" s="306"/>
      <c r="N31" s="306"/>
      <c r="O31" s="306"/>
      <c r="P31" s="306"/>
      <c r="Q31" s="42"/>
      <c r="R31" s="42"/>
      <c r="S31" s="42"/>
      <c r="T31" s="42"/>
      <c r="U31" s="42"/>
      <c r="V31" s="42"/>
      <c r="W31" s="305">
        <f>ROUND(BB94, 2)</f>
        <v>0</v>
      </c>
      <c r="X31" s="306"/>
      <c r="Y31" s="306"/>
      <c r="Z31" s="306"/>
      <c r="AA31" s="306"/>
      <c r="AB31" s="306"/>
      <c r="AC31" s="306"/>
      <c r="AD31" s="306"/>
      <c r="AE31" s="306"/>
      <c r="AF31" s="42"/>
      <c r="AG31" s="42"/>
      <c r="AH31" s="42"/>
      <c r="AI31" s="42"/>
      <c r="AJ31" s="42"/>
      <c r="AK31" s="305">
        <v>0</v>
      </c>
      <c r="AL31" s="306"/>
      <c r="AM31" s="306"/>
      <c r="AN31" s="306"/>
      <c r="AO31" s="306"/>
      <c r="AP31" s="42"/>
      <c r="AQ31" s="42"/>
      <c r="AR31" s="43"/>
      <c r="BE31" s="295"/>
    </row>
    <row r="32" spans="1:71" s="3" customFormat="1" ht="14.4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07">
        <v>0.12</v>
      </c>
      <c r="M32" s="306"/>
      <c r="N32" s="306"/>
      <c r="O32" s="306"/>
      <c r="P32" s="306"/>
      <c r="Q32" s="42"/>
      <c r="R32" s="42"/>
      <c r="S32" s="42"/>
      <c r="T32" s="42"/>
      <c r="U32" s="42"/>
      <c r="V32" s="42"/>
      <c r="W32" s="305">
        <f>ROUND(BC94, 2)</f>
        <v>0</v>
      </c>
      <c r="X32" s="306"/>
      <c r="Y32" s="306"/>
      <c r="Z32" s="306"/>
      <c r="AA32" s="306"/>
      <c r="AB32" s="306"/>
      <c r="AC32" s="306"/>
      <c r="AD32" s="306"/>
      <c r="AE32" s="306"/>
      <c r="AF32" s="42"/>
      <c r="AG32" s="42"/>
      <c r="AH32" s="42"/>
      <c r="AI32" s="42"/>
      <c r="AJ32" s="42"/>
      <c r="AK32" s="305">
        <v>0</v>
      </c>
      <c r="AL32" s="306"/>
      <c r="AM32" s="306"/>
      <c r="AN32" s="306"/>
      <c r="AO32" s="306"/>
      <c r="AP32" s="42"/>
      <c r="AQ32" s="42"/>
      <c r="AR32" s="43"/>
      <c r="BE32" s="295"/>
    </row>
    <row r="33" spans="1:57" s="3" customFormat="1" ht="14.4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07">
        <v>0</v>
      </c>
      <c r="M33" s="306"/>
      <c r="N33" s="306"/>
      <c r="O33" s="306"/>
      <c r="P33" s="306"/>
      <c r="Q33" s="42"/>
      <c r="R33" s="42"/>
      <c r="S33" s="42"/>
      <c r="T33" s="42"/>
      <c r="U33" s="42"/>
      <c r="V33" s="42"/>
      <c r="W33" s="305">
        <f>ROUND(BD94, 2)</f>
        <v>0</v>
      </c>
      <c r="X33" s="306"/>
      <c r="Y33" s="306"/>
      <c r="Z33" s="306"/>
      <c r="AA33" s="306"/>
      <c r="AB33" s="306"/>
      <c r="AC33" s="306"/>
      <c r="AD33" s="306"/>
      <c r="AE33" s="306"/>
      <c r="AF33" s="42"/>
      <c r="AG33" s="42"/>
      <c r="AH33" s="42"/>
      <c r="AI33" s="42"/>
      <c r="AJ33" s="42"/>
      <c r="AK33" s="305">
        <v>0</v>
      </c>
      <c r="AL33" s="306"/>
      <c r="AM33" s="306"/>
      <c r="AN33" s="306"/>
      <c r="AO33" s="306"/>
      <c r="AP33" s="42"/>
      <c r="AQ33" s="42"/>
      <c r="AR33" s="43"/>
      <c r="BE33" s="295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94"/>
    </row>
    <row r="35" spans="1:57" s="2" customFormat="1" ht="25.95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11" t="s">
        <v>48</v>
      </c>
      <c r="Y35" s="309"/>
      <c r="Z35" s="309"/>
      <c r="AA35" s="309"/>
      <c r="AB35" s="309"/>
      <c r="AC35" s="46"/>
      <c r="AD35" s="46"/>
      <c r="AE35" s="46"/>
      <c r="AF35" s="46"/>
      <c r="AG35" s="46"/>
      <c r="AH35" s="46"/>
      <c r="AI35" s="46"/>
      <c r="AJ35" s="46"/>
      <c r="AK35" s="308">
        <f>SUM(AK26:AK33)</f>
        <v>0</v>
      </c>
      <c r="AL35" s="309"/>
      <c r="AM35" s="309"/>
      <c r="AN35" s="309"/>
      <c r="AO35" s="310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0.199999999999999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0.199999999999999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0.199999999999999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0.199999999999999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0.199999999999999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0.199999999999999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0.199999999999999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0.199999999999999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0.199999999999999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0.19999999999999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0.199999999999999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0.199999999999999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0.199999999999999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0.199999999999999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0.199999999999999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0.199999999999999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0.199999999999999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0.19999999999999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0.199999999999999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0.199999999999999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0.199999999999999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0.199999999999999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0.199999999999999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0.199999999999999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01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68" t="str">
        <f>K6</f>
        <v xml:space="preserve"> Stavebni upravy a nastavba provozniho objektu v Humpolci (zadani</v>
      </c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64"/>
      <c r="AL85" s="64"/>
      <c r="AM85" s="64"/>
      <c r="AN85" s="64"/>
      <c r="AO85" s="64"/>
      <c r="AP85" s="64"/>
      <c r="AQ85" s="64"/>
      <c r="AR85" s="65"/>
    </row>
    <row r="86" spans="1:91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Humpolec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70" t="str">
        <f>IF(AN8= "","",AN8)</f>
        <v>26. 2. 2024</v>
      </c>
      <c r="AN87" s="270"/>
      <c r="AO87" s="37"/>
      <c r="AP87" s="37"/>
      <c r="AQ87" s="37"/>
      <c r="AR87" s="40"/>
      <c r="BE87" s="35"/>
    </row>
    <row r="88" spans="1:91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15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KSÚS Vysočiny, příspěvková organizace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77" t="str">
        <f>IF(E17="","",E17)</f>
        <v>Projekta Humpolec</v>
      </c>
      <c r="AN89" s="278"/>
      <c r="AO89" s="278"/>
      <c r="AP89" s="278"/>
      <c r="AQ89" s="37"/>
      <c r="AR89" s="40"/>
      <c r="AS89" s="271" t="s">
        <v>56</v>
      </c>
      <c r="AT89" s="272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77" t="str">
        <f>IF(E20="","",E20)</f>
        <v xml:space="preserve"> </v>
      </c>
      <c r="AN90" s="278"/>
      <c r="AO90" s="278"/>
      <c r="AP90" s="278"/>
      <c r="AQ90" s="37"/>
      <c r="AR90" s="40"/>
      <c r="AS90" s="273"/>
      <c r="AT90" s="274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75"/>
      <c r="AT91" s="276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79" t="s">
        <v>57</v>
      </c>
      <c r="D92" s="280"/>
      <c r="E92" s="280"/>
      <c r="F92" s="280"/>
      <c r="G92" s="280"/>
      <c r="H92" s="74"/>
      <c r="I92" s="282" t="s">
        <v>58</v>
      </c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  <c r="AG92" s="281" t="s">
        <v>59</v>
      </c>
      <c r="AH92" s="280"/>
      <c r="AI92" s="280"/>
      <c r="AJ92" s="280"/>
      <c r="AK92" s="280"/>
      <c r="AL92" s="280"/>
      <c r="AM92" s="280"/>
      <c r="AN92" s="282" t="s">
        <v>60</v>
      </c>
      <c r="AO92" s="280"/>
      <c r="AP92" s="283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1">
        <f>ROUND(AG95+AG102,2)</f>
        <v>0</v>
      </c>
      <c r="AH94" s="291"/>
      <c r="AI94" s="291"/>
      <c r="AJ94" s="291"/>
      <c r="AK94" s="291"/>
      <c r="AL94" s="291"/>
      <c r="AM94" s="291"/>
      <c r="AN94" s="292">
        <f t="shared" ref="AN94:AN103" si="0">SUM(AG94,AT94)</f>
        <v>0</v>
      </c>
      <c r="AO94" s="292"/>
      <c r="AP94" s="292"/>
      <c r="AQ94" s="86" t="s">
        <v>1</v>
      </c>
      <c r="AR94" s="87"/>
      <c r="AS94" s="88">
        <f>ROUND(AS95+AS102,2)</f>
        <v>0</v>
      </c>
      <c r="AT94" s="89">
        <f t="shared" ref="AT94:AT103" si="1">ROUND(SUM(AV94:AW94),2)</f>
        <v>0</v>
      </c>
      <c r="AU94" s="90">
        <f>ROUND(AU95+AU102,5)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ROUND(AZ95+AZ102,2)</f>
        <v>0</v>
      </c>
      <c r="BA94" s="89">
        <f>ROUND(BA95+BA102,2)</f>
        <v>0</v>
      </c>
      <c r="BB94" s="89">
        <f>ROUND(BB95+BB102,2)</f>
        <v>0</v>
      </c>
      <c r="BC94" s="89">
        <f>ROUND(BC95+BC102,2)</f>
        <v>0</v>
      </c>
      <c r="BD94" s="91">
        <f>ROUND(BD95+BD102,2)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24.75" customHeight="1">
      <c r="B95" s="94"/>
      <c r="C95" s="95"/>
      <c r="D95" s="287" t="s">
        <v>80</v>
      </c>
      <c r="E95" s="287"/>
      <c r="F95" s="287"/>
      <c r="G95" s="287"/>
      <c r="H95" s="287"/>
      <c r="I95" s="96"/>
      <c r="J95" s="287" t="s">
        <v>81</v>
      </c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  <c r="AA95" s="287"/>
      <c r="AB95" s="287"/>
      <c r="AC95" s="287"/>
      <c r="AD95" s="287"/>
      <c r="AE95" s="287"/>
      <c r="AF95" s="287"/>
      <c r="AG95" s="284">
        <f>ROUND(SUM(AG96:AG101),2)</f>
        <v>0</v>
      </c>
      <c r="AH95" s="285"/>
      <c r="AI95" s="285"/>
      <c r="AJ95" s="285"/>
      <c r="AK95" s="285"/>
      <c r="AL95" s="285"/>
      <c r="AM95" s="285"/>
      <c r="AN95" s="286">
        <f t="shared" si="0"/>
        <v>0</v>
      </c>
      <c r="AO95" s="285"/>
      <c r="AP95" s="285"/>
      <c r="AQ95" s="97" t="s">
        <v>82</v>
      </c>
      <c r="AR95" s="98"/>
      <c r="AS95" s="99">
        <f>ROUND(SUM(AS96:AS101),2)</f>
        <v>0</v>
      </c>
      <c r="AT95" s="100">
        <f t="shared" si="1"/>
        <v>0</v>
      </c>
      <c r="AU95" s="101">
        <f>ROUND(SUM(AU96:AU101),5)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ROUND(SUM(AZ96:AZ101),2)</f>
        <v>0</v>
      </c>
      <c r="BA95" s="100">
        <f>ROUND(SUM(BA96:BA101),2)</f>
        <v>0</v>
      </c>
      <c r="BB95" s="100">
        <f>ROUND(SUM(BB96:BB101),2)</f>
        <v>0</v>
      </c>
      <c r="BC95" s="100">
        <f>ROUND(SUM(BC96:BC101),2)</f>
        <v>0</v>
      </c>
      <c r="BD95" s="102">
        <f>ROUND(SUM(BD96:BD101),2)</f>
        <v>0</v>
      </c>
      <c r="BS95" s="103" t="s">
        <v>75</v>
      </c>
      <c r="BT95" s="103" t="s">
        <v>83</v>
      </c>
      <c r="BU95" s="103" t="s">
        <v>77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4" customFormat="1" ht="16.5" customHeight="1">
      <c r="A96" s="104" t="s">
        <v>86</v>
      </c>
      <c r="B96" s="59"/>
      <c r="C96" s="105"/>
      <c r="D96" s="105"/>
      <c r="E96" s="290" t="s">
        <v>83</v>
      </c>
      <c r="F96" s="290"/>
      <c r="G96" s="290"/>
      <c r="H96" s="290"/>
      <c r="I96" s="290"/>
      <c r="J96" s="105"/>
      <c r="K96" s="290" t="s">
        <v>87</v>
      </c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88">
        <f>'1 - 1. NP'!J32</f>
        <v>0</v>
      </c>
      <c r="AH96" s="289"/>
      <c r="AI96" s="289"/>
      <c r="AJ96" s="289"/>
      <c r="AK96" s="289"/>
      <c r="AL96" s="289"/>
      <c r="AM96" s="289"/>
      <c r="AN96" s="288">
        <f t="shared" si="0"/>
        <v>0</v>
      </c>
      <c r="AO96" s="289"/>
      <c r="AP96" s="289"/>
      <c r="AQ96" s="106" t="s">
        <v>88</v>
      </c>
      <c r="AR96" s="61"/>
      <c r="AS96" s="107">
        <v>0</v>
      </c>
      <c r="AT96" s="108">
        <f t="shared" si="1"/>
        <v>0</v>
      </c>
      <c r="AU96" s="109">
        <f>'1 - 1. NP'!P144</f>
        <v>0</v>
      </c>
      <c r="AV96" s="108">
        <f>'1 - 1. NP'!J35</f>
        <v>0</v>
      </c>
      <c r="AW96" s="108">
        <f>'1 - 1. NP'!J36</f>
        <v>0</v>
      </c>
      <c r="AX96" s="108">
        <f>'1 - 1. NP'!J37</f>
        <v>0</v>
      </c>
      <c r="AY96" s="108">
        <f>'1 - 1. NP'!J38</f>
        <v>0</v>
      </c>
      <c r="AZ96" s="108">
        <f>'1 - 1. NP'!F35</f>
        <v>0</v>
      </c>
      <c r="BA96" s="108">
        <f>'1 - 1. NP'!F36</f>
        <v>0</v>
      </c>
      <c r="BB96" s="108">
        <f>'1 - 1. NP'!F37</f>
        <v>0</v>
      </c>
      <c r="BC96" s="108">
        <f>'1 - 1. NP'!F38</f>
        <v>0</v>
      </c>
      <c r="BD96" s="110">
        <f>'1 - 1. NP'!F39</f>
        <v>0</v>
      </c>
      <c r="BT96" s="111" t="s">
        <v>85</v>
      </c>
      <c r="BV96" s="111" t="s">
        <v>78</v>
      </c>
      <c r="BW96" s="111" t="s">
        <v>89</v>
      </c>
      <c r="BX96" s="111" t="s">
        <v>84</v>
      </c>
      <c r="CL96" s="111" t="s">
        <v>1</v>
      </c>
    </row>
    <row r="97" spans="1:91" s="4" customFormat="1" ht="16.5" customHeight="1">
      <c r="A97" s="104" t="s">
        <v>86</v>
      </c>
      <c r="B97" s="59"/>
      <c r="C97" s="105"/>
      <c r="D97" s="105"/>
      <c r="E97" s="290" t="s">
        <v>85</v>
      </c>
      <c r="F97" s="290"/>
      <c r="G97" s="290"/>
      <c r="H97" s="290"/>
      <c r="I97" s="290"/>
      <c r="J97" s="105"/>
      <c r="K97" s="290" t="s">
        <v>90</v>
      </c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88">
        <f>'2 - 2. NP'!J32</f>
        <v>0</v>
      </c>
      <c r="AH97" s="289"/>
      <c r="AI97" s="289"/>
      <c r="AJ97" s="289"/>
      <c r="AK97" s="289"/>
      <c r="AL97" s="289"/>
      <c r="AM97" s="289"/>
      <c r="AN97" s="288">
        <f t="shared" si="0"/>
        <v>0</v>
      </c>
      <c r="AO97" s="289"/>
      <c r="AP97" s="289"/>
      <c r="AQ97" s="106" t="s">
        <v>88</v>
      </c>
      <c r="AR97" s="61"/>
      <c r="AS97" s="107">
        <v>0</v>
      </c>
      <c r="AT97" s="108">
        <f t="shared" si="1"/>
        <v>0</v>
      </c>
      <c r="AU97" s="109">
        <f>'2 - 2. NP'!P145</f>
        <v>0</v>
      </c>
      <c r="AV97" s="108">
        <f>'2 - 2. NP'!J35</f>
        <v>0</v>
      </c>
      <c r="AW97" s="108">
        <f>'2 - 2. NP'!J36</f>
        <v>0</v>
      </c>
      <c r="AX97" s="108">
        <f>'2 - 2. NP'!J37</f>
        <v>0</v>
      </c>
      <c r="AY97" s="108">
        <f>'2 - 2. NP'!J38</f>
        <v>0</v>
      </c>
      <c r="AZ97" s="108">
        <f>'2 - 2. NP'!F35</f>
        <v>0</v>
      </c>
      <c r="BA97" s="108">
        <f>'2 - 2. NP'!F36</f>
        <v>0</v>
      </c>
      <c r="BB97" s="108">
        <f>'2 - 2. NP'!F37</f>
        <v>0</v>
      </c>
      <c r="BC97" s="108">
        <f>'2 - 2. NP'!F38</f>
        <v>0</v>
      </c>
      <c r="BD97" s="110">
        <f>'2 - 2. NP'!F39</f>
        <v>0</v>
      </c>
      <c r="BT97" s="111" t="s">
        <v>85</v>
      </c>
      <c r="BV97" s="111" t="s">
        <v>78</v>
      </c>
      <c r="BW97" s="111" t="s">
        <v>91</v>
      </c>
      <c r="BX97" s="111" t="s">
        <v>84</v>
      </c>
      <c r="CL97" s="111" t="s">
        <v>1</v>
      </c>
    </row>
    <row r="98" spans="1:91" s="4" customFormat="1" ht="16.5" customHeight="1">
      <c r="A98" s="104" t="s">
        <v>86</v>
      </c>
      <c r="B98" s="59"/>
      <c r="C98" s="105"/>
      <c r="D98" s="105"/>
      <c r="E98" s="290" t="s">
        <v>92</v>
      </c>
      <c r="F98" s="290"/>
      <c r="G98" s="290"/>
      <c r="H98" s="290"/>
      <c r="I98" s="290"/>
      <c r="J98" s="105"/>
      <c r="K98" s="290" t="s">
        <v>93</v>
      </c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88">
        <f>'3 - Zateplení - fasáda'!J32</f>
        <v>0</v>
      </c>
      <c r="AH98" s="289"/>
      <c r="AI98" s="289"/>
      <c r="AJ98" s="289"/>
      <c r="AK98" s="289"/>
      <c r="AL98" s="289"/>
      <c r="AM98" s="289"/>
      <c r="AN98" s="288">
        <f t="shared" si="0"/>
        <v>0</v>
      </c>
      <c r="AO98" s="289"/>
      <c r="AP98" s="289"/>
      <c r="AQ98" s="106" t="s">
        <v>88</v>
      </c>
      <c r="AR98" s="61"/>
      <c r="AS98" s="107">
        <v>0</v>
      </c>
      <c r="AT98" s="108">
        <f t="shared" si="1"/>
        <v>0</v>
      </c>
      <c r="AU98" s="109">
        <f>'3 - Zateplení - fasáda'!P126</f>
        <v>0</v>
      </c>
      <c r="AV98" s="108">
        <f>'3 - Zateplení - fasáda'!J35</f>
        <v>0</v>
      </c>
      <c r="AW98" s="108">
        <f>'3 - Zateplení - fasáda'!J36</f>
        <v>0</v>
      </c>
      <c r="AX98" s="108">
        <f>'3 - Zateplení - fasáda'!J37</f>
        <v>0</v>
      </c>
      <c r="AY98" s="108">
        <f>'3 - Zateplení - fasáda'!J38</f>
        <v>0</v>
      </c>
      <c r="AZ98" s="108">
        <f>'3 - Zateplení - fasáda'!F35</f>
        <v>0</v>
      </c>
      <c r="BA98" s="108">
        <f>'3 - Zateplení - fasáda'!F36</f>
        <v>0</v>
      </c>
      <c r="BB98" s="108">
        <f>'3 - Zateplení - fasáda'!F37</f>
        <v>0</v>
      </c>
      <c r="BC98" s="108">
        <f>'3 - Zateplení - fasáda'!F38</f>
        <v>0</v>
      </c>
      <c r="BD98" s="110">
        <f>'3 - Zateplení - fasáda'!F39</f>
        <v>0</v>
      </c>
      <c r="BT98" s="111" t="s">
        <v>85</v>
      </c>
      <c r="BV98" s="111" t="s">
        <v>78</v>
      </c>
      <c r="BW98" s="111" t="s">
        <v>94</v>
      </c>
      <c r="BX98" s="111" t="s">
        <v>84</v>
      </c>
      <c r="CL98" s="111" t="s">
        <v>1</v>
      </c>
    </row>
    <row r="99" spans="1:91" s="4" customFormat="1" ht="16.5" customHeight="1">
      <c r="A99" s="104" t="s">
        <v>86</v>
      </c>
      <c r="B99" s="59"/>
      <c r="C99" s="105"/>
      <c r="D99" s="105"/>
      <c r="E99" s="290" t="s">
        <v>95</v>
      </c>
      <c r="F99" s="290"/>
      <c r="G99" s="290"/>
      <c r="H99" s="290"/>
      <c r="I99" s="290"/>
      <c r="J99" s="105"/>
      <c r="K99" s="290" t="s">
        <v>96</v>
      </c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88">
        <f>'4 - Elektroinstalace'!J32</f>
        <v>0</v>
      </c>
      <c r="AH99" s="289"/>
      <c r="AI99" s="289"/>
      <c r="AJ99" s="289"/>
      <c r="AK99" s="289"/>
      <c r="AL99" s="289"/>
      <c r="AM99" s="289"/>
      <c r="AN99" s="288">
        <f t="shared" si="0"/>
        <v>0</v>
      </c>
      <c r="AO99" s="289"/>
      <c r="AP99" s="289"/>
      <c r="AQ99" s="106" t="s">
        <v>88</v>
      </c>
      <c r="AR99" s="61"/>
      <c r="AS99" s="107">
        <v>0</v>
      </c>
      <c r="AT99" s="108">
        <f t="shared" si="1"/>
        <v>0</v>
      </c>
      <c r="AU99" s="109">
        <f>'4 - Elektroinstalace'!P122</f>
        <v>0</v>
      </c>
      <c r="AV99" s="108">
        <f>'4 - Elektroinstalace'!J35</f>
        <v>0</v>
      </c>
      <c r="AW99" s="108">
        <f>'4 - Elektroinstalace'!J36</f>
        <v>0</v>
      </c>
      <c r="AX99" s="108">
        <f>'4 - Elektroinstalace'!J37</f>
        <v>0</v>
      </c>
      <c r="AY99" s="108">
        <f>'4 - Elektroinstalace'!J38</f>
        <v>0</v>
      </c>
      <c r="AZ99" s="108">
        <f>'4 - Elektroinstalace'!F35</f>
        <v>0</v>
      </c>
      <c r="BA99" s="108">
        <f>'4 - Elektroinstalace'!F36</f>
        <v>0</v>
      </c>
      <c r="BB99" s="108">
        <f>'4 - Elektroinstalace'!F37</f>
        <v>0</v>
      </c>
      <c r="BC99" s="108">
        <f>'4 - Elektroinstalace'!F38</f>
        <v>0</v>
      </c>
      <c r="BD99" s="110">
        <f>'4 - Elektroinstalace'!F39</f>
        <v>0</v>
      </c>
      <c r="BT99" s="111" t="s">
        <v>85</v>
      </c>
      <c r="BV99" s="111" t="s">
        <v>78</v>
      </c>
      <c r="BW99" s="111" t="s">
        <v>97</v>
      </c>
      <c r="BX99" s="111" t="s">
        <v>84</v>
      </c>
      <c r="CL99" s="111" t="s">
        <v>1</v>
      </c>
    </row>
    <row r="100" spans="1:91" s="4" customFormat="1" ht="16.5" customHeight="1">
      <c r="A100" s="104" t="s">
        <v>86</v>
      </c>
      <c r="B100" s="59"/>
      <c r="C100" s="105"/>
      <c r="D100" s="105"/>
      <c r="E100" s="290" t="s">
        <v>98</v>
      </c>
      <c r="F100" s="290"/>
      <c r="G100" s="290"/>
      <c r="H100" s="290"/>
      <c r="I100" s="290"/>
      <c r="J100" s="105"/>
      <c r="K100" s="290" t="s">
        <v>99</v>
      </c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88">
        <f>'5 - ZTI'!J32</f>
        <v>0</v>
      </c>
      <c r="AH100" s="289"/>
      <c r="AI100" s="289"/>
      <c r="AJ100" s="289"/>
      <c r="AK100" s="289"/>
      <c r="AL100" s="289"/>
      <c r="AM100" s="289"/>
      <c r="AN100" s="288">
        <f t="shared" si="0"/>
        <v>0</v>
      </c>
      <c r="AO100" s="289"/>
      <c r="AP100" s="289"/>
      <c r="AQ100" s="106" t="s">
        <v>88</v>
      </c>
      <c r="AR100" s="61"/>
      <c r="AS100" s="107">
        <v>0</v>
      </c>
      <c r="AT100" s="108">
        <f t="shared" si="1"/>
        <v>0</v>
      </c>
      <c r="AU100" s="109">
        <f>'5 - ZTI'!P124</f>
        <v>0</v>
      </c>
      <c r="AV100" s="108">
        <f>'5 - ZTI'!J35</f>
        <v>0</v>
      </c>
      <c r="AW100" s="108">
        <f>'5 - ZTI'!J36</f>
        <v>0</v>
      </c>
      <c r="AX100" s="108">
        <f>'5 - ZTI'!J37</f>
        <v>0</v>
      </c>
      <c r="AY100" s="108">
        <f>'5 - ZTI'!J38</f>
        <v>0</v>
      </c>
      <c r="AZ100" s="108">
        <f>'5 - ZTI'!F35</f>
        <v>0</v>
      </c>
      <c r="BA100" s="108">
        <f>'5 - ZTI'!F36</f>
        <v>0</v>
      </c>
      <c r="BB100" s="108">
        <f>'5 - ZTI'!F37</f>
        <v>0</v>
      </c>
      <c r="BC100" s="108">
        <f>'5 - ZTI'!F38</f>
        <v>0</v>
      </c>
      <c r="BD100" s="110">
        <f>'5 - ZTI'!F39</f>
        <v>0</v>
      </c>
      <c r="BT100" s="111" t="s">
        <v>85</v>
      </c>
      <c r="BV100" s="111" t="s">
        <v>78</v>
      </c>
      <c r="BW100" s="111" t="s">
        <v>100</v>
      </c>
      <c r="BX100" s="111" t="s">
        <v>84</v>
      </c>
      <c r="CL100" s="111" t="s">
        <v>1</v>
      </c>
    </row>
    <row r="101" spans="1:91" s="4" customFormat="1" ht="16.5" customHeight="1">
      <c r="A101" s="104" t="s">
        <v>86</v>
      </c>
      <c r="B101" s="59"/>
      <c r="C101" s="105"/>
      <c r="D101" s="105"/>
      <c r="E101" s="290" t="s">
        <v>101</v>
      </c>
      <c r="F101" s="290"/>
      <c r="G101" s="290"/>
      <c r="H101" s="290"/>
      <c r="I101" s="290"/>
      <c r="J101" s="105"/>
      <c r="K101" s="290" t="s">
        <v>102</v>
      </c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88">
        <f>'6 - Vytápění'!J32</f>
        <v>0</v>
      </c>
      <c r="AH101" s="289"/>
      <c r="AI101" s="289"/>
      <c r="AJ101" s="289"/>
      <c r="AK101" s="289"/>
      <c r="AL101" s="289"/>
      <c r="AM101" s="289"/>
      <c r="AN101" s="288">
        <f t="shared" si="0"/>
        <v>0</v>
      </c>
      <c r="AO101" s="289"/>
      <c r="AP101" s="289"/>
      <c r="AQ101" s="106" t="s">
        <v>88</v>
      </c>
      <c r="AR101" s="61"/>
      <c r="AS101" s="107">
        <v>0</v>
      </c>
      <c r="AT101" s="108">
        <f t="shared" si="1"/>
        <v>0</v>
      </c>
      <c r="AU101" s="109">
        <f>'6 - Vytápění'!P128</f>
        <v>0</v>
      </c>
      <c r="AV101" s="108">
        <f>'6 - Vytápění'!J35</f>
        <v>0</v>
      </c>
      <c r="AW101" s="108">
        <f>'6 - Vytápění'!J36</f>
        <v>0</v>
      </c>
      <c r="AX101" s="108">
        <f>'6 - Vytápění'!J37</f>
        <v>0</v>
      </c>
      <c r="AY101" s="108">
        <f>'6 - Vytápění'!J38</f>
        <v>0</v>
      </c>
      <c r="AZ101" s="108">
        <f>'6 - Vytápění'!F35</f>
        <v>0</v>
      </c>
      <c r="BA101" s="108">
        <f>'6 - Vytápění'!F36</f>
        <v>0</v>
      </c>
      <c r="BB101" s="108">
        <f>'6 - Vytápění'!F37</f>
        <v>0</v>
      </c>
      <c r="BC101" s="108">
        <f>'6 - Vytápění'!F38</f>
        <v>0</v>
      </c>
      <c r="BD101" s="110">
        <f>'6 - Vytápění'!F39</f>
        <v>0</v>
      </c>
      <c r="BT101" s="111" t="s">
        <v>85</v>
      </c>
      <c r="BV101" s="111" t="s">
        <v>78</v>
      </c>
      <c r="BW101" s="111" t="s">
        <v>103</v>
      </c>
      <c r="BX101" s="111" t="s">
        <v>84</v>
      </c>
      <c r="CL101" s="111" t="s">
        <v>1</v>
      </c>
    </row>
    <row r="102" spans="1:91" s="7" customFormat="1" ht="16.5" customHeight="1">
      <c r="B102" s="94"/>
      <c r="C102" s="95"/>
      <c r="D102" s="287" t="s">
        <v>104</v>
      </c>
      <c r="E102" s="287"/>
      <c r="F102" s="287"/>
      <c r="G102" s="287"/>
      <c r="H102" s="287"/>
      <c r="I102" s="96"/>
      <c r="J102" s="287" t="s">
        <v>104</v>
      </c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  <c r="X102" s="287"/>
      <c r="Y102" s="287"/>
      <c r="Z102" s="287"/>
      <c r="AA102" s="287"/>
      <c r="AB102" s="287"/>
      <c r="AC102" s="287"/>
      <c r="AD102" s="287"/>
      <c r="AE102" s="287"/>
      <c r="AF102" s="287"/>
      <c r="AG102" s="284">
        <f>ROUND(AG103,2)</f>
        <v>0</v>
      </c>
      <c r="AH102" s="285"/>
      <c r="AI102" s="285"/>
      <c r="AJ102" s="285"/>
      <c r="AK102" s="285"/>
      <c r="AL102" s="285"/>
      <c r="AM102" s="285"/>
      <c r="AN102" s="286">
        <f t="shared" si="0"/>
        <v>0</v>
      </c>
      <c r="AO102" s="285"/>
      <c r="AP102" s="285"/>
      <c r="AQ102" s="97" t="s">
        <v>82</v>
      </c>
      <c r="AR102" s="98"/>
      <c r="AS102" s="99">
        <f>ROUND(AS103,2)</f>
        <v>0</v>
      </c>
      <c r="AT102" s="100">
        <f t="shared" si="1"/>
        <v>0</v>
      </c>
      <c r="AU102" s="101">
        <f>ROUND(AU103,5)</f>
        <v>0</v>
      </c>
      <c r="AV102" s="100">
        <f>ROUND(AZ102*L29,2)</f>
        <v>0</v>
      </c>
      <c r="AW102" s="100">
        <f>ROUND(BA102*L30,2)</f>
        <v>0</v>
      </c>
      <c r="AX102" s="100">
        <f>ROUND(BB102*L29,2)</f>
        <v>0</v>
      </c>
      <c r="AY102" s="100">
        <f>ROUND(BC102*L30,2)</f>
        <v>0</v>
      </c>
      <c r="AZ102" s="100">
        <f>ROUND(AZ103,2)</f>
        <v>0</v>
      </c>
      <c r="BA102" s="100">
        <f>ROUND(BA103,2)</f>
        <v>0</v>
      </c>
      <c r="BB102" s="100">
        <f>ROUND(BB103,2)</f>
        <v>0</v>
      </c>
      <c r="BC102" s="100">
        <f>ROUND(BC103,2)</f>
        <v>0</v>
      </c>
      <c r="BD102" s="102">
        <f>ROUND(BD103,2)</f>
        <v>0</v>
      </c>
      <c r="BS102" s="103" t="s">
        <v>75</v>
      </c>
      <c r="BT102" s="103" t="s">
        <v>83</v>
      </c>
      <c r="BU102" s="103" t="s">
        <v>77</v>
      </c>
      <c r="BV102" s="103" t="s">
        <v>78</v>
      </c>
      <c r="BW102" s="103" t="s">
        <v>105</v>
      </c>
      <c r="BX102" s="103" t="s">
        <v>5</v>
      </c>
      <c r="CL102" s="103" t="s">
        <v>1</v>
      </c>
      <c r="CM102" s="103" t="s">
        <v>85</v>
      </c>
    </row>
    <row r="103" spans="1:91" s="4" customFormat="1" ht="16.5" customHeight="1">
      <c r="A103" s="104" t="s">
        <v>86</v>
      </c>
      <c r="B103" s="59"/>
      <c r="C103" s="105"/>
      <c r="D103" s="105"/>
      <c r="E103" s="290" t="s">
        <v>104</v>
      </c>
      <c r="F103" s="290"/>
      <c r="G103" s="290"/>
      <c r="H103" s="290"/>
      <c r="I103" s="290"/>
      <c r="J103" s="105"/>
      <c r="K103" s="290" t="s">
        <v>104</v>
      </c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0"/>
      <c r="Z103" s="290"/>
      <c r="AA103" s="290"/>
      <c r="AB103" s="290"/>
      <c r="AC103" s="290"/>
      <c r="AD103" s="290"/>
      <c r="AE103" s="290"/>
      <c r="AF103" s="290"/>
      <c r="AG103" s="288">
        <f>'VRN - VRN'!J32</f>
        <v>0</v>
      </c>
      <c r="AH103" s="289"/>
      <c r="AI103" s="289"/>
      <c r="AJ103" s="289"/>
      <c r="AK103" s="289"/>
      <c r="AL103" s="289"/>
      <c r="AM103" s="289"/>
      <c r="AN103" s="288">
        <f t="shared" si="0"/>
        <v>0</v>
      </c>
      <c r="AO103" s="289"/>
      <c r="AP103" s="289"/>
      <c r="AQ103" s="106" t="s">
        <v>88</v>
      </c>
      <c r="AR103" s="61"/>
      <c r="AS103" s="112">
        <v>0</v>
      </c>
      <c r="AT103" s="113">
        <f t="shared" si="1"/>
        <v>0</v>
      </c>
      <c r="AU103" s="114">
        <f>'VRN - VRN'!P121</f>
        <v>0</v>
      </c>
      <c r="AV103" s="113">
        <f>'VRN - VRN'!J35</f>
        <v>0</v>
      </c>
      <c r="AW103" s="113">
        <f>'VRN - VRN'!J36</f>
        <v>0</v>
      </c>
      <c r="AX103" s="113">
        <f>'VRN - VRN'!J37</f>
        <v>0</v>
      </c>
      <c r="AY103" s="113">
        <f>'VRN - VRN'!J38</f>
        <v>0</v>
      </c>
      <c r="AZ103" s="113">
        <f>'VRN - VRN'!F35</f>
        <v>0</v>
      </c>
      <c r="BA103" s="113">
        <f>'VRN - VRN'!F36</f>
        <v>0</v>
      </c>
      <c r="BB103" s="113">
        <f>'VRN - VRN'!F37</f>
        <v>0</v>
      </c>
      <c r="BC103" s="113">
        <f>'VRN - VRN'!F38</f>
        <v>0</v>
      </c>
      <c r="BD103" s="115">
        <f>'VRN - VRN'!F39</f>
        <v>0</v>
      </c>
      <c r="BT103" s="111" t="s">
        <v>85</v>
      </c>
      <c r="BV103" s="111" t="s">
        <v>78</v>
      </c>
      <c r="BW103" s="111" t="s">
        <v>106</v>
      </c>
      <c r="BX103" s="111" t="s">
        <v>105</v>
      </c>
      <c r="CL103" s="111" t="s">
        <v>1</v>
      </c>
    </row>
    <row r="104" spans="1:91" s="2" customFormat="1" ht="30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40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</row>
    <row r="105" spans="1:91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40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</row>
  </sheetData>
  <sheetProtection algorithmName="SHA-512" hashValue="J7OtKqmFX+Hmy1n4yHd6/+zBAndVmbigjtX3rbto3lnwesKbtkLvkHdnfq2YLaHsv5ZqND305Ii/qp92Gw29Xw==" saltValue="AZtKvukp/zi6dvfchyn4EjzIWC+B51CLri8q4ptnIi8Bd7b3q9u6WYDWK+HP3/7psEaj4BdYUDIbQOpre4PdWA==" spinCount="100000" sheet="1" objects="1" scenarios="1" formatColumns="0" formatRows="0"/>
  <mergeCells count="74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2:AP102"/>
    <mergeCell ref="AG102:AM102"/>
    <mergeCell ref="D102:H102"/>
    <mergeCell ref="J102:AF102"/>
    <mergeCell ref="AN103:AP103"/>
    <mergeCell ref="AG103:AM103"/>
    <mergeCell ref="E103:I103"/>
    <mergeCell ref="K103:AF103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G94:AM94"/>
    <mergeCell ref="AN94:AP94"/>
    <mergeCell ref="L85:AJ85"/>
    <mergeCell ref="AM87:AN87"/>
    <mergeCell ref="AS89:AT91"/>
    <mergeCell ref="AM89:AP89"/>
    <mergeCell ref="AM90:AP90"/>
  </mergeCells>
  <hyperlinks>
    <hyperlink ref="A96" location="'1 - 1. NP'!C2" display="/"/>
    <hyperlink ref="A97" location="'2 - 2. NP'!C2" display="/"/>
    <hyperlink ref="A98" location="'3 - Zateplení - fasáda'!C2" display="/"/>
    <hyperlink ref="A99" location="'4 - Elektroinstalace'!C2" display="/"/>
    <hyperlink ref="A100" location="'5 - ZTI'!C2" display="/"/>
    <hyperlink ref="A101" location="'6 - Vytápění'!C2" display="/"/>
    <hyperlink ref="A103" location="'VRN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8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89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107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 xml:space="preserve"> Stavebni upravy a nastavba provozniho objektu v Humpolci (zadani</v>
      </c>
      <c r="F7" s="314"/>
      <c r="G7" s="314"/>
      <c r="H7" s="314"/>
      <c r="L7" s="21"/>
    </row>
    <row r="8" spans="1:46" s="1" customFormat="1" ht="12" customHeight="1">
      <c r="B8" s="21"/>
      <c r="D8" s="120" t="s">
        <v>108</v>
      </c>
      <c r="L8" s="21"/>
    </row>
    <row r="9" spans="1:46" s="2" customFormat="1" ht="16.5" customHeight="1">
      <c r="A9" s="35"/>
      <c r="B9" s="40"/>
      <c r="C9" s="35"/>
      <c r="D9" s="35"/>
      <c r="E9" s="313" t="s">
        <v>109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110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111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26. 2. 2024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ROUND(J144,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40</v>
      </c>
      <c r="E35" s="120" t="s">
        <v>41</v>
      </c>
      <c r="F35" s="130">
        <f>ROUND((SUM(BE144:BE886)),  2)</f>
        <v>0</v>
      </c>
      <c r="G35" s="35"/>
      <c r="H35" s="35"/>
      <c r="I35" s="131">
        <v>0.21</v>
      </c>
      <c r="J35" s="130">
        <f>ROUND(((SUM(BE144:BE886))*I35),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ROUND((SUM(BF144:BF886)),  2)</f>
        <v>0</v>
      </c>
      <c r="G36" s="35"/>
      <c r="H36" s="35"/>
      <c r="I36" s="131">
        <v>0.12</v>
      </c>
      <c r="J36" s="130">
        <f>ROUND(((SUM(BF144:BF886))*I36),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ROUND((SUM(BG144:BG886)),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ROUND((SUM(BH144:BH886)),  2)</f>
        <v>0</v>
      </c>
      <c r="G38" s="35"/>
      <c r="H38" s="35"/>
      <c r="I38" s="131">
        <v>0.12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ROUND((SUM(BI144:BI886)),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 xml:space="preserve"> Stavebni upravy a nastavba provozniho objektu v Humpolci (zadani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108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109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110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68" t="str">
        <f>E11</f>
        <v>1 - 1. NP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Humpolec</v>
      </c>
      <c r="G91" s="37"/>
      <c r="H91" s="37"/>
      <c r="I91" s="30" t="s">
        <v>22</v>
      </c>
      <c r="J91" s="67" t="str">
        <f>IF(J14="","",J14)</f>
        <v>26. 2. 2024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KSÚS Vysočiny, příspěvková organizace</v>
      </c>
      <c r="G93" s="37"/>
      <c r="H93" s="37"/>
      <c r="I93" s="30" t="s">
        <v>30</v>
      </c>
      <c r="J93" s="33" t="str">
        <f>E23</f>
        <v>Projekta Humpolec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113</v>
      </c>
      <c r="D96" s="151"/>
      <c r="E96" s="151"/>
      <c r="F96" s="151"/>
      <c r="G96" s="151"/>
      <c r="H96" s="151"/>
      <c r="I96" s="151"/>
      <c r="J96" s="152" t="s">
        <v>114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115</v>
      </c>
      <c r="D98" s="37"/>
      <c r="E98" s="37"/>
      <c r="F98" s="37"/>
      <c r="G98" s="37"/>
      <c r="H98" s="37"/>
      <c r="I98" s="37"/>
      <c r="J98" s="85">
        <f>J144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116</v>
      </c>
    </row>
    <row r="99" spans="1:47" s="9" customFormat="1" ht="24.9" customHeight="1">
      <c r="B99" s="154"/>
      <c r="C99" s="155"/>
      <c r="D99" s="156" t="s">
        <v>117</v>
      </c>
      <c r="E99" s="157"/>
      <c r="F99" s="157"/>
      <c r="G99" s="157"/>
      <c r="H99" s="157"/>
      <c r="I99" s="157"/>
      <c r="J99" s="158">
        <f>J145</f>
        <v>0</v>
      </c>
      <c r="K99" s="155"/>
      <c r="L99" s="159"/>
    </row>
    <row r="100" spans="1:47" s="10" customFormat="1" ht="19.95" customHeight="1">
      <c r="B100" s="160"/>
      <c r="C100" s="105"/>
      <c r="D100" s="161" t="s">
        <v>118</v>
      </c>
      <c r="E100" s="162"/>
      <c r="F100" s="162"/>
      <c r="G100" s="162"/>
      <c r="H100" s="162"/>
      <c r="I100" s="162"/>
      <c r="J100" s="163">
        <f>J146</f>
        <v>0</v>
      </c>
      <c r="K100" s="105"/>
      <c r="L100" s="164"/>
    </row>
    <row r="101" spans="1:47" s="10" customFormat="1" ht="19.95" customHeight="1">
      <c r="B101" s="160"/>
      <c r="C101" s="105"/>
      <c r="D101" s="161" t="s">
        <v>119</v>
      </c>
      <c r="E101" s="162"/>
      <c r="F101" s="162"/>
      <c r="G101" s="162"/>
      <c r="H101" s="162"/>
      <c r="I101" s="162"/>
      <c r="J101" s="163">
        <f>J158</f>
        <v>0</v>
      </c>
      <c r="K101" s="105"/>
      <c r="L101" s="164"/>
    </row>
    <row r="102" spans="1:47" s="10" customFormat="1" ht="19.95" customHeight="1">
      <c r="B102" s="160"/>
      <c r="C102" s="105"/>
      <c r="D102" s="161" t="s">
        <v>120</v>
      </c>
      <c r="E102" s="162"/>
      <c r="F102" s="162"/>
      <c r="G102" s="162"/>
      <c r="H102" s="162"/>
      <c r="I102" s="162"/>
      <c r="J102" s="163">
        <f>J204</f>
        <v>0</v>
      </c>
      <c r="K102" s="105"/>
      <c r="L102" s="164"/>
    </row>
    <row r="103" spans="1:47" s="10" customFormat="1" ht="19.95" customHeight="1">
      <c r="B103" s="160"/>
      <c r="C103" s="105"/>
      <c r="D103" s="161" t="s">
        <v>121</v>
      </c>
      <c r="E103" s="162"/>
      <c r="F103" s="162"/>
      <c r="G103" s="162"/>
      <c r="H103" s="162"/>
      <c r="I103" s="162"/>
      <c r="J103" s="163">
        <f>J236</f>
        <v>0</v>
      </c>
      <c r="K103" s="105"/>
      <c r="L103" s="164"/>
    </row>
    <row r="104" spans="1:47" s="10" customFormat="1" ht="14.85" customHeight="1">
      <c r="B104" s="160"/>
      <c r="C104" s="105"/>
      <c r="D104" s="161" t="s">
        <v>122</v>
      </c>
      <c r="E104" s="162"/>
      <c r="F104" s="162"/>
      <c r="G104" s="162"/>
      <c r="H104" s="162"/>
      <c r="I104" s="162"/>
      <c r="J104" s="163">
        <f>J237</f>
        <v>0</v>
      </c>
      <c r="K104" s="105"/>
      <c r="L104" s="164"/>
    </row>
    <row r="105" spans="1:47" s="10" customFormat="1" ht="14.85" customHeight="1">
      <c r="B105" s="160"/>
      <c r="C105" s="105"/>
      <c r="D105" s="161" t="s">
        <v>123</v>
      </c>
      <c r="E105" s="162"/>
      <c r="F105" s="162"/>
      <c r="G105" s="162"/>
      <c r="H105" s="162"/>
      <c r="I105" s="162"/>
      <c r="J105" s="163">
        <f>J354</f>
        <v>0</v>
      </c>
      <c r="K105" s="105"/>
      <c r="L105" s="164"/>
    </row>
    <row r="106" spans="1:47" s="10" customFormat="1" ht="14.85" customHeight="1">
      <c r="B106" s="160"/>
      <c r="C106" s="105"/>
      <c r="D106" s="161" t="s">
        <v>124</v>
      </c>
      <c r="E106" s="162"/>
      <c r="F106" s="162"/>
      <c r="G106" s="162"/>
      <c r="H106" s="162"/>
      <c r="I106" s="162"/>
      <c r="J106" s="163">
        <f>J368</f>
        <v>0</v>
      </c>
      <c r="K106" s="105"/>
      <c r="L106" s="164"/>
    </row>
    <row r="107" spans="1:47" s="10" customFormat="1" ht="19.95" customHeight="1">
      <c r="B107" s="160"/>
      <c r="C107" s="105"/>
      <c r="D107" s="161" t="s">
        <v>125</v>
      </c>
      <c r="E107" s="162"/>
      <c r="F107" s="162"/>
      <c r="G107" s="162"/>
      <c r="H107" s="162"/>
      <c r="I107" s="162"/>
      <c r="J107" s="163">
        <f>J373</f>
        <v>0</v>
      </c>
      <c r="K107" s="105"/>
      <c r="L107" s="164"/>
    </row>
    <row r="108" spans="1:47" s="10" customFormat="1" ht="14.85" customHeight="1">
      <c r="B108" s="160"/>
      <c r="C108" s="105"/>
      <c r="D108" s="161" t="s">
        <v>126</v>
      </c>
      <c r="E108" s="162"/>
      <c r="F108" s="162"/>
      <c r="G108" s="162"/>
      <c r="H108" s="162"/>
      <c r="I108" s="162"/>
      <c r="J108" s="163">
        <f>J374</f>
        <v>0</v>
      </c>
      <c r="K108" s="105"/>
      <c r="L108" s="164"/>
    </row>
    <row r="109" spans="1:47" s="10" customFormat="1" ht="14.85" customHeight="1">
      <c r="B109" s="160"/>
      <c r="C109" s="105"/>
      <c r="D109" s="161" t="s">
        <v>127</v>
      </c>
      <c r="E109" s="162"/>
      <c r="F109" s="162"/>
      <c r="G109" s="162"/>
      <c r="H109" s="162"/>
      <c r="I109" s="162"/>
      <c r="J109" s="163">
        <f>J388</f>
        <v>0</v>
      </c>
      <c r="K109" s="105"/>
      <c r="L109" s="164"/>
    </row>
    <row r="110" spans="1:47" s="10" customFormat="1" ht="14.85" customHeight="1">
      <c r="B110" s="160"/>
      <c r="C110" s="105"/>
      <c r="D110" s="161" t="s">
        <v>128</v>
      </c>
      <c r="E110" s="162"/>
      <c r="F110" s="162"/>
      <c r="G110" s="162"/>
      <c r="H110" s="162"/>
      <c r="I110" s="162"/>
      <c r="J110" s="163">
        <f>J396</f>
        <v>0</v>
      </c>
      <c r="K110" s="105"/>
      <c r="L110" s="164"/>
    </row>
    <row r="111" spans="1:47" s="10" customFormat="1" ht="19.95" customHeight="1">
      <c r="B111" s="160"/>
      <c r="C111" s="105"/>
      <c r="D111" s="161" t="s">
        <v>129</v>
      </c>
      <c r="E111" s="162"/>
      <c r="F111" s="162"/>
      <c r="G111" s="162"/>
      <c r="H111" s="162"/>
      <c r="I111" s="162"/>
      <c r="J111" s="163">
        <f>J516</f>
        <v>0</v>
      </c>
      <c r="K111" s="105"/>
      <c r="L111" s="164"/>
    </row>
    <row r="112" spans="1:47" s="10" customFormat="1" ht="19.95" customHeight="1">
      <c r="B112" s="160"/>
      <c r="C112" s="105"/>
      <c r="D112" s="161" t="s">
        <v>130</v>
      </c>
      <c r="E112" s="162"/>
      <c r="F112" s="162"/>
      <c r="G112" s="162"/>
      <c r="H112" s="162"/>
      <c r="I112" s="162"/>
      <c r="J112" s="163">
        <f>J534</f>
        <v>0</v>
      </c>
      <c r="K112" s="105"/>
      <c r="L112" s="164"/>
    </row>
    <row r="113" spans="1:31" s="9" customFormat="1" ht="24.9" customHeight="1">
      <c r="B113" s="154"/>
      <c r="C113" s="155"/>
      <c r="D113" s="156" t="s">
        <v>131</v>
      </c>
      <c r="E113" s="157"/>
      <c r="F113" s="157"/>
      <c r="G113" s="157"/>
      <c r="H113" s="157"/>
      <c r="I113" s="157"/>
      <c r="J113" s="158">
        <f>J536</f>
        <v>0</v>
      </c>
      <c r="K113" s="155"/>
      <c r="L113" s="159"/>
    </row>
    <row r="114" spans="1:31" s="10" customFormat="1" ht="19.95" customHeight="1">
      <c r="B114" s="160"/>
      <c r="C114" s="105"/>
      <c r="D114" s="161" t="s">
        <v>132</v>
      </c>
      <c r="E114" s="162"/>
      <c r="F114" s="162"/>
      <c r="G114" s="162"/>
      <c r="H114" s="162"/>
      <c r="I114" s="162"/>
      <c r="J114" s="163">
        <f>J537</f>
        <v>0</v>
      </c>
      <c r="K114" s="105"/>
      <c r="L114" s="164"/>
    </row>
    <row r="115" spans="1:31" s="10" customFormat="1" ht="19.95" customHeight="1">
      <c r="B115" s="160"/>
      <c r="C115" s="105"/>
      <c r="D115" s="161" t="s">
        <v>133</v>
      </c>
      <c r="E115" s="162"/>
      <c r="F115" s="162"/>
      <c r="G115" s="162"/>
      <c r="H115" s="162"/>
      <c r="I115" s="162"/>
      <c r="J115" s="163">
        <f>J544</f>
        <v>0</v>
      </c>
      <c r="K115" s="105"/>
      <c r="L115" s="164"/>
    </row>
    <row r="116" spans="1:31" s="10" customFormat="1" ht="19.95" customHeight="1">
      <c r="B116" s="160"/>
      <c r="C116" s="105"/>
      <c r="D116" s="161" t="s">
        <v>134</v>
      </c>
      <c r="E116" s="162"/>
      <c r="F116" s="162"/>
      <c r="G116" s="162"/>
      <c r="H116" s="162"/>
      <c r="I116" s="162"/>
      <c r="J116" s="163">
        <f>J582</f>
        <v>0</v>
      </c>
      <c r="K116" s="105"/>
      <c r="L116" s="164"/>
    </row>
    <row r="117" spans="1:31" s="10" customFormat="1" ht="19.95" customHeight="1">
      <c r="B117" s="160"/>
      <c r="C117" s="105"/>
      <c r="D117" s="161" t="s">
        <v>135</v>
      </c>
      <c r="E117" s="162"/>
      <c r="F117" s="162"/>
      <c r="G117" s="162"/>
      <c r="H117" s="162"/>
      <c r="I117" s="162"/>
      <c r="J117" s="163">
        <f>J591</f>
        <v>0</v>
      </c>
      <c r="K117" s="105"/>
      <c r="L117" s="164"/>
    </row>
    <row r="118" spans="1:31" s="10" customFormat="1" ht="19.95" customHeight="1">
      <c r="B118" s="160"/>
      <c r="C118" s="105"/>
      <c r="D118" s="161" t="s">
        <v>136</v>
      </c>
      <c r="E118" s="162"/>
      <c r="F118" s="162"/>
      <c r="G118" s="162"/>
      <c r="H118" s="162"/>
      <c r="I118" s="162"/>
      <c r="J118" s="163">
        <f>J674</f>
        <v>0</v>
      </c>
      <c r="K118" s="105"/>
      <c r="L118" s="164"/>
    </row>
    <row r="119" spans="1:31" s="10" customFormat="1" ht="19.95" customHeight="1">
      <c r="B119" s="160"/>
      <c r="C119" s="105"/>
      <c r="D119" s="161" t="s">
        <v>137</v>
      </c>
      <c r="E119" s="162"/>
      <c r="F119" s="162"/>
      <c r="G119" s="162"/>
      <c r="H119" s="162"/>
      <c r="I119" s="162"/>
      <c r="J119" s="163">
        <f>J714</f>
        <v>0</v>
      </c>
      <c r="K119" s="105"/>
      <c r="L119" s="164"/>
    </row>
    <row r="120" spans="1:31" s="10" customFormat="1" ht="19.95" customHeight="1">
      <c r="B120" s="160"/>
      <c r="C120" s="105"/>
      <c r="D120" s="161" t="s">
        <v>138</v>
      </c>
      <c r="E120" s="162"/>
      <c r="F120" s="162"/>
      <c r="G120" s="162"/>
      <c r="H120" s="162"/>
      <c r="I120" s="162"/>
      <c r="J120" s="163">
        <f>J810</f>
        <v>0</v>
      </c>
      <c r="K120" s="105"/>
      <c r="L120" s="164"/>
    </row>
    <row r="121" spans="1:31" s="10" customFormat="1" ht="19.95" customHeight="1">
      <c r="B121" s="160"/>
      <c r="C121" s="105"/>
      <c r="D121" s="161" t="s">
        <v>139</v>
      </c>
      <c r="E121" s="162"/>
      <c r="F121" s="162"/>
      <c r="G121" s="162"/>
      <c r="H121" s="162"/>
      <c r="I121" s="162"/>
      <c r="J121" s="163">
        <f>J816</f>
        <v>0</v>
      </c>
      <c r="K121" s="105"/>
      <c r="L121" s="164"/>
    </row>
    <row r="122" spans="1:31" s="9" customFormat="1" ht="24.9" customHeight="1">
      <c r="B122" s="154"/>
      <c r="C122" s="155"/>
      <c r="D122" s="156" t="s">
        <v>140</v>
      </c>
      <c r="E122" s="157"/>
      <c r="F122" s="157"/>
      <c r="G122" s="157"/>
      <c r="H122" s="157"/>
      <c r="I122" s="157"/>
      <c r="J122" s="158">
        <f>J885</f>
        <v>0</v>
      </c>
      <c r="K122" s="155"/>
      <c r="L122" s="159"/>
    </row>
    <row r="123" spans="1:31" s="2" customFormat="1" ht="21.7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55"/>
      <c r="C124" s="56"/>
      <c r="D124" s="56"/>
      <c r="E124" s="56"/>
      <c r="F124" s="56"/>
      <c r="G124" s="56"/>
      <c r="H124" s="56"/>
      <c r="I124" s="56"/>
      <c r="J124" s="56"/>
      <c r="K124" s="56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8" spans="1:31" s="2" customFormat="1" ht="6.9" customHeight="1">
      <c r="A128" s="35"/>
      <c r="B128" s="57"/>
      <c r="C128" s="58"/>
      <c r="D128" s="58"/>
      <c r="E128" s="58"/>
      <c r="F128" s="58"/>
      <c r="G128" s="58"/>
      <c r="H128" s="58"/>
      <c r="I128" s="58"/>
      <c r="J128" s="58"/>
      <c r="K128" s="58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3" s="2" customFormat="1" ht="24.9" customHeight="1">
      <c r="A129" s="35"/>
      <c r="B129" s="36"/>
      <c r="C129" s="24" t="s">
        <v>141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3" s="2" customFormat="1" ht="6.9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12" customHeight="1">
      <c r="A131" s="35"/>
      <c r="B131" s="36"/>
      <c r="C131" s="30" t="s">
        <v>16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16.5" customHeight="1">
      <c r="A132" s="35"/>
      <c r="B132" s="36"/>
      <c r="C132" s="37"/>
      <c r="D132" s="37"/>
      <c r="E132" s="320" t="str">
        <f>E7</f>
        <v xml:space="preserve"> Stavebni upravy a nastavba provozniho objektu v Humpolci (zadani</v>
      </c>
      <c r="F132" s="321"/>
      <c r="G132" s="321"/>
      <c r="H132" s="321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1" customFormat="1" ht="12" customHeight="1">
      <c r="B133" s="22"/>
      <c r="C133" s="30" t="s">
        <v>108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pans="1:63" s="2" customFormat="1" ht="16.5" customHeight="1">
      <c r="A134" s="35"/>
      <c r="B134" s="36"/>
      <c r="C134" s="37"/>
      <c r="D134" s="37"/>
      <c r="E134" s="320" t="s">
        <v>109</v>
      </c>
      <c r="F134" s="322"/>
      <c r="G134" s="322"/>
      <c r="H134" s="322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>
      <c r="A135" s="35"/>
      <c r="B135" s="36"/>
      <c r="C135" s="30" t="s">
        <v>110</v>
      </c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6.5" customHeight="1">
      <c r="A136" s="35"/>
      <c r="B136" s="36"/>
      <c r="C136" s="37"/>
      <c r="D136" s="37"/>
      <c r="E136" s="268" t="str">
        <f>E11</f>
        <v>1 - 1. NP</v>
      </c>
      <c r="F136" s="322"/>
      <c r="G136" s="322"/>
      <c r="H136" s="322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2" customHeight="1">
      <c r="A138" s="35"/>
      <c r="B138" s="36"/>
      <c r="C138" s="30" t="s">
        <v>20</v>
      </c>
      <c r="D138" s="37"/>
      <c r="E138" s="37"/>
      <c r="F138" s="28" t="str">
        <f>F14</f>
        <v>Humpolec</v>
      </c>
      <c r="G138" s="37"/>
      <c r="H138" s="37"/>
      <c r="I138" s="30" t="s">
        <v>22</v>
      </c>
      <c r="J138" s="67" t="str">
        <f>IF(J14="","",J14)</f>
        <v>26. 2. 2024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6.9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15" customHeight="1">
      <c r="A140" s="35"/>
      <c r="B140" s="36"/>
      <c r="C140" s="30" t="s">
        <v>24</v>
      </c>
      <c r="D140" s="37"/>
      <c r="E140" s="37"/>
      <c r="F140" s="28" t="str">
        <f>E17</f>
        <v>KSÚS Vysočiny, příspěvková organizace</v>
      </c>
      <c r="G140" s="37"/>
      <c r="H140" s="37"/>
      <c r="I140" s="30" t="s">
        <v>30</v>
      </c>
      <c r="J140" s="33" t="str">
        <f>E23</f>
        <v>Projekta Humpolec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5.15" customHeight="1">
      <c r="A141" s="35"/>
      <c r="B141" s="36"/>
      <c r="C141" s="30" t="s">
        <v>28</v>
      </c>
      <c r="D141" s="37"/>
      <c r="E141" s="37"/>
      <c r="F141" s="28" t="str">
        <f>IF(E20="","",E20)</f>
        <v>Vyplň údaj</v>
      </c>
      <c r="G141" s="37"/>
      <c r="H141" s="37"/>
      <c r="I141" s="30" t="s">
        <v>33</v>
      </c>
      <c r="J141" s="33" t="str">
        <f>E26</f>
        <v xml:space="preserve"> 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2" customFormat="1" ht="10.35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3" s="11" customFormat="1" ht="29.25" customHeight="1">
      <c r="A143" s="165"/>
      <c r="B143" s="166"/>
      <c r="C143" s="167" t="s">
        <v>142</v>
      </c>
      <c r="D143" s="168" t="s">
        <v>61</v>
      </c>
      <c r="E143" s="168" t="s">
        <v>57</v>
      </c>
      <c r="F143" s="168" t="s">
        <v>58</v>
      </c>
      <c r="G143" s="168" t="s">
        <v>143</v>
      </c>
      <c r="H143" s="168" t="s">
        <v>144</v>
      </c>
      <c r="I143" s="168" t="s">
        <v>145</v>
      </c>
      <c r="J143" s="169" t="s">
        <v>114</v>
      </c>
      <c r="K143" s="170" t="s">
        <v>146</v>
      </c>
      <c r="L143" s="171"/>
      <c r="M143" s="76" t="s">
        <v>1</v>
      </c>
      <c r="N143" s="77" t="s">
        <v>40</v>
      </c>
      <c r="O143" s="77" t="s">
        <v>147</v>
      </c>
      <c r="P143" s="77" t="s">
        <v>148</v>
      </c>
      <c r="Q143" s="77" t="s">
        <v>149</v>
      </c>
      <c r="R143" s="77" t="s">
        <v>150</v>
      </c>
      <c r="S143" s="77" t="s">
        <v>151</v>
      </c>
      <c r="T143" s="78" t="s">
        <v>152</v>
      </c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</row>
    <row r="144" spans="1:63" s="2" customFormat="1" ht="22.8" customHeight="1">
      <c r="A144" s="35"/>
      <c r="B144" s="36"/>
      <c r="C144" s="83" t="s">
        <v>153</v>
      </c>
      <c r="D144" s="37"/>
      <c r="E144" s="37"/>
      <c r="F144" s="37"/>
      <c r="G144" s="37"/>
      <c r="H144" s="37"/>
      <c r="I144" s="37"/>
      <c r="J144" s="172">
        <f>BK144</f>
        <v>0</v>
      </c>
      <c r="K144" s="37"/>
      <c r="L144" s="40"/>
      <c r="M144" s="79"/>
      <c r="N144" s="173"/>
      <c r="O144" s="80"/>
      <c r="P144" s="174">
        <f>P145+P536+P885</f>
        <v>0</v>
      </c>
      <c r="Q144" s="80"/>
      <c r="R144" s="174">
        <f>R145+R536+R885</f>
        <v>41.372241240000001</v>
      </c>
      <c r="S144" s="80"/>
      <c r="T144" s="175">
        <f>T145+T536+T885</f>
        <v>36.239691700000009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75</v>
      </c>
      <c r="AU144" s="18" t="s">
        <v>116</v>
      </c>
      <c r="BK144" s="176">
        <f>BK145+BK536+BK885</f>
        <v>0</v>
      </c>
    </row>
    <row r="145" spans="1:65" s="12" customFormat="1" ht="25.95" customHeight="1">
      <c r="B145" s="177"/>
      <c r="C145" s="178"/>
      <c r="D145" s="179" t="s">
        <v>75</v>
      </c>
      <c r="E145" s="180" t="s">
        <v>154</v>
      </c>
      <c r="F145" s="180" t="s">
        <v>155</v>
      </c>
      <c r="G145" s="178"/>
      <c r="H145" s="178"/>
      <c r="I145" s="181"/>
      <c r="J145" s="182">
        <f>BK145</f>
        <v>0</v>
      </c>
      <c r="K145" s="178"/>
      <c r="L145" s="183"/>
      <c r="M145" s="184"/>
      <c r="N145" s="185"/>
      <c r="O145" s="185"/>
      <c r="P145" s="186">
        <f>P146+P158+P204+P236+P373+P516+P534</f>
        <v>0</v>
      </c>
      <c r="Q145" s="185"/>
      <c r="R145" s="186">
        <f>R146+R158+R204+R236+R373+R516+R534</f>
        <v>35.448228759999999</v>
      </c>
      <c r="S145" s="185"/>
      <c r="T145" s="187">
        <f>T146+T158+T204+T236+T373+T516+T534</f>
        <v>35.650599600000007</v>
      </c>
      <c r="AR145" s="188" t="s">
        <v>83</v>
      </c>
      <c r="AT145" s="189" t="s">
        <v>75</v>
      </c>
      <c r="AU145" s="189" t="s">
        <v>76</v>
      </c>
      <c r="AY145" s="188" t="s">
        <v>156</v>
      </c>
      <c r="BK145" s="190">
        <f>BK146+BK158+BK204+BK236+BK373+BK516+BK534</f>
        <v>0</v>
      </c>
    </row>
    <row r="146" spans="1:65" s="12" customFormat="1" ht="22.8" customHeight="1">
      <c r="B146" s="177"/>
      <c r="C146" s="178"/>
      <c r="D146" s="179" t="s">
        <v>75</v>
      </c>
      <c r="E146" s="191" t="s">
        <v>83</v>
      </c>
      <c r="F146" s="191" t="s">
        <v>157</v>
      </c>
      <c r="G146" s="178"/>
      <c r="H146" s="178"/>
      <c r="I146" s="181"/>
      <c r="J146" s="192">
        <f>BK146</f>
        <v>0</v>
      </c>
      <c r="K146" s="178"/>
      <c r="L146" s="183"/>
      <c r="M146" s="184"/>
      <c r="N146" s="185"/>
      <c r="O146" s="185"/>
      <c r="P146" s="186">
        <f>SUM(P147:P157)</f>
        <v>0</v>
      </c>
      <c r="Q146" s="185"/>
      <c r="R146" s="186">
        <f>SUM(R147:R157)</f>
        <v>0</v>
      </c>
      <c r="S146" s="185"/>
      <c r="T146" s="187">
        <f>SUM(T147:T157)</f>
        <v>0</v>
      </c>
      <c r="AR146" s="188" t="s">
        <v>83</v>
      </c>
      <c r="AT146" s="189" t="s">
        <v>75</v>
      </c>
      <c r="AU146" s="189" t="s">
        <v>83</v>
      </c>
      <c r="AY146" s="188" t="s">
        <v>156</v>
      </c>
      <c r="BK146" s="190">
        <f>SUM(BK147:BK157)</f>
        <v>0</v>
      </c>
    </row>
    <row r="147" spans="1:65" s="2" customFormat="1" ht="33" customHeight="1">
      <c r="A147" s="35"/>
      <c r="B147" s="36"/>
      <c r="C147" s="193" t="s">
        <v>83</v>
      </c>
      <c r="D147" s="193" t="s">
        <v>158</v>
      </c>
      <c r="E147" s="194" t="s">
        <v>159</v>
      </c>
      <c r="F147" s="195" t="s">
        <v>160</v>
      </c>
      <c r="G147" s="196" t="s">
        <v>161</v>
      </c>
      <c r="H147" s="197">
        <v>27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95</v>
      </c>
      <c r="AT147" s="205" t="s">
        <v>158</v>
      </c>
      <c r="AU147" s="205" t="s">
        <v>85</v>
      </c>
      <c r="AY147" s="18" t="s">
        <v>156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95</v>
      </c>
      <c r="BM147" s="205" t="s">
        <v>162</v>
      </c>
    </row>
    <row r="148" spans="1:65" s="13" customFormat="1" ht="10.199999999999999">
      <c r="B148" s="207"/>
      <c r="C148" s="208"/>
      <c r="D148" s="209" t="s">
        <v>163</v>
      </c>
      <c r="E148" s="210" t="s">
        <v>1</v>
      </c>
      <c r="F148" s="211" t="s">
        <v>164</v>
      </c>
      <c r="G148" s="208"/>
      <c r="H148" s="212">
        <v>27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163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156</v>
      </c>
    </row>
    <row r="149" spans="1:65" s="14" customFormat="1" ht="10.199999999999999">
      <c r="B149" s="219"/>
      <c r="C149" s="220"/>
      <c r="D149" s="209" t="s">
        <v>163</v>
      </c>
      <c r="E149" s="221" t="s">
        <v>1</v>
      </c>
      <c r="F149" s="222" t="s">
        <v>165</v>
      </c>
      <c r="G149" s="220"/>
      <c r="H149" s="223">
        <v>27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163</v>
      </c>
      <c r="AU149" s="229" t="s">
        <v>85</v>
      </c>
      <c r="AV149" s="14" t="s">
        <v>95</v>
      </c>
      <c r="AW149" s="14" t="s">
        <v>32</v>
      </c>
      <c r="AX149" s="14" t="s">
        <v>83</v>
      </c>
      <c r="AY149" s="229" t="s">
        <v>156</v>
      </c>
    </row>
    <row r="150" spans="1:65" s="2" customFormat="1" ht="24.15" customHeight="1">
      <c r="A150" s="35"/>
      <c r="B150" s="36"/>
      <c r="C150" s="193" t="s">
        <v>85</v>
      </c>
      <c r="D150" s="193" t="s">
        <v>158</v>
      </c>
      <c r="E150" s="194" t="s">
        <v>166</v>
      </c>
      <c r="F150" s="195" t="s">
        <v>167</v>
      </c>
      <c r="G150" s="196" t="s">
        <v>161</v>
      </c>
      <c r="H150" s="197">
        <v>54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95</v>
      </c>
      <c r="AT150" s="205" t="s">
        <v>158</v>
      </c>
      <c r="AU150" s="205" t="s">
        <v>85</v>
      </c>
      <c r="AY150" s="18" t="s">
        <v>156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95</v>
      </c>
      <c r="BM150" s="205" t="s">
        <v>168</v>
      </c>
    </row>
    <row r="151" spans="1:65" s="15" customFormat="1" ht="10.199999999999999">
      <c r="B151" s="230"/>
      <c r="C151" s="231"/>
      <c r="D151" s="209" t="s">
        <v>163</v>
      </c>
      <c r="E151" s="232" t="s">
        <v>1</v>
      </c>
      <c r="F151" s="233" t="s">
        <v>169</v>
      </c>
      <c r="G151" s="231"/>
      <c r="H151" s="232" t="s">
        <v>1</v>
      </c>
      <c r="I151" s="234"/>
      <c r="J151" s="231"/>
      <c r="K151" s="231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163</v>
      </c>
      <c r="AU151" s="239" t="s">
        <v>85</v>
      </c>
      <c r="AV151" s="15" t="s">
        <v>83</v>
      </c>
      <c r="AW151" s="15" t="s">
        <v>32</v>
      </c>
      <c r="AX151" s="15" t="s">
        <v>76</v>
      </c>
      <c r="AY151" s="239" t="s">
        <v>156</v>
      </c>
    </row>
    <row r="152" spans="1:65" s="13" customFormat="1" ht="10.199999999999999">
      <c r="B152" s="207"/>
      <c r="C152" s="208"/>
      <c r="D152" s="209" t="s">
        <v>163</v>
      </c>
      <c r="E152" s="210" t="s">
        <v>1</v>
      </c>
      <c r="F152" s="211" t="s">
        <v>170</v>
      </c>
      <c r="G152" s="208"/>
      <c r="H152" s="212">
        <v>27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163</v>
      </c>
      <c r="AU152" s="218" t="s">
        <v>85</v>
      </c>
      <c r="AV152" s="13" t="s">
        <v>85</v>
      </c>
      <c r="AW152" s="13" t="s">
        <v>32</v>
      </c>
      <c r="AX152" s="13" t="s">
        <v>76</v>
      </c>
      <c r="AY152" s="218" t="s">
        <v>156</v>
      </c>
    </row>
    <row r="153" spans="1:65" s="15" customFormat="1" ht="10.199999999999999">
      <c r="B153" s="230"/>
      <c r="C153" s="231"/>
      <c r="D153" s="209" t="s">
        <v>163</v>
      </c>
      <c r="E153" s="232" t="s">
        <v>1</v>
      </c>
      <c r="F153" s="233" t="s">
        <v>171</v>
      </c>
      <c r="G153" s="231"/>
      <c r="H153" s="232" t="s">
        <v>1</v>
      </c>
      <c r="I153" s="234"/>
      <c r="J153" s="231"/>
      <c r="K153" s="231"/>
      <c r="L153" s="235"/>
      <c r="M153" s="236"/>
      <c r="N153" s="237"/>
      <c r="O153" s="237"/>
      <c r="P153" s="237"/>
      <c r="Q153" s="237"/>
      <c r="R153" s="237"/>
      <c r="S153" s="237"/>
      <c r="T153" s="238"/>
      <c r="AT153" s="239" t="s">
        <v>163</v>
      </c>
      <c r="AU153" s="239" t="s">
        <v>85</v>
      </c>
      <c r="AV153" s="15" t="s">
        <v>83</v>
      </c>
      <c r="AW153" s="15" t="s">
        <v>32</v>
      </c>
      <c r="AX153" s="15" t="s">
        <v>76</v>
      </c>
      <c r="AY153" s="239" t="s">
        <v>156</v>
      </c>
    </row>
    <row r="154" spans="1:65" s="13" customFormat="1" ht="10.199999999999999">
      <c r="B154" s="207"/>
      <c r="C154" s="208"/>
      <c r="D154" s="209" t="s">
        <v>163</v>
      </c>
      <c r="E154" s="210" t="s">
        <v>1</v>
      </c>
      <c r="F154" s="211" t="s">
        <v>170</v>
      </c>
      <c r="G154" s="208"/>
      <c r="H154" s="212">
        <v>27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163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156</v>
      </c>
    </row>
    <row r="155" spans="1:65" s="14" customFormat="1" ht="10.199999999999999">
      <c r="B155" s="219"/>
      <c r="C155" s="220"/>
      <c r="D155" s="209" t="s">
        <v>163</v>
      </c>
      <c r="E155" s="221" t="s">
        <v>1</v>
      </c>
      <c r="F155" s="222" t="s">
        <v>165</v>
      </c>
      <c r="G155" s="220"/>
      <c r="H155" s="223">
        <v>54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163</v>
      </c>
      <c r="AU155" s="229" t="s">
        <v>85</v>
      </c>
      <c r="AV155" s="14" t="s">
        <v>95</v>
      </c>
      <c r="AW155" s="14" t="s">
        <v>32</v>
      </c>
      <c r="AX155" s="14" t="s">
        <v>83</v>
      </c>
      <c r="AY155" s="229" t="s">
        <v>156</v>
      </c>
    </row>
    <row r="156" spans="1:65" s="2" customFormat="1" ht="24.15" customHeight="1">
      <c r="A156" s="35"/>
      <c r="B156" s="36"/>
      <c r="C156" s="193" t="s">
        <v>92</v>
      </c>
      <c r="D156" s="193" t="s">
        <v>158</v>
      </c>
      <c r="E156" s="194" t="s">
        <v>172</v>
      </c>
      <c r="F156" s="195" t="s">
        <v>173</v>
      </c>
      <c r="G156" s="196" t="s">
        <v>161</v>
      </c>
      <c r="H156" s="197">
        <v>27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95</v>
      </c>
      <c r="AT156" s="205" t="s">
        <v>158</v>
      </c>
      <c r="AU156" s="205" t="s">
        <v>85</v>
      </c>
      <c r="AY156" s="18" t="s">
        <v>156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95</v>
      </c>
      <c r="BM156" s="205" t="s">
        <v>174</v>
      </c>
    </row>
    <row r="157" spans="1:65" s="2" customFormat="1" ht="24.15" customHeight="1">
      <c r="A157" s="35"/>
      <c r="B157" s="36"/>
      <c r="C157" s="193" t="s">
        <v>95</v>
      </c>
      <c r="D157" s="193" t="s">
        <v>158</v>
      </c>
      <c r="E157" s="194" t="s">
        <v>175</v>
      </c>
      <c r="F157" s="195" t="s">
        <v>176</v>
      </c>
      <c r="G157" s="196" t="s">
        <v>161</v>
      </c>
      <c r="H157" s="197">
        <v>27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95</v>
      </c>
      <c r="AT157" s="205" t="s">
        <v>158</v>
      </c>
      <c r="AU157" s="205" t="s">
        <v>85</v>
      </c>
      <c r="AY157" s="18" t="s">
        <v>156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95</v>
      </c>
      <c r="BM157" s="205" t="s">
        <v>177</v>
      </c>
    </row>
    <row r="158" spans="1:65" s="12" customFormat="1" ht="22.8" customHeight="1">
      <c r="B158" s="177"/>
      <c r="C158" s="178"/>
      <c r="D158" s="179" t="s">
        <v>75</v>
      </c>
      <c r="E158" s="191" t="s">
        <v>92</v>
      </c>
      <c r="F158" s="191" t="s">
        <v>178</v>
      </c>
      <c r="G158" s="178"/>
      <c r="H158" s="178"/>
      <c r="I158" s="181"/>
      <c r="J158" s="192">
        <f>BK158</f>
        <v>0</v>
      </c>
      <c r="K158" s="178"/>
      <c r="L158" s="183"/>
      <c r="M158" s="184"/>
      <c r="N158" s="185"/>
      <c r="O158" s="185"/>
      <c r="P158" s="186">
        <f>SUM(P159:P203)</f>
        <v>0</v>
      </c>
      <c r="Q158" s="185"/>
      <c r="R158" s="186">
        <f>SUM(R159:R203)</f>
        <v>8.1617304900000001</v>
      </c>
      <c r="S158" s="185"/>
      <c r="T158" s="187">
        <f>SUM(T159:T203)</f>
        <v>0</v>
      </c>
      <c r="AR158" s="188" t="s">
        <v>83</v>
      </c>
      <c r="AT158" s="189" t="s">
        <v>75</v>
      </c>
      <c r="AU158" s="189" t="s">
        <v>83</v>
      </c>
      <c r="AY158" s="188" t="s">
        <v>156</v>
      </c>
      <c r="BK158" s="190">
        <f>SUM(BK159:BK203)</f>
        <v>0</v>
      </c>
    </row>
    <row r="159" spans="1:65" s="2" customFormat="1" ht="24.15" customHeight="1">
      <c r="A159" s="35"/>
      <c r="B159" s="36"/>
      <c r="C159" s="193" t="s">
        <v>98</v>
      </c>
      <c r="D159" s="193" t="s">
        <v>158</v>
      </c>
      <c r="E159" s="194" t="s">
        <v>179</v>
      </c>
      <c r="F159" s="195" t="s">
        <v>180</v>
      </c>
      <c r="G159" s="196" t="s">
        <v>161</v>
      </c>
      <c r="H159" s="197">
        <v>0.69299999999999995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1.8774999999999999</v>
      </c>
      <c r="R159" s="203">
        <f>Q159*H159</f>
        <v>1.3011074999999999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95</v>
      </c>
      <c r="AT159" s="205" t="s">
        <v>158</v>
      </c>
      <c r="AU159" s="205" t="s">
        <v>85</v>
      </c>
      <c r="AY159" s="18" t="s">
        <v>156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95</v>
      </c>
      <c r="BM159" s="205" t="s">
        <v>181</v>
      </c>
    </row>
    <row r="160" spans="1:65" s="15" customFormat="1" ht="10.199999999999999">
      <c r="B160" s="230"/>
      <c r="C160" s="231"/>
      <c r="D160" s="209" t="s">
        <v>163</v>
      </c>
      <c r="E160" s="232" t="s">
        <v>1</v>
      </c>
      <c r="F160" s="233" t="s">
        <v>182</v>
      </c>
      <c r="G160" s="231"/>
      <c r="H160" s="232" t="s">
        <v>1</v>
      </c>
      <c r="I160" s="234"/>
      <c r="J160" s="231"/>
      <c r="K160" s="231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163</v>
      </c>
      <c r="AU160" s="239" t="s">
        <v>85</v>
      </c>
      <c r="AV160" s="15" t="s">
        <v>83</v>
      </c>
      <c r="AW160" s="15" t="s">
        <v>32</v>
      </c>
      <c r="AX160" s="15" t="s">
        <v>76</v>
      </c>
      <c r="AY160" s="239" t="s">
        <v>156</v>
      </c>
    </row>
    <row r="161" spans="1:65" s="13" customFormat="1" ht="10.199999999999999">
      <c r="B161" s="207"/>
      <c r="C161" s="208"/>
      <c r="D161" s="209" t="s">
        <v>163</v>
      </c>
      <c r="E161" s="210" t="s">
        <v>1</v>
      </c>
      <c r="F161" s="211" t="s">
        <v>183</v>
      </c>
      <c r="G161" s="208"/>
      <c r="H161" s="212">
        <v>0.69299999999999995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163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156</v>
      </c>
    </row>
    <row r="162" spans="1:65" s="14" customFormat="1" ht="10.199999999999999">
      <c r="B162" s="219"/>
      <c r="C162" s="220"/>
      <c r="D162" s="209" t="s">
        <v>163</v>
      </c>
      <c r="E162" s="221" t="s">
        <v>1</v>
      </c>
      <c r="F162" s="222" t="s">
        <v>165</v>
      </c>
      <c r="G162" s="220"/>
      <c r="H162" s="223">
        <v>0.69299999999999995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163</v>
      </c>
      <c r="AU162" s="229" t="s">
        <v>85</v>
      </c>
      <c r="AV162" s="14" t="s">
        <v>95</v>
      </c>
      <c r="AW162" s="14" t="s">
        <v>32</v>
      </c>
      <c r="AX162" s="14" t="s">
        <v>83</v>
      </c>
      <c r="AY162" s="229" t="s">
        <v>156</v>
      </c>
    </row>
    <row r="163" spans="1:65" s="2" customFormat="1" ht="37.799999999999997" customHeight="1">
      <c r="A163" s="35"/>
      <c r="B163" s="36"/>
      <c r="C163" s="193" t="s">
        <v>101</v>
      </c>
      <c r="D163" s="193" t="s">
        <v>158</v>
      </c>
      <c r="E163" s="194" t="s">
        <v>184</v>
      </c>
      <c r="F163" s="195" t="s">
        <v>185</v>
      </c>
      <c r="G163" s="196" t="s">
        <v>186</v>
      </c>
      <c r="H163" s="197">
        <v>7.2999999999999995E-2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1.9539999999999998E-2</v>
      </c>
      <c r="R163" s="203">
        <f>Q163*H163</f>
        <v>1.4264199999999999E-3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95</v>
      </c>
      <c r="AT163" s="205" t="s">
        <v>158</v>
      </c>
      <c r="AU163" s="205" t="s">
        <v>85</v>
      </c>
      <c r="AY163" s="18" t="s">
        <v>156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95</v>
      </c>
      <c r="BM163" s="205" t="s">
        <v>187</v>
      </c>
    </row>
    <row r="164" spans="1:65" s="2" customFormat="1" ht="24.15" customHeight="1">
      <c r="A164" s="35"/>
      <c r="B164" s="36"/>
      <c r="C164" s="240" t="s">
        <v>188</v>
      </c>
      <c r="D164" s="240" t="s">
        <v>189</v>
      </c>
      <c r="E164" s="241" t="s">
        <v>190</v>
      </c>
      <c r="F164" s="242" t="s">
        <v>191</v>
      </c>
      <c r="G164" s="243" t="s">
        <v>186</v>
      </c>
      <c r="H164" s="244">
        <v>7.2999999999999995E-2</v>
      </c>
      <c r="I164" s="245"/>
      <c r="J164" s="246">
        <f>ROUND(I164*H164,2)</f>
        <v>0</v>
      </c>
      <c r="K164" s="247"/>
      <c r="L164" s="248"/>
      <c r="M164" s="249" t="s">
        <v>1</v>
      </c>
      <c r="N164" s="250" t="s">
        <v>41</v>
      </c>
      <c r="O164" s="72"/>
      <c r="P164" s="203">
        <f>O164*H164</f>
        <v>0</v>
      </c>
      <c r="Q164" s="203">
        <v>1</v>
      </c>
      <c r="R164" s="203">
        <f>Q164*H164</f>
        <v>7.2999999999999995E-2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192</v>
      </c>
      <c r="AT164" s="205" t="s">
        <v>189</v>
      </c>
      <c r="AU164" s="205" t="s">
        <v>85</v>
      </c>
      <c r="AY164" s="18" t="s">
        <v>156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95</v>
      </c>
      <c r="BM164" s="205" t="s">
        <v>8</v>
      </c>
    </row>
    <row r="165" spans="1:65" s="13" customFormat="1" ht="10.199999999999999">
      <c r="B165" s="207"/>
      <c r="C165" s="208"/>
      <c r="D165" s="209" t="s">
        <v>163</v>
      </c>
      <c r="E165" s="210" t="s">
        <v>1</v>
      </c>
      <c r="F165" s="211" t="s">
        <v>193</v>
      </c>
      <c r="G165" s="208"/>
      <c r="H165" s="212">
        <v>7.2999999999999995E-2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163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156</v>
      </c>
    </row>
    <row r="166" spans="1:65" s="14" customFormat="1" ht="10.199999999999999">
      <c r="B166" s="219"/>
      <c r="C166" s="220"/>
      <c r="D166" s="209" t="s">
        <v>163</v>
      </c>
      <c r="E166" s="221" t="s">
        <v>1</v>
      </c>
      <c r="F166" s="222" t="s">
        <v>165</v>
      </c>
      <c r="G166" s="220"/>
      <c r="H166" s="223">
        <v>7.2999999999999995E-2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163</v>
      </c>
      <c r="AU166" s="229" t="s">
        <v>85</v>
      </c>
      <c r="AV166" s="14" t="s">
        <v>95</v>
      </c>
      <c r="AW166" s="14" t="s">
        <v>32</v>
      </c>
      <c r="AX166" s="14" t="s">
        <v>83</v>
      </c>
      <c r="AY166" s="229" t="s">
        <v>156</v>
      </c>
    </row>
    <row r="167" spans="1:65" s="2" customFormat="1" ht="37.799999999999997" customHeight="1">
      <c r="A167" s="35"/>
      <c r="B167" s="36"/>
      <c r="C167" s="193" t="s">
        <v>192</v>
      </c>
      <c r="D167" s="193" t="s">
        <v>158</v>
      </c>
      <c r="E167" s="194" t="s">
        <v>194</v>
      </c>
      <c r="F167" s="195" t="s">
        <v>195</v>
      </c>
      <c r="G167" s="196" t="s">
        <v>186</v>
      </c>
      <c r="H167" s="197">
        <v>0.47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1.7090000000000001E-2</v>
      </c>
      <c r="R167" s="203">
        <f>Q167*H167</f>
        <v>8.0322999999999992E-3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95</v>
      </c>
      <c r="AT167" s="205" t="s">
        <v>158</v>
      </c>
      <c r="AU167" s="205" t="s">
        <v>85</v>
      </c>
      <c r="AY167" s="18" t="s">
        <v>156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95</v>
      </c>
      <c r="BM167" s="205" t="s">
        <v>196</v>
      </c>
    </row>
    <row r="168" spans="1:65" s="2" customFormat="1" ht="16.5" customHeight="1">
      <c r="A168" s="35"/>
      <c r="B168" s="36"/>
      <c r="C168" s="240" t="s">
        <v>197</v>
      </c>
      <c r="D168" s="240" t="s">
        <v>189</v>
      </c>
      <c r="E168" s="241" t="s">
        <v>198</v>
      </c>
      <c r="F168" s="242" t="s">
        <v>199</v>
      </c>
      <c r="G168" s="243" t="s">
        <v>186</v>
      </c>
      <c r="H168" s="244">
        <v>0.47</v>
      </c>
      <c r="I168" s="245"/>
      <c r="J168" s="246">
        <f>ROUND(I168*H168,2)</f>
        <v>0</v>
      </c>
      <c r="K168" s="247"/>
      <c r="L168" s="248"/>
      <c r="M168" s="249" t="s">
        <v>1</v>
      </c>
      <c r="N168" s="250" t="s">
        <v>41</v>
      </c>
      <c r="O168" s="72"/>
      <c r="P168" s="203">
        <f>O168*H168</f>
        <v>0</v>
      </c>
      <c r="Q168" s="203">
        <v>1</v>
      </c>
      <c r="R168" s="203">
        <f>Q168*H168</f>
        <v>0.47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192</v>
      </c>
      <c r="AT168" s="205" t="s">
        <v>189</v>
      </c>
      <c r="AU168" s="205" t="s">
        <v>85</v>
      </c>
      <c r="AY168" s="18" t="s">
        <v>156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95</v>
      </c>
      <c r="BM168" s="205" t="s">
        <v>200</v>
      </c>
    </row>
    <row r="169" spans="1:65" s="2" customFormat="1" ht="33" customHeight="1">
      <c r="A169" s="35"/>
      <c r="B169" s="36"/>
      <c r="C169" s="193" t="s">
        <v>187</v>
      </c>
      <c r="D169" s="193" t="s">
        <v>158</v>
      </c>
      <c r="E169" s="194" t="s">
        <v>201</v>
      </c>
      <c r="F169" s="195" t="s">
        <v>202</v>
      </c>
      <c r="G169" s="196" t="s">
        <v>203</v>
      </c>
      <c r="H169" s="197">
        <v>7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4.8000000000000001E-4</v>
      </c>
      <c r="R169" s="203">
        <f>Q169*H169</f>
        <v>3.3600000000000001E-3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95</v>
      </c>
      <c r="AT169" s="205" t="s">
        <v>158</v>
      </c>
      <c r="AU169" s="205" t="s">
        <v>85</v>
      </c>
      <c r="AY169" s="18" t="s">
        <v>156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95</v>
      </c>
      <c r="BM169" s="205" t="s">
        <v>204</v>
      </c>
    </row>
    <row r="170" spans="1:65" s="2" customFormat="1" ht="24.15" customHeight="1">
      <c r="A170" s="35"/>
      <c r="B170" s="36"/>
      <c r="C170" s="193" t="s">
        <v>205</v>
      </c>
      <c r="D170" s="193" t="s">
        <v>158</v>
      </c>
      <c r="E170" s="194" t="s">
        <v>206</v>
      </c>
      <c r="F170" s="195" t="s">
        <v>207</v>
      </c>
      <c r="G170" s="196" t="s">
        <v>203</v>
      </c>
      <c r="H170" s="197">
        <v>23.23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8.0000000000000007E-5</v>
      </c>
      <c r="R170" s="203">
        <f>Q170*H170</f>
        <v>1.8584000000000003E-3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95</v>
      </c>
      <c r="AT170" s="205" t="s">
        <v>158</v>
      </c>
      <c r="AU170" s="205" t="s">
        <v>85</v>
      </c>
      <c r="AY170" s="18" t="s">
        <v>156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95</v>
      </c>
      <c r="BM170" s="205" t="s">
        <v>208</v>
      </c>
    </row>
    <row r="171" spans="1:65" s="13" customFormat="1" ht="10.199999999999999">
      <c r="B171" s="207"/>
      <c r="C171" s="208"/>
      <c r="D171" s="209" t="s">
        <v>163</v>
      </c>
      <c r="E171" s="210" t="s">
        <v>1</v>
      </c>
      <c r="F171" s="211" t="s">
        <v>209</v>
      </c>
      <c r="G171" s="208"/>
      <c r="H171" s="212">
        <v>11.1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163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156</v>
      </c>
    </row>
    <row r="172" spans="1:65" s="13" customFormat="1" ht="10.199999999999999">
      <c r="B172" s="207"/>
      <c r="C172" s="208"/>
      <c r="D172" s="209" t="s">
        <v>163</v>
      </c>
      <c r="E172" s="210" t="s">
        <v>1</v>
      </c>
      <c r="F172" s="211" t="s">
        <v>210</v>
      </c>
      <c r="G172" s="208"/>
      <c r="H172" s="212">
        <v>2.5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163</v>
      </c>
      <c r="AU172" s="218" t="s">
        <v>85</v>
      </c>
      <c r="AV172" s="13" t="s">
        <v>85</v>
      </c>
      <c r="AW172" s="13" t="s">
        <v>32</v>
      </c>
      <c r="AX172" s="13" t="s">
        <v>76</v>
      </c>
      <c r="AY172" s="218" t="s">
        <v>156</v>
      </c>
    </row>
    <row r="173" spans="1:65" s="13" customFormat="1" ht="10.199999999999999">
      <c r="B173" s="207"/>
      <c r="C173" s="208"/>
      <c r="D173" s="209" t="s">
        <v>163</v>
      </c>
      <c r="E173" s="210" t="s">
        <v>1</v>
      </c>
      <c r="F173" s="211" t="s">
        <v>211</v>
      </c>
      <c r="G173" s="208"/>
      <c r="H173" s="212">
        <v>3.02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163</v>
      </c>
      <c r="AU173" s="218" t="s">
        <v>85</v>
      </c>
      <c r="AV173" s="13" t="s">
        <v>85</v>
      </c>
      <c r="AW173" s="13" t="s">
        <v>32</v>
      </c>
      <c r="AX173" s="13" t="s">
        <v>76</v>
      </c>
      <c r="AY173" s="218" t="s">
        <v>156</v>
      </c>
    </row>
    <row r="174" spans="1:65" s="13" customFormat="1" ht="10.199999999999999">
      <c r="B174" s="207"/>
      <c r="C174" s="208"/>
      <c r="D174" s="209" t="s">
        <v>163</v>
      </c>
      <c r="E174" s="210" t="s">
        <v>1</v>
      </c>
      <c r="F174" s="211" t="s">
        <v>212</v>
      </c>
      <c r="G174" s="208"/>
      <c r="H174" s="212">
        <v>4.0599999999999996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163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156</v>
      </c>
    </row>
    <row r="175" spans="1:65" s="13" customFormat="1" ht="10.199999999999999">
      <c r="B175" s="207"/>
      <c r="C175" s="208"/>
      <c r="D175" s="209" t="s">
        <v>163</v>
      </c>
      <c r="E175" s="210" t="s">
        <v>1</v>
      </c>
      <c r="F175" s="211" t="s">
        <v>213</v>
      </c>
      <c r="G175" s="208"/>
      <c r="H175" s="212">
        <v>0.95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163</v>
      </c>
      <c r="AU175" s="218" t="s">
        <v>85</v>
      </c>
      <c r="AV175" s="13" t="s">
        <v>85</v>
      </c>
      <c r="AW175" s="13" t="s">
        <v>32</v>
      </c>
      <c r="AX175" s="13" t="s">
        <v>76</v>
      </c>
      <c r="AY175" s="218" t="s">
        <v>156</v>
      </c>
    </row>
    <row r="176" spans="1:65" s="13" customFormat="1" ht="10.199999999999999">
      <c r="B176" s="207"/>
      <c r="C176" s="208"/>
      <c r="D176" s="209" t="s">
        <v>163</v>
      </c>
      <c r="E176" s="210" t="s">
        <v>1</v>
      </c>
      <c r="F176" s="211" t="s">
        <v>214</v>
      </c>
      <c r="G176" s="208"/>
      <c r="H176" s="212">
        <v>1.1000000000000001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163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156</v>
      </c>
    </row>
    <row r="177" spans="1:65" s="13" customFormat="1" ht="10.199999999999999">
      <c r="B177" s="207"/>
      <c r="C177" s="208"/>
      <c r="D177" s="209" t="s">
        <v>163</v>
      </c>
      <c r="E177" s="210" t="s">
        <v>1</v>
      </c>
      <c r="F177" s="211" t="s">
        <v>215</v>
      </c>
      <c r="G177" s="208"/>
      <c r="H177" s="212">
        <v>0.5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163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156</v>
      </c>
    </row>
    <row r="178" spans="1:65" s="14" customFormat="1" ht="10.199999999999999">
      <c r="B178" s="219"/>
      <c r="C178" s="220"/>
      <c r="D178" s="209" t="s">
        <v>163</v>
      </c>
      <c r="E178" s="221" t="s">
        <v>1</v>
      </c>
      <c r="F178" s="222" t="s">
        <v>165</v>
      </c>
      <c r="G178" s="220"/>
      <c r="H178" s="223">
        <v>23.23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163</v>
      </c>
      <c r="AU178" s="229" t="s">
        <v>85</v>
      </c>
      <c r="AV178" s="14" t="s">
        <v>95</v>
      </c>
      <c r="AW178" s="14" t="s">
        <v>32</v>
      </c>
      <c r="AX178" s="14" t="s">
        <v>83</v>
      </c>
      <c r="AY178" s="229" t="s">
        <v>156</v>
      </c>
    </row>
    <row r="179" spans="1:65" s="2" customFormat="1" ht="37.799999999999997" customHeight="1">
      <c r="A179" s="35"/>
      <c r="B179" s="36"/>
      <c r="C179" s="193" t="s">
        <v>8</v>
      </c>
      <c r="D179" s="193" t="s">
        <v>158</v>
      </c>
      <c r="E179" s="194" t="s">
        <v>216</v>
      </c>
      <c r="F179" s="195" t="s">
        <v>217</v>
      </c>
      <c r="G179" s="196" t="s">
        <v>218</v>
      </c>
      <c r="H179" s="197">
        <v>30.632000000000001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6.1719999999999997E-2</v>
      </c>
      <c r="R179" s="203">
        <f>Q179*H179</f>
        <v>1.8906070399999999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95</v>
      </c>
      <c r="AT179" s="205" t="s">
        <v>158</v>
      </c>
      <c r="AU179" s="205" t="s">
        <v>85</v>
      </c>
      <c r="AY179" s="18" t="s">
        <v>156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95</v>
      </c>
      <c r="BM179" s="205" t="s">
        <v>219</v>
      </c>
    </row>
    <row r="180" spans="1:65" s="13" customFormat="1" ht="10.199999999999999">
      <c r="B180" s="207"/>
      <c r="C180" s="208"/>
      <c r="D180" s="209" t="s">
        <v>163</v>
      </c>
      <c r="E180" s="210" t="s">
        <v>1</v>
      </c>
      <c r="F180" s="211" t="s">
        <v>220</v>
      </c>
      <c r="G180" s="208"/>
      <c r="H180" s="212">
        <v>24.132000000000001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163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156</v>
      </c>
    </row>
    <row r="181" spans="1:65" s="13" customFormat="1" ht="10.199999999999999">
      <c r="B181" s="207"/>
      <c r="C181" s="208"/>
      <c r="D181" s="209" t="s">
        <v>163</v>
      </c>
      <c r="E181" s="210" t="s">
        <v>1</v>
      </c>
      <c r="F181" s="211" t="s">
        <v>221</v>
      </c>
      <c r="G181" s="208"/>
      <c r="H181" s="212">
        <v>6.5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163</v>
      </c>
      <c r="AU181" s="218" t="s">
        <v>85</v>
      </c>
      <c r="AV181" s="13" t="s">
        <v>85</v>
      </c>
      <c r="AW181" s="13" t="s">
        <v>32</v>
      </c>
      <c r="AX181" s="13" t="s">
        <v>76</v>
      </c>
      <c r="AY181" s="218" t="s">
        <v>156</v>
      </c>
    </row>
    <row r="182" spans="1:65" s="14" customFormat="1" ht="10.199999999999999">
      <c r="B182" s="219"/>
      <c r="C182" s="220"/>
      <c r="D182" s="209" t="s">
        <v>163</v>
      </c>
      <c r="E182" s="221" t="s">
        <v>1</v>
      </c>
      <c r="F182" s="222" t="s">
        <v>165</v>
      </c>
      <c r="G182" s="220"/>
      <c r="H182" s="223">
        <v>30.632000000000001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163</v>
      </c>
      <c r="AU182" s="229" t="s">
        <v>85</v>
      </c>
      <c r="AV182" s="14" t="s">
        <v>95</v>
      </c>
      <c r="AW182" s="14" t="s">
        <v>32</v>
      </c>
      <c r="AX182" s="14" t="s">
        <v>83</v>
      </c>
      <c r="AY182" s="229" t="s">
        <v>156</v>
      </c>
    </row>
    <row r="183" spans="1:65" s="2" customFormat="1" ht="37.799999999999997" customHeight="1">
      <c r="A183" s="35"/>
      <c r="B183" s="36"/>
      <c r="C183" s="193" t="s">
        <v>222</v>
      </c>
      <c r="D183" s="193" t="s">
        <v>158</v>
      </c>
      <c r="E183" s="194" t="s">
        <v>223</v>
      </c>
      <c r="F183" s="195" t="s">
        <v>224</v>
      </c>
      <c r="G183" s="196" t="s">
        <v>218</v>
      </c>
      <c r="H183" s="197">
        <v>18.408000000000001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7.9210000000000003E-2</v>
      </c>
      <c r="R183" s="203">
        <f>Q183*H183</f>
        <v>1.4580976800000001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95</v>
      </c>
      <c r="AT183" s="205" t="s">
        <v>158</v>
      </c>
      <c r="AU183" s="205" t="s">
        <v>85</v>
      </c>
      <c r="AY183" s="18" t="s">
        <v>156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95</v>
      </c>
      <c r="BM183" s="205" t="s">
        <v>225</v>
      </c>
    </row>
    <row r="184" spans="1:65" s="13" customFormat="1" ht="10.199999999999999">
      <c r="B184" s="207"/>
      <c r="C184" s="208"/>
      <c r="D184" s="209" t="s">
        <v>163</v>
      </c>
      <c r="E184" s="210" t="s">
        <v>1</v>
      </c>
      <c r="F184" s="211" t="s">
        <v>226</v>
      </c>
      <c r="G184" s="208"/>
      <c r="H184" s="212">
        <v>7.8520000000000003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163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156</v>
      </c>
    </row>
    <row r="185" spans="1:65" s="13" customFormat="1" ht="10.199999999999999">
      <c r="B185" s="207"/>
      <c r="C185" s="208"/>
      <c r="D185" s="209" t="s">
        <v>163</v>
      </c>
      <c r="E185" s="210" t="s">
        <v>1</v>
      </c>
      <c r="F185" s="211" t="s">
        <v>227</v>
      </c>
      <c r="G185" s="208"/>
      <c r="H185" s="212">
        <v>10.555999999999999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163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156</v>
      </c>
    </row>
    <row r="186" spans="1:65" s="14" customFormat="1" ht="10.199999999999999">
      <c r="B186" s="219"/>
      <c r="C186" s="220"/>
      <c r="D186" s="209" t="s">
        <v>163</v>
      </c>
      <c r="E186" s="221" t="s">
        <v>1</v>
      </c>
      <c r="F186" s="222" t="s">
        <v>165</v>
      </c>
      <c r="G186" s="220"/>
      <c r="H186" s="223">
        <v>18.408000000000001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163</v>
      </c>
      <c r="AU186" s="229" t="s">
        <v>85</v>
      </c>
      <c r="AV186" s="14" t="s">
        <v>95</v>
      </c>
      <c r="AW186" s="14" t="s">
        <v>32</v>
      </c>
      <c r="AX186" s="14" t="s">
        <v>83</v>
      </c>
      <c r="AY186" s="229" t="s">
        <v>156</v>
      </c>
    </row>
    <row r="187" spans="1:65" s="2" customFormat="1" ht="33" customHeight="1">
      <c r="A187" s="35"/>
      <c r="B187" s="36"/>
      <c r="C187" s="193" t="s">
        <v>196</v>
      </c>
      <c r="D187" s="193" t="s">
        <v>158</v>
      </c>
      <c r="E187" s="194" t="s">
        <v>228</v>
      </c>
      <c r="F187" s="195" t="s">
        <v>229</v>
      </c>
      <c r="G187" s="196" t="s">
        <v>218</v>
      </c>
      <c r="H187" s="197">
        <v>5.3550000000000004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7.9210000000000003E-2</v>
      </c>
      <c r="R187" s="203">
        <f>Q187*H187</f>
        <v>0.42416955000000006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95</v>
      </c>
      <c r="AT187" s="205" t="s">
        <v>158</v>
      </c>
      <c r="AU187" s="205" t="s">
        <v>85</v>
      </c>
      <c r="AY187" s="18" t="s">
        <v>156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95</v>
      </c>
      <c r="BM187" s="205" t="s">
        <v>230</v>
      </c>
    </row>
    <row r="188" spans="1:65" s="13" customFormat="1" ht="10.199999999999999">
      <c r="B188" s="207"/>
      <c r="C188" s="208"/>
      <c r="D188" s="209" t="s">
        <v>163</v>
      </c>
      <c r="E188" s="210" t="s">
        <v>1</v>
      </c>
      <c r="F188" s="211" t="s">
        <v>231</v>
      </c>
      <c r="G188" s="208"/>
      <c r="H188" s="212">
        <v>1.9950000000000001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163</v>
      </c>
      <c r="AU188" s="218" t="s">
        <v>85</v>
      </c>
      <c r="AV188" s="13" t="s">
        <v>85</v>
      </c>
      <c r="AW188" s="13" t="s">
        <v>32</v>
      </c>
      <c r="AX188" s="13" t="s">
        <v>76</v>
      </c>
      <c r="AY188" s="218" t="s">
        <v>156</v>
      </c>
    </row>
    <row r="189" spans="1:65" s="13" customFormat="1" ht="10.199999999999999">
      <c r="B189" s="207"/>
      <c r="C189" s="208"/>
      <c r="D189" s="209" t="s">
        <v>163</v>
      </c>
      <c r="E189" s="210" t="s">
        <v>1</v>
      </c>
      <c r="F189" s="211" t="s">
        <v>232</v>
      </c>
      <c r="G189" s="208"/>
      <c r="H189" s="212">
        <v>2.31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163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156</v>
      </c>
    </row>
    <row r="190" spans="1:65" s="13" customFormat="1" ht="10.199999999999999">
      <c r="B190" s="207"/>
      <c r="C190" s="208"/>
      <c r="D190" s="209" t="s">
        <v>163</v>
      </c>
      <c r="E190" s="210" t="s">
        <v>1</v>
      </c>
      <c r="F190" s="211" t="s">
        <v>233</v>
      </c>
      <c r="G190" s="208"/>
      <c r="H190" s="212">
        <v>1.05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163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156</v>
      </c>
    </row>
    <row r="191" spans="1:65" s="14" customFormat="1" ht="10.199999999999999">
      <c r="B191" s="219"/>
      <c r="C191" s="220"/>
      <c r="D191" s="209" t="s">
        <v>163</v>
      </c>
      <c r="E191" s="221" t="s">
        <v>1</v>
      </c>
      <c r="F191" s="222" t="s">
        <v>165</v>
      </c>
      <c r="G191" s="220"/>
      <c r="H191" s="223">
        <v>5.3550000000000004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163</v>
      </c>
      <c r="AU191" s="229" t="s">
        <v>85</v>
      </c>
      <c r="AV191" s="14" t="s">
        <v>95</v>
      </c>
      <c r="AW191" s="14" t="s">
        <v>32</v>
      </c>
      <c r="AX191" s="14" t="s">
        <v>83</v>
      </c>
      <c r="AY191" s="229" t="s">
        <v>156</v>
      </c>
    </row>
    <row r="192" spans="1:65" s="2" customFormat="1" ht="24.15" customHeight="1">
      <c r="A192" s="35"/>
      <c r="B192" s="36"/>
      <c r="C192" s="193" t="s">
        <v>234</v>
      </c>
      <c r="D192" s="193" t="s">
        <v>158</v>
      </c>
      <c r="E192" s="194" t="s">
        <v>235</v>
      </c>
      <c r="F192" s="195" t="s">
        <v>236</v>
      </c>
      <c r="G192" s="196" t="s">
        <v>203</v>
      </c>
      <c r="H192" s="197">
        <v>23.4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1.2999999999999999E-4</v>
      </c>
      <c r="R192" s="203">
        <f>Q192*H192</f>
        <v>3.0419999999999996E-3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95</v>
      </c>
      <c r="AT192" s="205" t="s">
        <v>158</v>
      </c>
      <c r="AU192" s="205" t="s">
        <v>85</v>
      </c>
      <c r="AY192" s="18" t="s">
        <v>156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95</v>
      </c>
      <c r="BM192" s="205" t="s">
        <v>237</v>
      </c>
    </row>
    <row r="193" spans="1:65" s="13" customFormat="1" ht="10.199999999999999">
      <c r="B193" s="207"/>
      <c r="C193" s="208"/>
      <c r="D193" s="209" t="s">
        <v>163</v>
      </c>
      <c r="E193" s="210" t="s">
        <v>1</v>
      </c>
      <c r="F193" s="211" t="s">
        <v>238</v>
      </c>
      <c r="G193" s="208"/>
      <c r="H193" s="212">
        <v>23.4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163</v>
      </c>
      <c r="AU193" s="218" t="s">
        <v>85</v>
      </c>
      <c r="AV193" s="13" t="s">
        <v>85</v>
      </c>
      <c r="AW193" s="13" t="s">
        <v>32</v>
      </c>
      <c r="AX193" s="13" t="s">
        <v>76</v>
      </c>
      <c r="AY193" s="218" t="s">
        <v>156</v>
      </c>
    </row>
    <row r="194" spans="1:65" s="14" customFormat="1" ht="10.199999999999999">
      <c r="B194" s="219"/>
      <c r="C194" s="220"/>
      <c r="D194" s="209" t="s">
        <v>163</v>
      </c>
      <c r="E194" s="221" t="s">
        <v>1</v>
      </c>
      <c r="F194" s="222" t="s">
        <v>165</v>
      </c>
      <c r="G194" s="220"/>
      <c r="H194" s="223">
        <v>23.4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163</v>
      </c>
      <c r="AU194" s="229" t="s">
        <v>85</v>
      </c>
      <c r="AV194" s="14" t="s">
        <v>95</v>
      </c>
      <c r="AW194" s="14" t="s">
        <v>32</v>
      </c>
      <c r="AX194" s="14" t="s">
        <v>83</v>
      </c>
      <c r="AY194" s="229" t="s">
        <v>156</v>
      </c>
    </row>
    <row r="195" spans="1:65" s="2" customFormat="1" ht="16.5" customHeight="1">
      <c r="A195" s="35"/>
      <c r="B195" s="36"/>
      <c r="C195" s="193" t="s">
        <v>200</v>
      </c>
      <c r="D195" s="193" t="s">
        <v>158</v>
      </c>
      <c r="E195" s="194" t="s">
        <v>239</v>
      </c>
      <c r="F195" s="195" t="s">
        <v>240</v>
      </c>
      <c r="G195" s="196" t="s">
        <v>218</v>
      </c>
      <c r="H195" s="197">
        <v>3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8.3409999999999998E-2</v>
      </c>
      <c r="R195" s="203">
        <f>Q195*H195</f>
        <v>0.25023000000000001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95</v>
      </c>
      <c r="AT195" s="205" t="s">
        <v>158</v>
      </c>
      <c r="AU195" s="205" t="s">
        <v>85</v>
      </c>
      <c r="AY195" s="18" t="s">
        <v>156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95</v>
      </c>
      <c r="BM195" s="205" t="s">
        <v>241</v>
      </c>
    </row>
    <row r="196" spans="1:65" s="15" customFormat="1" ht="10.199999999999999">
      <c r="B196" s="230"/>
      <c r="C196" s="231"/>
      <c r="D196" s="209" t="s">
        <v>163</v>
      </c>
      <c r="E196" s="232" t="s">
        <v>1</v>
      </c>
      <c r="F196" s="233" t="s">
        <v>242</v>
      </c>
      <c r="G196" s="231"/>
      <c r="H196" s="232" t="s">
        <v>1</v>
      </c>
      <c r="I196" s="234"/>
      <c r="J196" s="231"/>
      <c r="K196" s="231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163</v>
      </c>
      <c r="AU196" s="239" t="s">
        <v>85</v>
      </c>
      <c r="AV196" s="15" t="s">
        <v>83</v>
      </c>
      <c r="AW196" s="15" t="s">
        <v>32</v>
      </c>
      <c r="AX196" s="15" t="s">
        <v>76</v>
      </c>
      <c r="AY196" s="239" t="s">
        <v>156</v>
      </c>
    </row>
    <row r="197" spans="1:65" s="13" customFormat="1" ht="10.199999999999999">
      <c r="B197" s="207"/>
      <c r="C197" s="208"/>
      <c r="D197" s="209" t="s">
        <v>163</v>
      </c>
      <c r="E197" s="210" t="s">
        <v>1</v>
      </c>
      <c r="F197" s="211" t="s">
        <v>243</v>
      </c>
      <c r="G197" s="208"/>
      <c r="H197" s="212">
        <v>3</v>
      </c>
      <c r="I197" s="213"/>
      <c r="J197" s="208"/>
      <c r="K197" s="208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163</v>
      </c>
      <c r="AU197" s="218" t="s">
        <v>85</v>
      </c>
      <c r="AV197" s="13" t="s">
        <v>85</v>
      </c>
      <c r="AW197" s="13" t="s">
        <v>32</v>
      </c>
      <c r="AX197" s="13" t="s">
        <v>76</v>
      </c>
      <c r="AY197" s="218" t="s">
        <v>156</v>
      </c>
    </row>
    <row r="198" spans="1:65" s="14" customFormat="1" ht="10.199999999999999">
      <c r="B198" s="219"/>
      <c r="C198" s="220"/>
      <c r="D198" s="209" t="s">
        <v>163</v>
      </c>
      <c r="E198" s="221" t="s">
        <v>1</v>
      </c>
      <c r="F198" s="222" t="s">
        <v>165</v>
      </c>
      <c r="G198" s="220"/>
      <c r="H198" s="223">
        <v>3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163</v>
      </c>
      <c r="AU198" s="229" t="s">
        <v>85</v>
      </c>
      <c r="AV198" s="14" t="s">
        <v>95</v>
      </c>
      <c r="AW198" s="14" t="s">
        <v>32</v>
      </c>
      <c r="AX198" s="14" t="s">
        <v>83</v>
      </c>
      <c r="AY198" s="229" t="s">
        <v>156</v>
      </c>
    </row>
    <row r="199" spans="1:65" s="2" customFormat="1" ht="16.5" customHeight="1">
      <c r="A199" s="35"/>
      <c r="B199" s="36"/>
      <c r="C199" s="193" t="s">
        <v>244</v>
      </c>
      <c r="D199" s="193" t="s">
        <v>158</v>
      </c>
      <c r="E199" s="194" t="s">
        <v>245</v>
      </c>
      <c r="F199" s="195" t="s">
        <v>246</v>
      </c>
      <c r="G199" s="196" t="s">
        <v>218</v>
      </c>
      <c r="H199" s="197">
        <v>8.52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0.26723000000000002</v>
      </c>
      <c r="R199" s="203">
        <f>Q199*H199</f>
        <v>2.2767995999999999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95</v>
      </c>
      <c r="AT199" s="205" t="s">
        <v>158</v>
      </c>
      <c r="AU199" s="205" t="s">
        <v>85</v>
      </c>
      <c r="AY199" s="18" t="s">
        <v>156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95</v>
      </c>
      <c r="BM199" s="205" t="s">
        <v>247</v>
      </c>
    </row>
    <row r="200" spans="1:65" s="15" customFormat="1" ht="10.199999999999999">
      <c r="B200" s="230"/>
      <c r="C200" s="231"/>
      <c r="D200" s="209" t="s">
        <v>163</v>
      </c>
      <c r="E200" s="232" t="s">
        <v>1</v>
      </c>
      <c r="F200" s="233" t="s">
        <v>248</v>
      </c>
      <c r="G200" s="231"/>
      <c r="H200" s="232" t="s">
        <v>1</v>
      </c>
      <c r="I200" s="234"/>
      <c r="J200" s="231"/>
      <c r="K200" s="231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163</v>
      </c>
      <c r="AU200" s="239" t="s">
        <v>85</v>
      </c>
      <c r="AV200" s="15" t="s">
        <v>83</v>
      </c>
      <c r="AW200" s="15" t="s">
        <v>32</v>
      </c>
      <c r="AX200" s="15" t="s">
        <v>76</v>
      </c>
      <c r="AY200" s="239" t="s">
        <v>156</v>
      </c>
    </row>
    <row r="201" spans="1:65" s="13" customFormat="1" ht="10.199999999999999">
      <c r="B201" s="207"/>
      <c r="C201" s="208"/>
      <c r="D201" s="209" t="s">
        <v>163</v>
      </c>
      <c r="E201" s="210" t="s">
        <v>1</v>
      </c>
      <c r="F201" s="211" t="s">
        <v>249</v>
      </c>
      <c r="G201" s="208"/>
      <c r="H201" s="212">
        <v>2.76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163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156</v>
      </c>
    </row>
    <row r="202" spans="1:65" s="13" customFormat="1" ht="10.199999999999999">
      <c r="B202" s="207"/>
      <c r="C202" s="208"/>
      <c r="D202" s="209" t="s">
        <v>163</v>
      </c>
      <c r="E202" s="210" t="s">
        <v>1</v>
      </c>
      <c r="F202" s="211" t="s">
        <v>250</v>
      </c>
      <c r="G202" s="208"/>
      <c r="H202" s="212">
        <v>5.76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163</v>
      </c>
      <c r="AU202" s="218" t="s">
        <v>85</v>
      </c>
      <c r="AV202" s="13" t="s">
        <v>85</v>
      </c>
      <c r="AW202" s="13" t="s">
        <v>32</v>
      </c>
      <c r="AX202" s="13" t="s">
        <v>76</v>
      </c>
      <c r="AY202" s="218" t="s">
        <v>156</v>
      </c>
    </row>
    <row r="203" spans="1:65" s="14" customFormat="1" ht="10.199999999999999">
      <c r="B203" s="219"/>
      <c r="C203" s="220"/>
      <c r="D203" s="209" t="s">
        <v>163</v>
      </c>
      <c r="E203" s="221" t="s">
        <v>1</v>
      </c>
      <c r="F203" s="222" t="s">
        <v>165</v>
      </c>
      <c r="G203" s="220"/>
      <c r="H203" s="223">
        <v>8.52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163</v>
      </c>
      <c r="AU203" s="229" t="s">
        <v>85</v>
      </c>
      <c r="AV203" s="14" t="s">
        <v>95</v>
      </c>
      <c r="AW203" s="14" t="s">
        <v>32</v>
      </c>
      <c r="AX203" s="14" t="s">
        <v>83</v>
      </c>
      <c r="AY203" s="229" t="s">
        <v>156</v>
      </c>
    </row>
    <row r="204" spans="1:65" s="12" customFormat="1" ht="22.8" customHeight="1">
      <c r="B204" s="177"/>
      <c r="C204" s="178"/>
      <c r="D204" s="179" t="s">
        <v>75</v>
      </c>
      <c r="E204" s="191" t="s">
        <v>95</v>
      </c>
      <c r="F204" s="191" t="s">
        <v>251</v>
      </c>
      <c r="G204" s="178"/>
      <c r="H204" s="178"/>
      <c r="I204" s="181"/>
      <c r="J204" s="192">
        <f>BK204</f>
        <v>0</v>
      </c>
      <c r="K204" s="178"/>
      <c r="L204" s="183"/>
      <c r="M204" s="184"/>
      <c r="N204" s="185"/>
      <c r="O204" s="185"/>
      <c r="P204" s="186">
        <f>SUM(P205:P235)</f>
        <v>0</v>
      </c>
      <c r="Q204" s="185"/>
      <c r="R204" s="186">
        <f>SUM(R205:R235)</f>
        <v>7.272297599999999</v>
      </c>
      <c r="S204" s="185"/>
      <c r="T204" s="187">
        <f>SUM(T205:T235)</f>
        <v>0</v>
      </c>
      <c r="AR204" s="188" t="s">
        <v>83</v>
      </c>
      <c r="AT204" s="189" t="s">
        <v>75</v>
      </c>
      <c r="AU204" s="189" t="s">
        <v>83</v>
      </c>
      <c r="AY204" s="188" t="s">
        <v>156</v>
      </c>
      <c r="BK204" s="190">
        <f>SUM(BK205:BK235)</f>
        <v>0</v>
      </c>
    </row>
    <row r="205" spans="1:65" s="2" customFormat="1" ht="37.799999999999997" customHeight="1">
      <c r="A205" s="35"/>
      <c r="B205" s="36"/>
      <c r="C205" s="193" t="s">
        <v>252</v>
      </c>
      <c r="D205" s="193" t="s">
        <v>158</v>
      </c>
      <c r="E205" s="194" t="s">
        <v>253</v>
      </c>
      <c r="F205" s="195" t="s">
        <v>254</v>
      </c>
      <c r="G205" s="196" t="s">
        <v>161</v>
      </c>
      <c r="H205" s="197">
        <v>2.129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2.5019499999999999</v>
      </c>
      <c r="R205" s="203">
        <f>Q205*H205</f>
        <v>5.3266515499999993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95</v>
      </c>
      <c r="AT205" s="205" t="s">
        <v>158</v>
      </c>
      <c r="AU205" s="205" t="s">
        <v>85</v>
      </c>
      <c r="AY205" s="18" t="s">
        <v>156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95</v>
      </c>
      <c r="BM205" s="205" t="s">
        <v>255</v>
      </c>
    </row>
    <row r="206" spans="1:65" s="13" customFormat="1" ht="10.199999999999999">
      <c r="B206" s="207"/>
      <c r="C206" s="208"/>
      <c r="D206" s="209" t="s">
        <v>163</v>
      </c>
      <c r="E206" s="210" t="s">
        <v>1</v>
      </c>
      <c r="F206" s="211" t="s">
        <v>256</v>
      </c>
      <c r="G206" s="208"/>
      <c r="H206" s="212">
        <v>1.7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163</v>
      </c>
      <c r="AU206" s="218" t="s">
        <v>85</v>
      </c>
      <c r="AV206" s="13" t="s">
        <v>85</v>
      </c>
      <c r="AW206" s="13" t="s">
        <v>32</v>
      </c>
      <c r="AX206" s="13" t="s">
        <v>76</v>
      </c>
      <c r="AY206" s="218" t="s">
        <v>156</v>
      </c>
    </row>
    <row r="207" spans="1:65" s="13" customFormat="1" ht="10.199999999999999">
      <c r="B207" s="207"/>
      <c r="C207" s="208"/>
      <c r="D207" s="209" t="s">
        <v>163</v>
      </c>
      <c r="E207" s="210" t="s">
        <v>1</v>
      </c>
      <c r="F207" s="211" t="s">
        <v>257</v>
      </c>
      <c r="G207" s="208"/>
      <c r="H207" s="212">
        <v>0.42899999999999999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163</v>
      </c>
      <c r="AU207" s="218" t="s">
        <v>85</v>
      </c>
      <c r="AV207" s="13" t="s">
        <v>85</v>
      </c>
      <c r="AW207" s="13" t="s">
        <v>32</v>
      </c>
      <c r="AX207" s="13" t="s">
        <v>76</v>
      </c>
      <c r="AY207" s="218" t="s">
        <v>156</v>
      </c>
    </row>
    <row r="208" spans="1:65" s="14" customFormat="1" ht="10.199999999999999">
      <c r="B208" s="219"/>
      <c r="C208" s="220"/>
      <c r="D208" s="209" t="s">
        <v>163</v>
      </c>
      <c r="E208" s="221" t="s">
        <v>1</v>
      </c>
      <c r="F208" s="222" t="s">
        <v>165</v>
      </c>
      <c r="G208" s="220"/>
      <c r="H208" s="223">
        <v>2.129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163</v>
      </c>
      <c r="AU208" s="229" t="s">
        <v>85</v>
      </c>
      <c r="AV208" s="14" t="s">
        <v>95</v>
      </c>
      <c r="AW208" s="14" t="s">
        <v>32</v>
      </c>
      <c r="AX208" s="14" t="s">
        <v>83</v>
      </c>
      <c r="AY208" s="229" t="s">
        <v>156</v>
      </c>
    </row>
    <row r="209" spans="1:65" s="2" customFormat="1" ht="37.799999999999997" customHeight="1">
      <c r="A209" s="35"/>
      <c r="B209" s="36"/>
      <c r="C209" s="193" t="s">
        <v>258</v>
      </c>
      <c r="D209" s="193" t="s">
        <v>158</v>
      </c>
      <c r="E209" s="194" t="s">
        <v>259</v>
      </c>
      <c r="F209" s="195" t="s">
        <v>260</v>
      </c>
      <c r="G209" s="196" t="s">
        <v>186</v>
      </c>
      <c r="H209" s="197">
        <v>0.255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1.0492699999999999</v>
      </c>
      <c r="R209" s="203">
        <f>Q209*H209</f>
        <v>0.26756384999999999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95</v>
      </c>
      <c r="AT209" s="205" t="s">
        <v>158</v>
      </c>
      <c r="AU209" s="205" t="s">
        <v>85</v>
      </c>
      <c r="AY209" s="18" t="s">
        <v>156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95</v>
      </c>
      <c r="BM209" s="205" t="s">
        <v>261</v>
      </c>
    </row>
    <row r="210" spans="1:65" s="15" customFormat="1" ht="10.199999999999999">
      <c r="B210" s="230"/>
      <c r="C210" s="231"/>
      <c r="D210" s="209" t="s">
        <v>163</v>
      </c>
      <c r="E210" s="232" t="s">
        <v>1</v>
      </c>
      <c r="F210" s="233" t="s">
        <v>262</v>
      </c>
      <c r="G210" s="231"/>
      <c r="H210" s="232" t="s">
        <v>1</v>
      </c>
      <c r="I210" s="234"/>
      <c r="J210" s="231"/>
      <c r="K210" s="231"/>
      <c r="L210" s="235"/>
      <c r="M210" s="236"/>
      <c r="N210" s="237"/>
      <c r="O210" s="237"/>
      <c r="P210" s="237"/>
      <c r="Q210" s="237"/>
      <c r="R210" s="237"/>
      <c r="S210" s="237"/>
      <c r="T210" s="238"/>
      <c r="AT210" s="239" t="s">
        <v>163</v>
      </c>
      <c r="AU210" s="239" t="s">
        <v>85</v>
      </c>
      <c r="AV210" s="15" t="s">
        <v>83</v>
      </c>
      <c r="AW210" s="15" t="s">
        <v>32</v>
      </c>
      <c r="AX210" s="15" t="s">
        <v>76</v>
      </c>
      <c r="AY210" s="239" t="s">
        <v>156</v>
      </c>
    </row>
    <row r="211" spans="1:65" s="13" customFormat="1" ht="10.199999999999999">
      <c r="B211" s="207"/>
      <c r="C211" s="208"/>
      <c r="D211" s="209" t="s">
        <v>163</v>
      </c>
      <c r="E211" s="210" t="s">
        <v>1</v>
      </c>
      <c r="F211" s="211" t="s">
        <v>263</v>
      </c>
      <c r="G211" s="208"/>
      <c r="H211" s="212">
        <v>0.255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163</v>
      </c>
      <c r="AU211" s="218" t="s">
        <v>85</v>
      </c>
      <c r="AV211" s="13" t="s">
        <v>85</v>
      </c>
      <c r="AW211" s="13" t="s">
        <v>32</v>
      </c>
      <c r="AX211" s="13" t="s">
        <v>76</v>
      </c>
      <c r="AY211" s="218" t="s">
        <v>156</v>
      </c>
    </row>
    <row r="212" spans="1:65" s="14" customFormat="1" ht="10.199999999999999">
      <c r="B212" s="219"/>
      <c r="C212" s="220"/>
      <c r="D212" s="209" t="s">
        <v>163</v>
      </c>
      <c r="E212" s="221" t="s">
        <v>1</v>
      </c>
      <c r="F212" s="222" t="s">
        <v>165</v>
      </c>
      <c r="G212" s="220"/>
      <c r="H212" s="223">
        <v>0.255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163</v>
      </c>
      <c r="AU212" s="229" t="s">
        <v>85</v>
      </c>
      <c r="AV212" s="14" t="s">
        <v>95</v>
      </c>
      <c r="AW212" s="14" t="s">
        <v>32</v>
      </c>
      <c r="AX212" s="14" t="s">
        <v>83</v>
      </c>
      <c r="AY212" s="229" t="s">
        <v>156</v>
      </c>
    </row>
    <row r="213" spans="1:65" s="2" customFormat="1" ht="37.799999999999997" customHeight="1">
      <c r="A213" s="35"/>
      <c r="B213" s="36"/>
      <c r="C213" s="193" t="s">
        <v>219</v>
      </c>
      <c r="D213" s="193" t="s">
        <v>158</v>
      </c>
      <c r="E213" s="194" t="s">
        <v>264</v>
      </c>
      <c r="F213" s="195" t="s">
        <v>265</v>
      </c>
      <c r="G213" s="196" t="s">
        <v>218</v>
      </c>
      <c r="H213" s="197">
        <v>22.103000000000002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1.2959999999999999E-2</v>
      </c>
      <c r="R213" s="203">
        <f>Q213*H213</f>
        <v>0.28645488000000002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95</v>
      </c>
      <c r="AT213" s="205" t="s">
        <v>158</v>
      </c>
      <c r="AU213" s="205" t="s">
        <v>85</v>
      </c>
      <c r="AY213" s="18" t="s">
        <v>156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95</v>
      </c>
      <c r="BM213" s="205" t="s">
        <v>266</v>
      </c>
    </row>
    <row r="214" spans="1:65" s="13" customFormat="1" ht="10.199999999999999">
      <c r="B214" s="207"/>
      <c r="C214" s="208"/>
      <c r="D214" s="209" t="s">
        <v>163</v>
      </c>
      <c r="E214" s="210" t="s">
        <v>1</v>
      </c>
      <c r="F214" s="211" t="s">
        <v>267</v>
      </c>
      <c r="G214" s="208"/>
      <c r="H214" s="212">
        <v>13.263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163</v>
      </c>
      <c r="AU214" s="218" t="s">
        <v>85</v>
      </c>
      <c r="AV214" s="13" t="s">
        <v>85</v>
      </c>
      <c r="AW214" s="13" t="s">
        <v>32</v>
      </c>
      <c r="AX214" s="13" t="s">
        <v>76</v>
      </c>
      <c r="AY214" s="218" t="s">
        <v>156</v>
      </c>
    </row>
    <row r="215" spans="1:65" s="13" customFormat="1" ht="10.199999999999999">
      <c r="B215" s="207"/>
      <c r="C215" s="208"/>
      <c r="D215" s="209" t="s">
        <v>163</v>
      </c>
      <c r="E215" s="210" t="s">
        <v>1</v>
      </c>
      <c r="F215" s="211" t="s">
        <v>268</v>
      </c>
      <c r="G215" s="208"/>
      <c r="H215" s="212">
        <v>8.84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163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156</v>
      </c>
    </row>
    <row r="216" spans="1:65" s="14" customFormat="1" ht="10.199999999999999">
      <c r="B216" s="219"/>
      <c r="C216" s="220"/>
      <c r="D216" s="209" t="s">
        <v>163</v>
      </c>
      <c r="E216" s="221" t="s">
        <v>1</v>
      </c>
      <c r="F216" s="222" t="s">
        <v>165</v>
      </c>
      <c r="G216" s="220"/>
      <c r="H216" s="223">
        <v>22.103000000000002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163</v>
      </c>
      <c r="AU216" s="229" t="s">
        <v>85</v>
      </c>
      <c r="AV216" s="14" t="s">
        <v>95</v>
      </c>
      <c r="AW216" s="14" t="s">
        <v>32</v>
      </c>
      <c r="AX216" s="14" t="s">
        <v>83</v>
      </c>
      <c r="AY216" s="229" t="s">
        <v>156</v>
      </c>
    </row>
    <row r="217" spans="1:65" s="2" customFormat="1" ht="37.799999999999997" customHeight="1">
      <c r="A217" s="35"/>
      <c r="B217" s="36"/>
      <c r="C217" s="193" t="s">
        <v>7</v>
      </c>
      <c r="D217" s="193" t="s">
        <v>158</v>
      </c>
      <c r="E217" s="194" t="s">
        <v>269</v>
      </c>
      <c r="F217" s="195" t="s">
        <v>270</v>
      </c>
      <c r="G217" s="196" t="s">
        <v>218</v>
      </c>
      <c r="H217" s="197">
        <v>22.103000000000002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95</v>
      </c>
      <c r="AT217" s="205" t="s">
        <v>158</v>
      </c>
      <c r="AU217" s="205" t="s">
        <v>85</v>
      </c>
      <c r="AY217" s="18" t="s">
        <v>156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95</v>
      </c>
      <c r="BM217" s="205" t="s">
        <v>271</v>
      </c>
    </row>
    <row r="218" spans="1:65" s="2" customFormat="1" ht="24.15" customHeight="1">
      <c r="A218" s="35"/>
      <c r="B218" s="36"/>
      <c r="C218" s="193" t="s">
        <v>225</v>
      </c>
      <c r="D218" s="193" t="s">
        <v>158</v>
      </c>
      <c r="E218" s="194" t="s">
        <v>272</v>
      </c>
      <c r="F218" s="195" t="s">
        <v>273</v>
      </c>
      <c r="G218" s="196" t="s">
        <v>218</v>
      </c>
      <c r="H218" s="197">
        <v>3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1.0529999999999999E-2</v>
      </c>
      <c r="R218" s="203">
        <f>Q218*H218</f>
        <v>3.159E-2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95</v>
      </c>
      <c r="AT218" s="205" t="s">
        <v>158</v>
      </c>
      <c r="AU218" s="205" t="s">
        <v>85</v>
      </c>
      <c r="AY218" s="18" t="s">
        <v>156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95</v>
      </c>
      <c r="BM218" s="205" t="s">
        <v>274</v>
      </c>
    </row>
    <row r="219" spans="1:65" s="15" customFormat="1" ht="10.199999999999999">
      <c r="B219" s="230"/>
      <c r="C219" s="231"/>
      <c r="D219" s="209" t="s">
        <v>163</v>
      </c>
      <c r="E219" s="232" t="s">
        <v>1</v>
      </c>
      <c r="F219" s="233" t="s">
        <v>275</v>
      </c>
      <c r="G219" s="231"/>
      <c r="H219" s="232" t="s">
        <v>1</v>
      </c>
      <c r="I219" s="234"/>
      <c r="J219" s="231"/>
      <c r="K219" s="231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163</v>
      </c>
      <c r="AU219" s="239" t="s">
        <v>85</v>
      </c>
      <c r="AV219" s="15" t="s">
        <v>83</v>
      </c>
      <c r="AW219" s="15" t="s">
        <v>32</v>
      </c>
      <c r="AX219" s="15" t="s">
        <v>76</v>
      </c>
      <c r="AY219" s="239" t="s">
        <v>156</v>
      </c>
    </row>
    <row r="220" spans="1:65" s="13" customFormat="1" ht="10.199999999999999">
      <c r="B220" s="207"/>
      <c r="C220" s="208"/>
      <c r="D220" s="209" t="s">
        <v>163</v>
      </c>
      <c r="E220" s="210" t="s">
        <v>1</v>
      </c>
      <c r="F220" s="211" t="s">
        <v>276</v>
      </c>
      <c r="G220" s="208"/>
      <c r="H220" s="212">
        <v>3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163</v>
      </c>
      <c r="AU220" s="218" t="s">
        <v>85</v>
      </c>
      <c r="AV220" s="13" t="s">
        <v>85</v>
      </c>
      <c r="AW220" s="13" t="s">
        <v>32</v>
      </c>
      <c r="AX220" s="13" t="s">
        <v>76</v>
      </c>
      <c r="AY220" s="218" t="s">
        <v>156</v>
      </c>
    </row>
    <row r="221" spans="1:65" s="14" customFormat="1" ht="10.199999999999999">
      <c r="B221" s="219"/>
      <c r="C221" s="220"/>
      <c r="D221" s="209" t="s">
        <v>163</v>
      </c>
      <c r="E221" s="221" t="s">
        <v>1</v>
      </c>
      <c r="F221" s="222" t="s">
        <v>165</v>
      </c>
      <c r="G221" s="220"/>
      <c r="H221" s="223">
        <v>3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163</v>
      </c>
      <c r="AU221" s="229" t="s">
        <v>85</v>
      </c>
      <c r="AV221" s="14" t="s">
        <v>95</v>
      </c>
      <c r="AW221" s="14" t="s">
        <v>32</v>
      </c>
      <c r="AX221" s="14" t="s">
        <v>83</v>
      </c>
      <c r="AY221" s="229" t="s">
        <v>156</v>
      </c>
    </row>
    <row r="222" spans="1:65" s="2" customFormat="1" ht="33" customHeight="1">
      <c r="A222" s="35"/>
      <c r="B222" s="36"/>
      <c r="C222" s="193" t="s">
        <v>277</v>
      </c>
      <c r="D222" s="193" t="s">
        <v>158</v>
      </c>
      <c r="E222" s="194" t="s">
        <v>278</v>
      </c>
      <c r="F222" s="195" t="s">
        <v>279</v>
      </c>
      <c r="G222" s="196" t="s">
        <v>161</v>
      </c>
      <c r="H222" s="197">
        <v>0.3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2.5020099999999998</v>
      </c>
      <c r="R222" s="203">
        <f>Q222*H222</f>
        <v>0.75060299999999991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95</v>
      </c>
      <c r="AT222" s="205" t="s">
        <v>158</v>
      </c>
      <c r="AU222" s="205" t="s">
        <v>85</v>
      </c>
      <c r="AY222" s="18" t="s">
        <v>156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95</v>
      </c>
      <c r="BM222" s="205" t="s">
        <v>280</v>
      </c>
    </row>
    <row r="223" spans="1:65" s="15" customFormat="1" ht="10.199999999999999">
      <c r="B223" s="230"/>
      <c r="C223" s="231"/>
      <c r="D223" s="209" t="s">
        <v>163</v>
      </c>
      <c r="E223" s="232" t="s">
        <v>1</v>
      </c>
      <c r="F223" s="233" t="s">
        <v>275</v>
      </c>
      <c r="G223" s="231"/>
      <c r="H223" s="232" t="s">
        <v>1</v>
      </c>
      <c r="I223" s="234"/>
      <c r="J223" s="231"/>
      <c r="K223" s="231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163</v>
      </c>
      <c r="AU223" s="239" t="s">
        <v>85</v>
      </c>
      <c r="AV223" s="15" t="s">
        <v>83</v>
      </c>
      <c r="AW223" s="15" t="s">
        <v>32</v>
      </c>
      <c r="AX223" s="15" t="s">
        <v>76</v>
      </c>
      <c r="AY223" s="239" t="s">
        <v>156</v>
      </c>
    </row>
    <row r="224" spans="1:65" s="13" customFormat="1" ht="10.199999999999999">
      <c r="B224" s="207"/>
      <c r="C224" s="208"/>
      <c r="D224" s="209" t="s">
        <v>163</v>
      </c>
      <c r="E224" s="210" t="s">
        <v>1</v>
      </c>
      <c r="F224" s="211" t="s">
        <v>281</v>
      </c>
      <c r="G224" s="208"/>
      <c r="H224" s="212">
        <v>0.3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163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156</v>
      </c>
    </row>
    <row r="225" spans="1:65" s="14" customFormat="1" ht="10.199999999999999">
      <c r="B225" s="219"/>
      <c r="C225" s="220"/>
      <c r="D225" s="209" t="s">
        <v>163</v>
      </c>
      <c r="E225" s="221" t="s">
        <v>1</v>
      </c>
      <c r="F225" s="222" t="s">
        <v>165</v>
      </c>
      <c r="G225" s="220"/>
      <c r="H225" s="223">
        <v>0.3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163</v>
      </c>
      <c r="AU225" s="229" t="s">
        <v>85</v>
      </c>
      <c r="AV225" s="14" t="s">
        <v>95</v>
      </c>
      <c r="AW225" s="14" t="s">
        <v>32</v>
      </c>
      <c r="AX225" s="14" t="s">
        <v>83</v>
      </c>
      <c r="AY225" s="229" t="s">
        <v>156</v>
      </c>
    </row>
    <row r="226" spans="1:65" s="2" customFormat="1" ht="24.15" customHeight="1">
      <c r="A226" s="35"/>
      <c r="B226" s="36"/>
      <c r="C226" s="193" t="s">
        <v>237</v>
      </c>
      <c r="D226" s="193" t="s">
        <v>158</v>
      </c>
      <c r="E226" s="194" t="s">
        <v>282</v>
      </c>
      <c r="F226" s="195" t="s">
        <v>283</v>
      </c>
      <c r="G226" s="196" t="s">
        <v>218</v>
      </c>
      <c r="H226" s="197">
        <v>3</v>
      </c>
      <c r="I226" s="198"/>
      <c r="J226" s="199">
        <f>ROUND(I226*H226,2)</f>
        <v>0</v>
      </c>
      <c r="K226" s="200"/>
      <c r="L226" s="40"/>
      <c r="M226" s="201" t="s">
        <v>1</v>
      </c>
      <c r="N226" s="202" t="s">
        <v>41</v>
      </c>
      <c r="O226" s="72"/>
      <c r="P226" s="203">
        <f>O226*H226</f>
        <v>0</v>
      </c>
      <c r="Q226" s="203">
        <v>8.0999999999999996E-4</v>
      </c>
      <c r="R226" s="203">
        <f>Q226*H226</f>
        <v>2.4299999999999999E-3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95</v>
      </c>
      <c r="AT226" s="205" t="s">
        <v>158</v>
      </c>
      <c r="AU226" s="205" t="s">
        <v>85</v>
      </c>
      <c r="AY226" s="18" t="s">
        <v>156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95</v>
      </c>
      <c r="BM226" s="205" t="s">
        <v>284</v>
      </c>
    </row>
    <row r="227" spans="1:65" s="2" customFormat="1" ht="24.15" customHeight="1">
      <c r="A227" s="35"/>
      <c r="B227" s="36"/>
      <c r="C227" s="193" t="s">
        <v>285</v>
      </c>
      <c r="D227" s="193" t="s">
        <v>158</v>
      </c>
      <c r="E227" s="194" t="s">
        <v>286</v>
      </c>
      <c r="F227" s="195" t="s">
        <v>287</v>
      </c>
      <c r="G227" s="196" t="s">
        <v>218</v>
      </c>
      <c r="H227" s="197">
        <v>3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95</v>
      </c>
      <c r="AT227" s="205" t="s">
        <v>158</v>
      </c>
      <c r="AU227" s="205" t="s">
        <v>85</v>
      </c>
      <c r="AY227" s="18" t="s">
        <v>156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95</v>
      </c>
      <c r="BM227" s="205" t="s">
        <v>288</v>
      </c>
    </row>
    <row r="228" spans="1:65" s="2" customFormat="1" ht="16.5" customHeight="1">
      <c r="A228" s="35"/>
      <c r="B228" s="36"/>
      <c r="C228" s="193" t="s">
        <v>255</v>
      </c>
      <c r="D228" s="193" t="s">
        <v>158</v>
      </c>
      <c r="E228" s="194" t="s">
        <v>289</v>
      </c>
      <c r="F228" s="195" t="s">
        <v>290</v>
      </c>
      <c r="G228" s="196" t="s">
        <v>186</v>
      </c>
      <c r="H228" s="197">
        <v>1.6E-2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1.06277</v>
      </c>
      <c r="R228" s="203">
        <f>Q228*H228</f>
        <v>1.700432E-2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95</v>
      </c>
      <c r="AT228" s="205" t="s">
        <v>158</v>
      </c>
      <c r="AU228" s="205" t="s">
        <v>85</v>
      </c>
      <c r="AY228" s="18" t="s">
        <v>156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95</v>
      </c>
      <c r="BM228" s="205" t="s">
        <v>291</v>
      </c>
    </row>
    <row r="229" spans="1:65" s="15" customFormat="1" ht="10.199999999999999">
      <c r="B229" s="230"/>
      <c r="C229" s="231"/>
      <c r="D229" s="209" t="s">
        <v>163</v>
      </c>
      <c r="E229" s="232" t="s">
        <v>1</v>
      </c>
      <c r="F229" s="233" t="s">
        <v>275</v>
      </c>
      <c r="G229" s="231"/>
      <c r="H229" s="232" t="s">
        <v>1</v>
      </c>
      <c r="I229" s="234"/>
      <c r="J229" s="231"/>
      <c r="K229" s="231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163</v>
      </c>
      <c r="AU229" s="239" t="s">
        <v>85</v>
      </c>
      <c r="AV229" s="15" t="s">
        <v>83</v>
      </c>
      <c r="AW229" s="15" t="s">
        <v>32</v>
      </c>
      <c r="AX229" s="15" t="s">
        <v>76</v>
      </c>
      <c r="AY229" s="239" t="s">
        <v>156</v>
      </c>
    </row>
    <row r="230" spans="1:65" s="13" customFormat="1" ht="10.199999999999999">
      <c r="B230" s="207"/>
      <c r="C230" s="208"/>
      <c r="D230" s="209" t="s">
        <v>163</v>
      </c>
      <c r="E230" s="210" t="s">
        <v>1</v>
      </c>
      <c r="F230" s="211" t="s">
        <v>292</v>
      </c>
      <c r="G230" s="208"/>
      <c r="H230" s="212">
        <v>1.6E-2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163</v>
      </c>
      <c r="AU230" s="218" t="s">
        <v>85</v>
      </c>
      <c r="AV230" s="13" t="s">
        <v>85</v>
      </c>
      <c r="AW230" s="13" t="s">
        <v>32</v>
      </c>
      <c r="AX230" s="13" t="s">
        <v>76</v>
      </c>
      <c r="AY230" s="218" t="s">
        <v>156</v>
      </c>
    </row>
    <row r="231" spans="1:65" s="14" customFormat="1" ht="10.199999999999999">
      <c r="B231" s="219"/>
      <c r="C231" s="220"/>
      <c r="D231" s="209" t="s">
        <v>163</v>
      </c>
      <c r="E231" s="221" t="s">
        <v>1</v>
      </c>
      <c r="F231" s="222" t="s">
        <v>165</v>
      </c>
      <c r="G231" s="220"/>
      <c r="H231" s="223">
        <v>1.6E-2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163</v>
      </c>
      <c r="AU231" s="229" t="s">
        <v>85</v>
      </c>
      <c r="AV231" s="14" t="s">
        <v>95</v>
      </c>
      <c r="AW231" s="14" t="s">
        <v>32</v>
      </c>
      <c r="AX231" s="14" t="s">
        <v>83</v>
      </c>
      <c r="AY231" s="229" t="s">
        <v>156</v>
      </c>
    </row>
    <row r="232" spans="1:65" s="2" customFormat="1" ht="24.15" customHeight="1">
      <c r="A232" s="35"/>
      <c r="B232" s="36"/>
      <c r="C232" s="193" t="s">
        <v>170</v>
      </c>
      <c r="D232" s="193" t="s">
        <v>158</v>
      </c>
      <c r="E232" s="194" t="s">
        <v>293</v>
      </c>
      <c r="F232" s="195" t="s">
        <v>294</v>
      </c>
      <c r="G232" s="196" t="s">
        <v>295</v>
      </c>
      <c r="H232" s="197">
        <v>10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5.8999999999999997E-2</v>
      </c>
      <c r="R232" s="203">
        <f>Q232*H232</f>
        <v>0.59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95</v>
      </c>
      <c r="AT232" s="205" t="s">
        <v>158</v>
      </c>
      <c r="AU232" s="205" t="s">
        <v>85</v>
      </c>
      <c r="AY232" s="18" t="s">
        <v>156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95</v>
      </c>
      <c r="BM232" s="205" t="s">
        <v>296</v>
      </c>
    </row>
    <row r="233" spans="1:65" s="15" customFormat="1" ht="10.199999999999999">
      <c r="B233" s="230"/>
      <c r="C233" s="231"/>
      <c r="D233" s="209" t="s">
        <v>163</v>
      </c>
      <c r="E233" s="232" t="s">
        <v>1</v>
      </c>
      <c r="F233" s="233" t="s">
        <v>297</v>
      </c>
      <c r="G233" s="231"/>
      <c r="H233" s="232" t="s">
        <v>1</v>
      </c>
      <c r="I233" s="234"/>
      <c r="J233" s="231"/>
      <c r="K233" s="231"/>
      <c r="L233" s="235"/>
      <c r="M233" s="236"/>
      <c r="N233" s="237"/>
      <c r="O233" s="237"/>
      <c r="P233" s="237"/>
      <c r="Q233" s="237"/>
      <c r="R233" s="237"/>
      <c r="S233" s="237"/>
      <c r="T233" s="238"/>
      <c r="AT233" s="239" t="s">
        <v>163</v>
      </c>
      <c r="AU233" s="239" t="s">
        <v>85</v>
      </c>
      <c r="AV233" s="15" t="s">
        <v>83</v>
      </c>
      <c r="AW233" s="15" t="s">
        <v>32</v>
      </c>
      <c r="AX233" s="15" t="s">
        <v>76</v>
      </c>
      <c r="AY233" s="239" t="s">
        <v>156</v>
      </c>
    </row>
    <row r="234" spans="1:65" s="13" customFormat="1" ht="10.199999999999999">
      <c r="B234" s="207"/>
      <c r="C234" s="208"/>
      <c r="D234" s="209" t="s">
        <v>163</v>
      </c>
      <c r="E234" s="210" t="s">
        <v>1</v>
      </c>
      <c r="F234" s="211" t="s">
        <v>187</v>
      </c>
      <c r="G234" s="208"/>
      <c r="H234" s="212">
        <v>10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163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156</v>
      </c>
    </row>
    <row r="235" spans="1:65" s="14" customFormat="1" ht="10.199999999999999">
      <c r="B235" s="219"/>
      <c r="C235" s="220"/>
      <c r="D235" s="209" t="s">
        <v>163</v>
      </c>
      <c r="E235" s="221" t="s">
        <v>1</v>
      </c>
      <c r="F235" s="222" t="s">
        <v>165</v>
      </c>
      <c r="G235" s="220"/>
      <c r="H235" s="223">
        <v>10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163</v>
      </c>
      <c r="AU235" s="229" t="s">
        <v>85</v>
      </c>
      <c r="AV235" s="14" t="s">
        <v>95</v>
      </c>
      <c r="AW235" s="14" t="s">
        <v>32</v>
      </c>
      <c r="AX235" s="14" t="s">
        <v>83</v>
      </c>
      <c r="AY235" s="229" t="s">
        <v>156</v>
      </c>
    </row>
    <row r="236" spans="1:65" s="12" customFormat="1" ht="22.8" customHeight="1">
      <c r="B236" s="177"/>
      <c r="C236" s="178"/>
      <c r="D236" s="179" t="s">
        <v>75</v>
      </c>
      <c r="E236" s="191" t="s">
        <v>101</v>
      </c>
      <c r="F236" s="191" t="s">
        <v>298</v>
      </c>
      <c r="G236" s="178"/>
      <c r="H236" s="178"/>
      <c r="I236" s="181"/>
      <c r="J236" s="192">
        <f>BK236</f>
        <v>0</v>
      </c>
      <c r="K236" s="178"/>
      <c r="L236" s="183"/>
      <c r="M236" s="184"/>
      <c r="N236" s="185"/>
      <c r="O236" s="185"/>
      <c r="P236" s="186">
        <f>P237+P354+P368</f>
        <v>0</v>
      </c>
      <c r="Q236" s="185"/>
      <c r="R236" s="186">
        <f>R237+R354+R368</f>
        <v>19.947060970000003</v>
      </c>
      <c r="S236" s="185"/>
      <c r="T236" s="187">
        <f>T237+T354+T368</f>
        <v>1.0206000000000002E-3</v>
      </c>
      <c r="AR236" s="188" t="s">
        <v>83</v>
      </c>
      <c r="AT236" s="189" t="s">
        <v>75</v>
      </c>
      <c r="AU236" s="189" t="s">
        <v>83</v>
      </c>
      <c r="AY236" s="188" t="s">
        <v>156</v>
      </c>
      <c r="BK236" s="190">
        <f>BK237+BK354+BK368</f>
        <v>0</v>
      </c>
    </row>
    <row r="237" spans="1:65" s="12" customFormat="1" ht="20.85" customHeight="1">
      <c r="B237" s="177"/>
      <c r="C237" s="178"/>
      <c r="D237" s="179" t="s">
        <v>75</v>
      </c>
      <c r="E237" s="191" t="s">
        <v>299</v>
      </c>
      <c r="F237" s="191" t="s">
        <v>300</v>
      </c>
      <c r="G237" s="178"/>
      <c r="H237" s="178"/>
      <c r="I237" s="181"/>
      <c r="J237" s="192">
        <f>BK237</f>
        <v>0</v>
      </c>
      <c r="K237" s="178"/>
      <c r="L237" s="183"/>
      <c r="M237" s="184"/>
      <c r="N237" s="185"/>
      <c r="O237" s="185"/>
      <c r="P237" s="186">
        <f>SUM(P238:P353)</f>
        <v>0</v>
      </c>
      <c r="Q237" s="185"/>
      <c r="R237" s="186">
        <f>SUM(R238:R353)</f>
        <v>11.554262110000002</v>
      </c>
      <c r="S237" s="185"/>
      <c r="T237" s="187">
        <f>SUM(T238:T353)</f>
        <v>1.0206000000000002E-3</v>
      </c>
      <c r="AR237" s="188" t="s">
        <v>83</v>
      </c>
      <c r="AT237" s="189" t="s">
        <v>75</v>
      </c>
      <c r="AU237" s="189" t="s">
        <v>85</v>
      </c>
      <c r="AY237" s="188" t="s">
        <v>156</v>
      </c>
      <c r="BK237" s="190">
        <f>SUM(BK238:BK353)</f>
        <v>0</v>
      </c>
    </row>
    <row r="238" spans="1:65" s="2" customFormat="1" ht="44.25" customHeight="1">
      <c r="A238" s="35"/>
      <c r="B238" s="36"/>
      <c r="C238" s="193" t="s">
        <v>261</v>
      </c>
      <c r="D238" s="193" t="s">
        <v>158</v>
      </c>
      <c r="E238" s="194" t="s">
        <v>301</v>
      </c>
      <c r="F238" s="195" t="s">
        <v>302</v>
      </c>
      <c r="G238" s="196" t="s">
        <v>218</v>
      </c>
      <c r="H238" s="197">
        <v>22.103000000000002</v>
      </c>
      <c r="I238" s="198"/>
      <c r="J238" s="199">
        <f>ROUND(I238*H238,2)</f>
        <v>0</v>
      </c>
      <c r="K238" s="200"/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1.8380000000000001E-2</v>
      </c>
      <c r="R238" s="203">
        <f>Q238*H238</f>
        <v>0.40625314000000001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95</v>
      </c>
      <c r="AT238" s="205" t="s">
        <v>158</v>
      </c>
      <c r="AU238" s="205" t="s">
        <v>92</v>
      </c>
      <c r="AY238" s="18" t="s">
        <v>156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95</v>
      </c>
      <c r="BM238" s="205" t="s">
        <v>303</v>
      </c>
    </row>
    <row r="239" spans="1:65" s="2" customFormat="1" ht="33" customHeight="1">
      <c r="A239" s="35"/>
      <c r="B239" s="36"/>
      <c r="C239" s="193" t="s">
        <v>304</v>
      </c>
      <c r="D239" s="193" t="s">
        <v>158</v>
      </c>
      <c r="E239" s="194" t="s">
        <v>305</v>
      </c>
      <c r="F239" s="195" t="s">
        <v>306</v>
      </c>
      <c r="G239" s="196" t="s">
        <v>218</v>
      </c>
      <c r="H239" s="197">
        <v>22.103000000000002</v>
      </c>
      <c r="I239" s="198"/>
      <c r="J239" s="199">
        <f>ROUND(I239*H239,2)</f>
        <v>0</v>
      </c>
      <c r="K239" s="200"/>
      <c r="L239" s="40"/>
      <c r="M239" s="201" t="s">
        <v>1</v>
      </c>
      <c r="N239" s="202" t="s">
        <v>41</v>
      </c>
      <c r="O239" s="72"/>
      <c r="P239" s="203">
        <f>O239*H239</f>
        <v>0</v>
      </c>
      <c r="Q239" s="203">
        <v>7.9000000000000008E-3</v>
      </c>
      <c r="R239" s="203">
        <f>Q239*H239</f>
        <v>0.17461370000000004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95</v>
      </c>
      <c r="AT239" s="205" t="s">
        <v>158</v>
      </c>
      <c r="AU239" s="205" t="s">
        <v>92</v>
      </c>
      <c r="AY239" s="18" t="s">
        <v>156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95</v>
      </c>
      <c r="BM239" s="205" t="s">
        <v>307</v>
      </c>
    </row>
    <row r="240" spans="1:65" s="2" customFormat="1" ht="24.15" customHeight="1">
      <c r="A240" s="35"/>
      <c r="B240" s="36"/>
      <c r="C240" s="193" t="s">
        <v>266</v>
      </c>
      <c r="D240" s="193" t="s">
        <v>158</v>
      </c>
      <c r="E240" s="194" t="s">
        <v>308</v>
      </c>
      <c r="F240" s="195" t="s">
        <v>309</v>
      </c>
      <c r="G240" s="196" t="s">
        <v>218</v>
      </c>
      <c r="H240" s="197">
        <v>0.375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4.1529999999999997E-2</v>
      </c>
      <c r="R240" s="203">
        <f>Q240*H240</f>
        <v>1.5573749999999999E-2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95</v>
      </c>
      <c r="AT240" s="205" t="s">
        <v>158</v>
      </c>
      <c r="AU240" s="205" t="s">
        <v>92</v>
      </c>
      <c r="AY240" s="18" t="s">
        <v>156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95</v>
      </c>
      <c r="BM240" s="205" t="s">
        <v>310</v>
      </c>
    </row>
    <row r="241" spans="1:65" s="15" customFormat="1" ht="10.199999999999999">
      <c r="B241" s="230"/>
      <c r="C241" s="231"/>
      <c r="D241" s="209" t="s">
        <v>163</v>
      </c>
      <c r="E241" s="232" t="s">
        <v>1</v>
      </c>
      <c r="F241" s="233" t="s">
        <v>311</v>
      </c>
      <c r="G241" s="231"/>
      <c r="H241" s="232" t="s">
        <v>1</v>
      </c>
      <c r="I241" s="234"/>
      <c r="J241" s="231"/>
      <c r="K241" s="231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163</v>
      </c>
      <c r="AU241" s="239" t="s">
        <v>92</v>
      </c>
      <c r="AV241" s="15" t="s">
        <v>83</v>
      </c>
      <c r="AW241" s="15" t="s">
        <v>32</v>
      </c>
      <c r="AX241" s="15" t="s">
        <v>76</v>
      </c>
      <c r="AY241" s="239" t="s">
        <v>156</v>
      </c>
    </row>
    <row r="242" spans="1:65" s="13" customFormat="1" ht="10.199999999999999">
      <c r="B242" s="207"/>
      <c r="C242" s="208"/>
      <c r="D242" s="209" t="s">
        <v>163</v>
      </c>
      <c r="E242" s="210" t="s">
        <v>1</v>
      </c>
      <c r="F242" s="211" t="s">
        <v>312</v>
      </c>
      <c r="G242" s="208"/>
      <c r="H242" s="212">
        <v>0.375</v>
      </c>
      <c r="I242" s="213"/>
      <c r="J242" s="208"/>
      <c r="K242" s="208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163</v>
      </c>
      <c r="AU242" s="218" t="s">
        <v>92</v>
      </c>
      <c r="AV242" s="13" t="s">
        <v>85</v>
      </c>
      <c r="AW242" s="13" t="s">
        <v>32</v>
      </c>
      <c r="AX242" s="13" t="s">
        <v>76</v>
      </c>
      <c r="AY242" s="218" t="s">
        <v>156</v>
      </c>
    </row>
    <row r="243" spans="1:65" s="14" customFormat="1" ht="10.199999999999999">
      <c r="B243" s="219"/>
      <c r="C243" s="220"/>
      <c r="D243" s="209" t="s">
        <v>163</v>
      </c>
      <c r="E243" s="221" t="s">
        <v>1</v>
      </c>
      <c r="F243" s="222" t="s">
        <v>165</v>
      </c>
      <c r="G243" s="220"/>
      <c r="H243" s="223">
        <v>0.375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163</v>
      </c>
      <c r="AU243" s="229" t="s">
        <v>92</v>
      </c>
      <c r="AV243" s="14" t="s">
        <v>95</v>
      </c>
      <c r="AW243" s="14" t="s">
        <v>32</v>
      </c>
      <c r="AX243" s="14" t="s">
        <v>83</v>
      </c>
      <c r="AY243" s="229" t="s">
        <v>156</v>
      </c>
    </row>
    <row r="244" spans="1:65" s="2" customFormat="1" ht="37.799999999999997" customHeight="1">
      <c r="A244" s="35"/>
      <c r="B244" s="36"/>
      <c r="C244" s="193" t="s">
        <v>313</v>
      </c>
      <c r="D244" s="193" t="s">
        <v>158</v>
      </c>
      <c r="E244" s="194" t="s">
        <v>314</v>
      </c>
      <c r="F244" s="195" t="s">
        <v>315</v>
      </c>
      <c r="G244" s="196" t="s">
        <v>218</v>
      </c>
      <c r="H244" s="197">
        <v>62.13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2.1000000000000001E-2</v>
      </c>
      <c r="R244" s="203">
        <f>Q244*H244</f>
        <v>1.3047300000000002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95</v>
      </c>
      <c r="AT244" s="205" t="s">
        <v>158</v>
      </c>
      <c r="AU244" s="205" t="s">
        <v>92</v>
      </c>
      <c r="AY244" s="18" t="s">
        <v>156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95</v>
      </c>
      <c r="BM244" s="205" t="s">
        <v>316</v>
      </c>
    </row>
    <row r="245" spans="1:65" s="15" customFormat="1" ht="10.199999999999999">
      <c r="B245" s="230"/>
      <c r="C245" s="231"/>
      <c r="D245" s="209" t="s">
        <v>163</v>
      </c>
      <c r="E245" s="232" t="s">
        <v>1</v>
      </c>
      <c r="F245" s="233" t="s">
        <v>317</v>
      </c>
      <c r="G245" s="231"/>
      <c r="H245" s="232" t="s">
        <v>1</v>
      </c>
      <c r="I245" s="234"/>
      <c r="J245" s="231"/>
      <c r="K245" s="231"/>
      <c r="L245" s="235"/>
      <c r="M245" s="236"/>
      <c r="N245" s="237"/>
      <c r="O245" s="237"/>
      <c r="P245" s="237"/>
      <c r="Q245" s="237"/>
      <c r="R245" s="237"/>
      <c r="S245" s="237"/>
      <c r="T245" s="238"/>
      <c r="AT245" s="239" t="s">
        <v>163</v>
      </c>
      <c r="AU245" s="239" t="s">
        <v>92</v>
      </c>
      <c r="AV245" s="15" t="s">
        <v>83</v>
      </c>
      <c r="AW245" s="15" t="s">
        <v>32</v>
      </c>
      <c r="AX245" s="15" t="s">
        <v>76</v>
      </c>
      <c r="AY245" s="239" t="s">
        <v>156</v>
      </c>
    </row>
    <row r="246" spans="1:65" s="15" customFormat="1" ht="10.199999999999999">
      <c r="B246" s="230"/>
      <c r="C246" s="231"/>
      <c r="D246" s="209" t="s">
        <v>163</v>
      </c>
      <c r="E246" s="232" t="s">
        <v>1</v>
      </c>
      <c r="F246" s="233" t="s">
        <v>318</v>
      </c>
      <c r="G246" s="231"/>
      <c r="H246" s="232" t="s">
        <v>1</v>
      </c>
      <c r="I246" s="234"/>
      <c r="J246" s="231"/>
      <c r="K246" s="231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163</v>
      </c>
      <c r="AU246" s="239" t="s">
        <v>92</v>
      </c>
      <c r="AV246" s="15" t="s">
        <v>83</v>
      </c>
      <c r="AW246" s="15" t="s">
        <v>32</v>
      </c>
      <c r="AX246" s="15" t="s">
        <v>76</v>
      </c>
      <c r="AY246" s="239" t="s">
        <v>156</v>
      </c>
    </row>
    <row r="247" spans="1:65" s="13" customFormat="1" ht="10.199999999999999">
      <c r="B247" s="207"/>
      <c r="C247" s="208"/>
      <c r="D247" s="209" t="s">
        <v>163</v>
      </c>
      <c r="E247" s="210" t="s">
        <v>1</v>
      </c>
      <c r="F247" s="211" t="s">
        <v>319</v>
      </c>
      <c r="G247" s="208"/>
      <c r="H247" s="212">
        <v>16.5</v>
      </c>
      <c r="I247" s="213"/>
      <c r="J247" s="208"/>
      <c r="K247" s="208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163</v>
      </c>
      <c r="AU247" s="218" t="s">
        <v>92</v>
      </c>
      <c r="AV247" s="13" t="s">
        <v>85</v>
      </c>
      <c r="AW247" s="13" t="s">
        <v>32</v>
      </c>
      <c r="AX247" s="13" t="s">
        <v>76</v>
      </c>
      <c r="AY247" s="218" t="s">
        <v>156</v>
      </c>
    </row>
    <row r="248" spans="1:65" s="15" customFormat="1" ht="10.199999999999999">
      <c r="B248" s="230"/>
      <c r="C248" s="231"/>
      <c r="D248" s="209" t="s">
        <v>163</v>
      </c>
      <c r="E248" s="232" t="s">
        <v>1</v>
      </c>
      <c r="F248" s="233" t="s">
        <v>320</v>
      </c>
      <c r="G248" s="231"/>
      <c r="H248" s="232" t="s">
        <v>1</v>
      </c>
      <c r="I248" s="234"/>
      <c r="J248" s="231"/>
      <c r="K248" s="231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163</v>
      </c>
      <c r="AU248" s="239" t="s">
        <v>92</v>
      </c>
      <c r="AV248" s="15" t="s">
        <v>83</v>
      </c>
      <c r="AW248" s="15" t="s">
        <v>32</v>
      </c>
      <c r="AX248" s="15" t="s">
        <v>76</v>
      </c>
      <c r="AY248" s="239" t="s">
        <v>156</v>
      </c>
    </row>
    <row r="249" spans="1:65" s="13" customFormat="1" ht="10.199999999999999">
      <c r="B249" s="207"/>
      <c r="C249" s="208"/>
      <c r="D249" s="209" t="s">
        <v>163</v>
      </c>
      <c r="E249" s="210" t="s">
        <v>1</v>
      </c>
      <c r="F249" s="211" t="s">
        <v>321</v>
      </c>
      <c r="G249" s="208"/>
      <c r="H249" s="212">
        <v>6.2</v>
      </c>
      <c r="I249" s="213"/>
      <c r="J249" s="208"/>
      <c r="K249" s="208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163</v>
      </c>
      <c r="AU249" s="218" t="s">
        <v>92</v>
      </c>
      <c r="AV249" s="13" t="s">
        <v>85</v>
      </c>
      <c r="AW249" s="13" t="s">
        <v>32</v>
      </c>
      <c r="AX249" s="13" t="s">
        <v>76</v>
      </c>
      <c r="AY249" s="218" t="s">
        <v>156</v>
      </c>
    </row>
    <row r="250" spans="1:65" s="15" customFormat="1" ht="10.199999999999999">
      <c r="B250" s="230"/>
      <c r="C250" s="231"/>
      <c r="D250" s="209" t="s">
        <v>163</v>
      </c>
      <c r="E250" s="232" t="s">
        <v>1</v>
      </c>
      <c r="F250" s="233" t="s">
        <v>322</v>
      </c>
      <c r="G250" s="231"/>
      <c r="H250" s="232" t="s">
        <v>1</v>
      </c>
      <c r="I250" s="234"/>
      <c r="J250" s="231"/>
      <c r="K250" s="231"/>
      <c r="L250" s="235"/>
      <c r="M250" s="236"/>
      <c r="N250" s="237"/>
      <c r="O250" s="237"/>
      <c r="P250" s="237"/>
      <c r="Q250" s="237"/>
      <c r="R250" s="237"/>
      <c r="S250" s="237"/>
      <c r="T250" s="238"/>
      <c r="AT250" s="239" t="s">
        <v>163</v>
      </c>
      <c r="AU250" s="239" t="s">
        <v>92</v>
      </c>
      <c r="AV250" s="15" t="s">
        <v>83</v>
      </c>
      <c r="AW250" s="15" t="s">
        <v>32</v>
      </c>
      <c r="AX250" s="15" t="s">
        <v>76</v>
      </c>
      <c r="AY250" s="239" t="s">
        <v>156</v>
      </c>
    </row>
    <row r="251" spans="1:65" s="13" customFormat="1" ht="10.199999999999999">
      <c r="B251" s="207"/>
      <c r="C251" s="208"/>
      <c r="D251" s="209" t="s">
        <v>163</v>
      </c>
      <c r="E251" s="210" t="s">
        <v>1</v>
      </c>
      <c r="F251" s="211" t="s">
        <v>95</v>
      </c>
      <c r="G251" s="208"/>
      <c r="H251" s="212">
        <v>4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163</v>
      </c>
      <c r="AU251" s="218" t="s">
        <v>92</v>
      </c>
      <c r="AV251" s="13" t="s">
        <v>85</v>
      </c>
      <c r="AW251" s="13" t="s">
        <v>32</v>
      </c>
      <c r="AX251" s="13" t="s">
        <v>76</v>
      </c>
      <c r="AY251" s="218" t="s">
        <v>156</v>
      </c>
    </row>
    <row r="252" spans="1:65" s="15" customFormat="1" ht="10.199999999999999">
      <c r="B252" s="230"/>
      <c r="C252" s="231"/>
      <c r="D252" s="209" t="s">
        <v>163</v>
      </c>
      <c r="E252" s="232" t="s">
        <v>1</v>
      </c>
      <c r="F252" s="233" t="s">
        <v>323</v>
      </c>
      <c r="G252" s="231"/>
      <c r="H252" s="232" t="s">
        <v>1</v>
      </c>
      <c r="I252" s="234"/>
      <c r="J252" s="231"/>
      <c r="K252" s="231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163</v>
      </c>
      <c r="AU252" s="239" t="s">
        <v>92</v>
      </c>
      <c r="AV252" s="15" t="s">
        <v>83</v>
      </c>
      <c r="AW252" s="15" t="s">
        <v>32</v>
      </c>
      <c r="AX252" s="15" t="s">
        <v>76</v>
      </c>
      <c r="AY252" s="239" t="s">
        <v>156</v>
      </c>
    </row>
    <row r="253" spans="1:65" s="13" customFormat="1" ht="10.199999999999999">
      <c r="B253" s="207"/>
      <c r="C253" s="208"/>
      <c r="D253" s="209" t="s">
        <v>163</v>
      </c>
      <c r="E253" s="210" t="s">
        <v>1</v>
      </c>
      <c r="F253" s="211" t="s">
        <v>324</v>
      </c>
      <c r="G253" s="208"/>
      <c r="H253" s="212">
        <v>12.35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163</v>
      </c>
      <c r="AU253" s="218" t="s">
        <v>92</v>
      </c>
      <c r="AV253" s="13" t="s">
        <v>85</v>
      </c>
      <c r="AW253" s="13" t="s">
        <v>32</v>
      </c>
      <c r="AX253" s="13" t="s">
        <v>76</v>
      </c>
      <c r="AY253" s="218" t="s">
        <v>156</v>
      </c>
    </row>
    <row r="254" spans="1:65" s="15" customFormat="1" ht="10.199999999999999">
      <c r="B254" s="230"/>
      <c r="C254" s="231"/>
      <c r="D254" s="209" t="s">
        <v>163</v>
      </c>
      <c r="E254" s="232" t="s">
        <v>1</v>
      </c>
      <c r="F254" s="233" t="s">
        <v>325</v>
      </c>
      <c r="G254" s="231"/>
      <c r="H254" s="232" t="s">
        <v>1</v>
      </c>
      <c r="I254" s="234"/>
      <c r="J254" s="231"/>
      <c r="K254" s="231"/>
      <c r="L254" s="235"/>
      <c r="M254" s="236"/>
      <c r="N254" s="237"/>
      <c r="O254" s="237"/>
      <c r="P254" s="237"/>
      <c r="Q254" s="237"/>
      <c r="R254" s="237"/>
      <c r="S254" s="237"/>
      <c r="T254" s="238"/>
      <c r="AT254" s="239" t="s">
        <v>163</v>
      </c>
      <c r="AU254" s="239" t="s">
        <v>92</v>
      </c>
      <c r="AV254" s="15" t="s">
        <v>83</v>
      </c>
      <c r="AW254" s="15" t="s">
        <v>32</v>
      </c>
      <c r="AX254" s="15" t="s">
        <v>76</v>
      </c>
      <c r="AY254" s="239" t="s">
        <v>156</v>
      </c>
    </row>
    <row r="255" spans="1:65" s="13" customFormat="1" ht="10.199999999999999">
      <c r="B255" s="207"/>
      <c r="C255" s="208"/>
      <c r="D255" s="209" t="s">
        <v>163</v>
      </c>
      <c r="E255" s="210" t="s">
        <v>1</v>
      </c>
      <c r="F255" s="211" t="s">
        <v>326</v>
      </c>
      <c r="G255" s="208"/>
      <c r="H255" s="212">
        <v>8.1300000000000008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163</v>
      </c>
      <c r="AU255" s="218" t="s">
        <v>92</v>
      </c>
      <c r="AV255" s="13" t="s">
        <v>85</v>
      </c>
      <c r="AW255" s="13" t="s">
        <v>32</v>
      </c>
      <c r="AX255" s="13" t="s">
        <v>76</v>
      </c>
      <c r="AY255" s="218" t="s">
        <v>156</v>
      </c>
    </row>
    <row r="256" spans="1:65" s="15" customFormat="1" ht="10.199999999999999">
      <c r="B256" s="230"/>
      <c r="C256" s="231"/>
      <c r="D256" s="209" t="s">
        <v>163</v>
      </c>
      <c r="E256" s="232" t="s">
        <v>1</v>
      </c>
      <c r="F256" s="233" t="s">
        <v>327</v>
      </c>
      <c r="G256" s="231"/>
      <c r="H256" s="232" t="s">
        <v>1</v>
      </c>
      <c r="I256" s="234"/>
      <c r="J256" s="231"/>
      <c r="K256" s="231"/>
      <c r="L256" s="235"/>
      <c r="M256" s="236"/>
      <c r="N256" s="237"/>
      <c r="O256" s="237"/>
      <c r="P256" s="237"/>
      <c r="Q256" s="237"/>
      <c r="R256" s="237"/>
      <c r="S256" s="237"/>
      <c r="T256" s="238"/>
      <c r="AT256" s="239" t="s">
        <v>163</v>
      </c>
      <c r="AU256" s="239" t="s">
        <v>92</v>
      </c>
      <c r="AV256" s="15" t="s">
        <v>83</v>
      </c>
      <c r="AW256" s="15" t="s">
        <v>32</v>
      </c>
      <c r="AX256" s="15" t="s">
        <v>76</v>
      </c>
      <c r="AY256" s="239" t="s">
        <v>156</v>
      </c>
    </row>
    <row r="257" spans="1:65" s="13" customFormat="1" ht="10.199999999999999">
      <c r="B257" s="207"/>
      <c r="C257" s="208"/>
      <c r="D257" s="209" t="s">
        <v>163</v>
      </c>
      <c r="E257" s="210" t="s">
        <v>1</v>
      </c>
      <c r="F257" s="211" t="s">
        <v>85</v>
      </c>
      <c r="G257" s="208"/>
      <c r="H257" s="212">
        <v>2</v>
      </c>
      <c r="I257" s="213"/>
      <c r="J257" s="208"/>
      <c r="K257" s="208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163</v>
      </c>
      <c r="AU257" s="218" t="s">
        <v>92</v>
      </c>
      <c r="AV257" s="13" t="s">
        <v>85</v>
      </c>
      <c r="AW257" s="13" t="s">
        <v>32</v>
      </c>
      <c r="AX257" s="13" t="s">
        <v>76</v>
      </c>
      <c r="AY257" s="218" t="s">
        <v>156</v>
      </c>
    </row>
    <row r="258" spans="1:65" s="15" customFormat="1" ht="10.199999999999999">
      <c r="B258" s="230"/>
      <c r="C258" s="231"/>
      <c r="D258" s="209" t="s">
        <v>163</v>
      </c>
      <c r="E258" s="232" t="s">
        <v>1</v>
      </c>
      <c r="F258" s="233" t="s">
        <v>328</v>
      </c>
      <c r="G258" s="231"/>
      <c r="H258" s="232" t="s">
        <v>1</v>
      </c>
      <c r="I258" s="234"/>
      <c r="J258" s="231"/>
      <c r="K258" s="231"/>
      <c r="L258" s="235"/>
      <c r="M258" s="236"/>
      <c r="N258" s="237"/>
      <c r="O258" s="237"/>
      <c r="P258" s="237"/>
      <c r="Q258" s="237"/>
      <c r="R258" s="237"/>
      <c r="S258" s="237"/>
      <c r="T258" s="238"/>
      <c r="AT258" s="239" t="s">
        <v>163</v>
      </c>
      <c r="AU258" s="239" t="s">
        <v>92</v>
      </c>
      <c r="AV258" s="15" t="s">
        <v>83</v>
      </c>
      <c r="AW258" s="15" t="s">
        <v>32</v>
      </c>
      <c r="AX258" s="15" t="s">
        <v>76</v>
      </c>
      <c r="AY258" s="239" t="s">
        <v>156</v>
      </c>
    </row>
    <row r="259" spans="1:65" s="13" customFormat="1" ht="10.199999999999999">
      <c r="B259" s="207"/>
      <c r="C259" s="208"/>
      <c r="D259" s="209" t="s">
        <v>163</v>
      </c>
      <c r="E259" s="210" t="s">
        <v>1</v>
      </c>
      <c r="F259" s="211" t="s">
        <v>329</v>
      </c>
      <c r="G259" s="208"/>
      <c r="H259" s="212">
        <v>6.5</v>
      </c>
      <c r="I259" s="213"/>
      <c r="J259" s="208"/>
      <c r="K259" s="208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163</v>
      </c>
      <c r="AU259" s="218" t="s">
        <v>92</v>
      </c>
      <c r="AV259" s="13" t="s">
        <v>85</v>
      </c>
      <c r="AW259" s="13" t="s">
        <v>32</v>
      </c>
      <c r="AX259" s="13" t="s">
        <v>76</v>
      </c>
      <c r="AY259" s="218" t="s">
        <v>156</v>
      </c>
    </row>
    <row r="260" spans="1:65" s="15" customFormat="1" ht="10.199999999999999">
      <c r="B260" s="230"/>
      <c r="C260" s="231"/>
      <c r="D260" s="209" t="s">
        <v>163</v>
      </c>
      <c r="E260" s="232" t="s">
        <v>1</v>
      </c>
      <c r="F260" s="233" t="s">
        <v>330</v>
      </c>
      <c r="G260" s="231"/>
      <c r="H260" s="232" t="s">
        <v>1</v>
      </c>
      <c r="I260" s="234"/>
      <c r="J260" s="231"/>
      <c r="K260" s="231"/>
      <c r="L260" s="235"/>
      <c r="M260" s="236"/>
      <c r="N260" s="237"/>
      <c r="O260" s="237"/>
      <c r="P260" s="237"/>
      <c r="Q260" s="237"/>
      <c r="R260" s="237"/>
      <c r="S260" s="237"/>
      <c r="T260" s="238"/>
      <c r="AT260" s="239" t="s">
        <v>163</v>
      </c>
      <c r="AU260" s="239" t="s">
        <v>92</v>
      </c>
      <c r="AV260" s="15" t="s">
        <v>83</v>
      </c>
      <c r="AW260" s="15" t="s">
        <v>32</v>
      </c>
      <c r="AX260" s="15" t="s">
        <v>76</v>
      </c>
      <c r="AY260" s="239" t="s">
        <v>156</v>
      </c>
    </row>
    <row r="261" spans="1:65" s="13" customFormat="1" ht="10.199999999999999">
      <c r="B261" s="207"/>
      <c r="C261" s="208"/>
      <c r="D261" s="209" t="s">
        <v>163</v>
      </c>
      <c r="E261" s="210" t="s">
        <v>1</v>
      </c>
      <c r="F261" s="211" t="s">
        <v>331</v>
      </c>
      <c r="G261" s="208"/>
      <c r="H261" s="212">
        <v>4.05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163</v>
      </c>
      <c r="AU261" s="218" t="s">
        <v>92</v>
      </c>
      <c r="AV261" s="13" t="s">
        <v>85</v>
      </c>
      <c r="AW261" s="13" t="s">
        <v>32</v>
      </c>
      <c r="AX261" s="13" t="s">
        <v>76</v>
      </c>
      <c r="AY261" s="218" t="s">
        <v>156</v>
      </c>
    </row>
    <row r="262" spans="1:65" s="15" customFormat="1" ht="10.199999999999999">
      <c r="B262" s="230"/>
      <c r="C262" s="231"/>
      <c r="D262" s="209" t="s">
        <v>163</v>
      </c>
      <c r="E262" s="232" t="s">
        <v>1</v>
      </c>
      <c r="F262" s="233" t="s">
        <v>332</v>
      </c>
      <c r="G262" s="231"/>
      <c r="H262" s="232" t="s">
        <v>1</v>
      </c>
      <c r="I262" s="234"/>
      <c r="J262" s="231"/>
      <c r="K262" s="231"/>
      <c r="L262" s="235"/>
      <c r="M262" s="236"/>
      <c r="N262" s="237"/>
      <c r="O262" s="237"/>
      <c r="P262" s="237"/>
      <c r="Q262" s="237"/>
      <c r="R262" s="237"/>
      <c r="S262" s="237"/>
      <c r="T262" s="238"/>
      <c r="AT262" s="239" t="s">
        <v>163</v>
      </c>
      <c r="AU262" s="239" t="s">
        <v>92</v>
      </c>
      <c r="AV262" s="15" t="s">
        <v>83</v>
      </c>
      <c r="AW262" s="15" t="s">
        <v>32</v>
      </c>
      <c r="AX262" s="15" t="s">
        <v>76</v>
      </c>
      <c r="AY262" s="239" t="s">
        <v>156</v>
      </c>
    </row>
    <row r="263" spans="1:65" s="13" customFormat="1" ht="10.199999999999999">
      <c r="B263" s="207"/>
      <c r="C263" s="208"/>
      <c r="D263" s="209" t="s">
        <v>163</v>
      </c>
      <c r="E263" s="210" t="s">
        <v>1</v>
      </c>
      <c r="F263" s="211" t="s">
        <v>333</v>
      </c>
      <c r="G263" s="208"/>
      <c r="H263" s="212">
        <v>2.4</v>
      </c>
      <c r="I263" s="213"/>
      <c r="J263" s="208"/>
      <c r="K263" s="208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163</v>
      </c>
      <c r="AU263" s="218" t="s">
        <v>92</v>
      </c>
      <c r="AV263" s="13" t="s">
        <v>85</v>
      </c>
      <c r="AW263" s="13" t="s">
        <v>32</v>
      </c>
      <c r="AX263" s="13" t="s">
        <v>76</v>
      </c>
      <c r="AY263" s="218" t="s">
        <v>156</v>
      </c>
    </row>
    <row r="264" spans="1:65" s="14" customFormat="1" ht="10.199999999999999">
      <c r="B264" s="219"/>
      <c r="C264" s="220"/>
      <c r="D264" s="209" t="s">
        <v>163</v>
      </c>
      <c r="E264" s="221" t="s">
        <v>1</v>
      </c>
      <c r="F264" s="222" t="s">
        <v>165</v>
      </c>
      <c r="G264" s="220"/>
      <c r="H264" s="223">
        <v>62.13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163</v>
      </c>
      <c r="AU264" s="229" t="s">
        <v>92</v>
      </c>
      <c r="AV264" s="14" t="s">
        <v>95</v>
      </c>
      <c r="AW264" s="14" t="s">
        <v>32</v>
      </c>
      <c r="AX264" s="14" t="s">
        <v>83</v>
      </c>
      <c r="AY264" s="229" t="s">
        <v>156</v>
      </c>
    </row>
    <row r="265" spans="1:65" s="2" customFormat="1" ht="44.25" customHeight="1">
      <c r="A265" s="35"/>
      <c r="B265" s="36"/>
      <c r="C265" s="193" t="s">
        <v>271</v>
      </c>
      <c r="D265" s="193" t="s">
        <v>158</v>
      </c>
      <c r="E265" s="194" t="s">
        <v>334</v>
      </c>
      <c r="F265" s="195" t="s">
        <v>335</v>
      </c>
      <c r="G265" s="196" t="s">
        <v>218</v>
      </c>
      <c r="H265" s="197">
        <v>96.323999999999998</v>
      </c>
      <c r="I265" s="198"/>
      <c r="J265" s="199">
        <f>ROUND(I265*H265,2)</f>
        <v>0</v>
      </c>
      <c r="K265" s="200"/>
      <c r="L265" s="40"/>
      <c r="M265" s="201" t="s">
        <v>1</v>
      </c>
      <c r="N265" s="202" t="s">
        <v>41</v>
      </c>
      <c r="O265" s="72"/>
      <c r="P265" s="203">
        <f>O265*H265</f>
        <v>0</v>
      </c>
      <c r="Q265" s="203">
        <v>1.7330000000000002E-2</v>
      </c>
      <c r="R265" s="203">
        <f>Q265*H265</f>
        <v>1.66929492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95</v>
      </c>
      <c r="AT265" s="205" t="s">
        <v>158</v>
      </c>
      <c r="AU265" s="205" t="s">
        <v>92</v>
      </c>
      <c r="AY265" s="18" t="s">
        <v>156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95</v>
      </c>
      <c r="BM265" s="205" t="s">
        <v>336</v>
      </c>
    </row>
    <row r="266" spans="1:65" s="13" customFormat="1" ht="10.199999999999999">
      <c r="B266" s="207"/>
      <c r="C266" s="208"/>
      <c r="D266" s="209" t="s">
        <v>163</v>
      </c>
      <c r="E266" s="210" t="s">
        <v>1</v>
      </c>
      <c r="F266" s="211" t="s">
        <v>337</v>
      </c>
      <c r="G266" s="208"/>
      <c r="H266" s="212">
        <v>48.264000000000003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163</v>
      </c>
      <c r="AU266" s="218" t="s">
        <v>92</v>
      </c>
      <c r="AV266" s="13" t="s">
        <v>85</v>
      </c>
      <c r="AW266" s="13" t="s">
        <v>32</v>
      </c>
      <c r="AX266" s="13" t="s">
        <v>76</v>
      </c>
      <c r="AY266" s="218" t="s">
        <v>156</v>
      </c>
    </row>
    <row r="267" spans="1:65" s="13" customFormat="1" ht="10.199999999999999">
      <c r="B267" s="207"/>
      <c r="C267" s="208"/>
      <c r="D267" s="209" t="s">
        <v>163</v>
      </c>
      <c r="E267" s="210" t="s">
        <v>1</v>
      </c>
      <c r="F267" s="211" t="s">
        <v>338</v>
      </c>
      <c r="G267" s="208"/>
      <c r="H267" s="212">
        <v>40.56</v>
      </c>
      <c r="I267" s="213"/>
      <c r="J267" s="208"/>
      <c r="K267" s="208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163</v>
      </c>
      <c r="AU267" s="218" t="s">
        <v>92</v>
      </c>
      <c r="AV267" s="13" t="s">
        <v>85</v>
      </c>
      <c r="AW267" s="13" t="s">
        <v>32</v>
      </c>
      <c r="AX267" s="13" t="s">
        <v>76</v>
      </c>
      <c r="AY267" s="218" t="s">
        <v>156</v>
      </c>
    </row>
    <row r="268" spans="1:65" s="13" customFormat="1" ht="10.199999999999999">
      <c r="B268" s="207"/>
      <c r="C268" s="208"/>
      <c r="D268" s="209" t="s">
        <v>163</v>
      </c>
      <c r="E268" s="210" t="s">
        <v>1</v>
      </c>
      <c r="F268" s="211" t="s">
        <v>339</v>
      </c>
      <c r="G268" s="208"/>
      <c r="H268" s="212">
        <v>7.5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163</v>
      </c>
      <c r="AU268" s="218" t="s">
        <v>92</v>
      </c>
      <c r="AV268" s="13" t="s">
        <v>85</v>
      </c>
      <c r="AW268" s="13" t="s">
        <v>32</v>
      </c>
      <c r="AX268" s="13" t="s">
        <v>76</v>
      </c>
      <c r="AY268" s="218" t="s">
        <v>156</v>
      </c>
    </row>
    <row r="269" spans="1:65" s="14" customFormat="1" ht="10.199999999999999">
      <c r="B269" s="219"/>
      <c r="C269" s="220"/>
      <c r="D269" s="209" t="s">
        <v>163</v>
      </c>
      <c r="E269" s="221" t="s">
        <v>1</v>
      </c>
      <c r="F269" s="222" t="s">
        <v>165</v>
      </c>
      <c r="G269" s="220"/>
      <c r="H269" s="223">
        <v>96.323999999999998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163</v>
      </c>
      <c r="AU269" s="229" t="s">
        <v>92</v>
      </c>
      <c r="AV269" s="14" t="s">
        <v>95</v>
      </c>
      <c r="AW269" s="14" t="s">
        <v>32</v>
      </c>
      <c r="AX269" s="14" t="s">
        <v>83</v>
      </c>
      <c r="AY269" s="229" t="s">
        <v>156</v>
      </c>
    </row>
    <row r="270" spans="1:65" s="2" customFormat="1" ht="24.15" customHeight="1">
      <c r="A270" s="35"/>
      <c r="B270" s="36"/>
      <c r="C270" s="193" t="s">
        <v>340</v>
      </c>
      <c r="D270" s="193" t="s">
        <v>158</v>
      </c>
      <c r="E270" s="194" t="s">
        <v>341</v>
      </c>
      <c r="F270" s="195" t="s">
        <v>342</v>
      </c>
      <c r="G270" s="196" t="s">
        <v>218</v>
      </c>
      <c r="H270" s="197">
        <v>96.323999999999998</v>
      </c>
      <c r="I270" s="198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7.3499999999999998E-3</v>
      </c>
      <c r="R270" s="203">
        <f>Q270*H270</f>
        <v>0.70798139999999998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95</v>
      </c>
      <c r="AT270" s="205" t="s">
        <v>158</v>
      </c>
      <c r="AU270" s="205" t="s">
        <v>92</v>
      </c>
      <c r="AY270" s="18" t="s">
        <v>156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95</v>
      </c>
      <c r="BM270" s="205" t="s">
        <v>343</v>
      </c>
    </row>
    <row r="271" spans="1:65" s="2" customFormat="1" ht="16.5" customHeight="1">
      <c r="A271" s="35"/>
      <c r="B271" s="36"/>
      <c r="C271" s="193" t="s">
        <v>336</v>
      </c>
      <c r="D271" s="193" t="s">
        <v>158</v>
      </c>
      <c r="E271" s="194" t="s">
        <v>344</v>
      </c>
      <c r="F271" s="195" t="s">
        <v>345</v>
      </c>
      <c r="G271" s="196" t="s">
        <v>218</v>
      </c>
      <c r="H271" s="197">
        <v>24.51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3.2730000000000002E-2</v>
      </c>
      <c r="R271" s="203">
        <f>Q271*H271</f>
        <v>0.8022123000000001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95</v>
      </c>
      <c r="AT271" s="205" t="s">
        <v>158</v>
      </c>
      <c r="AU271" s="205" t="s">
        <v>92</v>
      </c>
      <c r="AY271" s="18" t="s">
        <v>156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95</v>
      </c>
      <c r="BM271" s="205" t="s">
        <v>346</v>
      </c>
    </row>
    <row r="272" spans="1:65" s="15" customFormat="1" ht="10.199999999999999">
      <c r="B272" s="230"/>
      <c r="C272" s="231"/>
      <c r="D272" s="209" t="s">
        <v>163</v>
      </c>
      <c r="E272" s="232" t="s">
        <v>1</v>
      </c>
      <c r="F272" s="233" t="s">
        <v>347</v>
      </c>
      <c r="G272" s="231"/>
      <c r="H272" s="232" t="s">
        <v>1</v>
      </c>
      <c r="I272" s="234"/>
      <c r="J272" s="231"/>
      <c r="K272" s="231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163</v>
      </c>
      <c r="AU272" s="239" t="s">
        <v>92</v>
      </c>
      <c r="AV272" s="15" t="s">
        <v>83</v>
      </c>
      <c r="AW272" s="15" t="s">
        <v>32</v>
      </c>
      <c r="AX272" s="15" t="s">
        <v>76</v>
      </c>
      <c r="AY272" s="239" t="s">
        <v>156</v>
      </c>
    </row>
    <row r="273" spans="1:65" s="13" customFormat="1" ht="10.199999999999999">
      <c r="B273" s="207"/>
      <c r="C273" s="208"/>
      <c r="D273" s="209" t="s">
        <v>163</v>
      </c>
      <c r="E273" s="210" t="s">
        <v>1</v>
      </c>
      <c r="F273" s="211" t="s">
        <v>348</v>
      </c>
      <c r="G273" s="208"/>
      <c r="H273" s="212">
        <v>17.04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163</v>
      </c>
      <c r="AU273" s="218" t="s">
        <v>92</v>
      </c>
      <c r="AV273" s="13" t="s">
        <v>85</v>
      </c>
      <c r="AW273" s="13" t="s">
        <v>32</v>
      </c>
      <c r="AX273" s="13" t="s">
        <v>76</v>
      </c>
      <c r="AY273" s="218" t="s">
        <v>156</v>
      </c>
    </row>
    <row r="274" spans="1:65" s="15" customFormat="1" ht="10.199999999999999">
      <c r="B274" s="230"/>
      <c r="C274" s="231"/>
      <c r="D274" s="209" t="s">
        <v>163</v>
      </c>
      <c r="E274" s="232" t="s">
        <v>1</v>
      </c>
      <c r="F274" s="233" t="s">
        <v>349</v>
      </c>
      <c r="G274" s="231"/>
      <c r="H274" s="232" t="s">
        <v>1</v>
      </c>
      <c r="I274" s="234"/>
      <c r="J274" s="231"/>
      <c r="K274" s="231"/>
      <c r="L274" s="235"/>
      <c r="M274" s="236"/>
      <c r="N274" s="237"/>
      <c r="O274" s="237"/>
      <c r="P274" s="237"/>
      <c r="Q274" s="237"/>
      <c r="R274" s="237"/>
      <c r="S274" s="237"/>
      <c r="T274" s="238"/>
      <c r="AT274" s="239" t="s">
        <v>163</v>
      </c>
      <c r="AU274" s="239" t="s">
        <v>92</v>
      </c>
      <c r="AV274" s="15" t="s">
        <v>83</v>
      </c>
      <c r="AW274" s="15" t="s">
        <v>32</v>
      </c>
      <c r="AX274" s="15" t="s">
        <v>76</v>
      </c>
      <c r="AY274" s="239" t="s">
        <v>156</v>
      </c>
    </row>
    <row r="275" spans="1:65" s="13" customFormat="1" ht="10.199999999999999">
      <c r="B275" s="207"/>
      <c r="C275" s="208"/>
      <c r="D275" s="209" t="s">
        <v>163</v>
      </c>
      <c r="E275" s="210" t="s">
        <v>1</v>
      </c>
      <c r="F275" s="211" t="s">
        <v>350</v>
      </c>
      <c r="G275" s="208"/>
      <c r="H275" s="212">
        <v>7.47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163</v>
      </c>
      <c r="AU275" s="218" t="s">
        <v>92</v>
      </c>
      <c r="AV275" s="13" t="s">
        <v>85</v>
      </c>
      <c r="AW275" s="13" t="s">
        <v>32</v>
      </c>
      <c r="AX275" s="13" t="s">
        <v>76</v>
      </c>
      <c r="AY275" s="218" t="s">
        <v>156</v>
      </c>
    </row>
    <row r="276" spans="1:65" s="14" customFormat="1" ht="10.199999999999999">
      <c r="B276" s="219"/>
      <c r="C276" s="220"/>
      <c r="D276" s="209" t="s">
        <v>163</v>
      </c>
      <c r="E276" s="221" t="s">
        <v>1</v>
      </c>
      <c r="F276" s="222" t="s">
        <v>165</v>
      </c>
      <c r="G276" s="220"/>
      <c r="H276" s="223">
        <v>24.51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163</v>
      </c>
      <c r="AU276" s="229" t="s">
        <v>92</v>
      </c>
      <c r="AV276" s="14" t="s">
        <v>95</v>
      </c>
      <c r="AW276" s="14" t="s">
        <v>32</v>
      </c>
      <c r="AX276" s="14" t="s">
        <v>83</v>
      </c>
      <c r="AY276" s="229" t="s">
        <v>156</v>
      </c>
    </row>
    <row r="277" spans="1:65" s="2" customFormat="1" ht="24.15" customHeight="1">
      <c r="A277" s="35"/>
      <c r="B277" s="36"/>
      <c r="C277" s="193" t="s">
        <v>351</v>
      </c>
      <c r="D277" s="193" t="s">
        <v>158</v>
      </c>
      <c r="E277" s="194" t="s">
        <v>352</v>
      </c>
      <c r="F277" s="195" t="s">
        <v>353</v>
      </c>
      <c r="G277" s="196" t="s">
        <v>218</v>
      </c>
      <c r="H277" s="197">
        <v>0.78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4.1529999999999997E-2</v>
      </c>
      <c r="R277" s="203">
        <f>Q277*H277</f>
        <v>3.2393399999999996E-2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95</v>
      </c>
      <c r="AT277" s="205" t="s">
        <v>158</v>
      </c>
      <c r="AU277" s="205" t="s">
        <v>92</v>
      </c>
      <c r="AY277" s="18" t="s">
        <v>156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95</v>
      </c>
      <c r="BM277" s="205" t="s">
        <v>354</v>
      </c>
    </row>
    <row r="278" spans="1:65" s="15" customFormat="1" ht="10.199999999999999">
      <c r="B278" s="230"/>
      <c r="C278" s="231"/>
      <c r="D278" s="209" t="s">
        <v>163</v>
      </c>
      <c r="E278" s="232" t="s">
        <v>1</v>
      </c>
      <c r="F278" s="233" t="s">
        <v>311</v>
      </c>
      <c r="G278" s="231"/>
      <c r="H278" s="232" t="s">
        <v>1</v>
      </c>
      <c r="I278" s="234"/>
      <c r="J278" s="231"/>
      <c r="K278" s="231"/>
      <c r="L278" s="235"/>
      <c r="M278" s="236"/>
      <c r="N278" s="237"/>
      <c r="O278" s="237"/>
      <c r="P278" s="237"/>
      <c r="Q278" s="237"/>
      <c r="R278" s="237"/>
      <c r="S278" s="237"/>
      <c r="T278" s="238"/>
      <c r="AT278" s="239" t="s">
        <v>163</v>
      </c>
      <c r="AU278" s="239" t="s">
        <v>92</v>
      </c>
      <c r="AV278" s="15" t="s">
        <v>83</v>
      </c>
      <c r="AW278" s="15" t="s">
        <v>32</v>
      </c>
      <c r="AX278" s="15" t="s">
        <v>76</v>
      </c>
      <c r="AY278" s="239" t="s">
        <v>156</v>
      </c>
    </row>
    <row r="279" spans="1:65" s="13" customFormat="1" ht="10.199999999999999">
      <c r="B279" s="207"/>
      <c r="C279" s="208"/>
      <c r="D279" s="209" t="s">
        <v>163</v>
      </c>
      <c r="E279" s="210" t="s">
        <v>1</v>
      </c>
      <c r="F279" s="211" t="s">
        <v>355</v>
      </c>
      <c r="G279" s="208"/>
      <c r="H279" s="212">
        <v>0.78</v>
      </c>
      <c r="I279" s="213"/>
      <c r="J279" s="208"/>
      <c r="K279" s="208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163</v>
      </c>
      <c r="AU279" s="218" t="s">
        <v>92</v>
      </c>
      <c r="AV279" s="13" t="s">
        <v>85</v>
      </c>
      <c r="AW279" s="13" t="s">
        <v>32</v>
      </c>
      <c r="AX279" s="13" t="s">
        <v>76</v>
      </c>
      <c r="AY279" s="218" t="s">
        <v>156</v>
      </c>
    </row>
    <row r="280" spans="1:65" s="14" customFormat="1" ht="10.199999999999999">
      <c r="B280" s="219"/>
      <c r="C280" s="220"/>
      <c r="D280" s="209" t="s">
        <v>163</v>
      </c>
      <c r="E280" s="221" t="s">
        <v>1</v>
      </c>
      <c r="F280" s="222" t="s">
        <v>165</v>
      </c>
      <c r="G280" s="220"/>
      <c r="H280" s="223">
        <v>0.78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163</v>
      </c>
      <c r="AU280" s="229" t="s">
        <v>92</v>
      </c>
      <c r="AV280" s="14" t="s">
        <v>95</v>
      </c>
      <c r="AW280" s="14" t="s">
        <v>32</v>
      </c>
      <c r="AX280" s="14" t="s">
        <v>83</v>
      </c>
      <c r="AY280" s="229" t="s">
        <v>156</v>
      </c>
    </row>
    <row r="281" spans="1:65" s="2" customFormat="1" ht="24.15" customHeight="1">
      <c r="A281" s="35"/>
      <c r="B281" s="36"/>
      <c r="C281" s="193" t="s">
        <v>356</v>
      </c>
      <c r="D281" s="193" t="s">
        <v>158</v>
      </c>
      <c r="E281" s="194" t="s">
        <v>357</v>
      </c>
      <c r="F281" s="195" t="s">
        <v>358</v>
      </c>
      <c r="G281" s="196" t="s">
        <v>218</v>
      </c>
      <c r="H281" s="197">
        <v>31.32</v>
      </c>
      <c r="I281" s="198"/>
      <c r="J281" s="199">
        <f>ROUND(I281*H281,2)</f>
        <v>0</v>
      </c>
      <c r="K281" s="200"/>
      <c r="L281" s="40"/>
      <c r="M281" s="201" t="s">
        <v>1</v>
      </c>
      <c r="N281" s="202" t="s">
        <v>41</v>
      </c>
      <c r="O281" s="72"/>
      <c r="P281" s="203">
        <f>O281*H281</f>
        <v>0</v>
      </c>
      <c r="Q281" s="203">
        <v>3.3579999999999999E-2</v>
      </c>
      <c r="R281" s="203">
        <f>Q281*H281</f>
        <v>1.0517255999999999</v>
      </c>
      <c r="S281" s="203">
        <v>0</v>
      </c>
      <c r="T281" s="20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95</v>
      </c>
      <c r="AT281" s="205" t="s">
        <v>158</v>
      </c>
      <c r="AU281" s="205" t="s">
        <v>92</v>
      </c>
      <c r="AY281" s="18" t="s">
        <v>156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95</v>
      </c>
      <c r="BM281" s="205" t="s">
        <v>359</v>
      </c>
    </row>
    <row r="282" spans="1:65" s="13" customFormat="1" ht="10.199999999999999">
      <c r="B282" s="207"/>
      <c r="C282" s="208"/>
      <c r="D282" s="209" t="s">
        <v>163</v>
      </c>
      <c r="E282" s="210" t="s">
        <v>1</v>
      </c>
      <c r="F282" s="211" t="s">
        <v>360</v>
      </c>
      <c r="G282" s="208"/>
      <c r="H282" s="212">
        <v>31.32</v>
      </c>
      <c r="I282" s="213"/>
      <c r="J282" s="208"/>
      <c r="K282" s="208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163</v>
      </c>
      <c r="AU282" s="218" t="s">
        <v>92</v>
      </c>
      <c r="AV282" s="13" t="s">
        <v>85</v>
      </c>
      <c r="AW282" s="13" t="s">
        <v>32</v>
      </c>
      <c r="AX282" s="13" t="s">
        <v>76</v>
      </c>
      <c r="AY282" s="218" t="s">
        <v>156</v>
      </c>
    </row>
    <row r="283" spans="1:65" s="14" customFormat="1" ht="10.199999999999999">
      <c r="B283" s="219"/>
      <c r="C283" s="220"/>
      <c r="D283" s="209" t="s">
        <v>163</v>
      </c>
      <c r="E283" s="221" t="s">
        <v>1</v>
      </c>
      <c r="F283" s="222" t="s">
        <v>165</v>
      </c>
      <c r="G283" s="220"/>
      <c r="H283" s="223">
        <v>31.32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163</v>
      </c>
      <c r="AU283" s="229" t="s">
        <v>92</v>
      </c>
      <c r="AV283" s="14" t="s">
        <v>95</v>
      </c>
      <c r="AW283" s="14" t="s">
        <v>32</v>
      </c>
      <c r="AX283" s="14" t="s">
        <v>83</v>
      </c>
      <c r="AY283" s="229" t="s">
        <v>156</v>
      </c>
    </row>
    <row r="284" spans="1:65" s="2" customFormat="1" ht="33" customHeight="1">
      <c r="A284" s="35"/>
      <c r="B284" s="36"/>
      <c r="C284" s="193" t="s">
        <v>361</v>
      </c>
      <c r="D284" s="193" t="s">
        <v>158</v>
      </c>
      <c r="E284" s="194" t="s">
        <v>362</v>
      </c>
      <c r="F284" s="195" t="s">
        <v>363</v>
      </c>
      <c r="G284" s="196" t="s">
        <v>218</v>
      </c>
      <c r="H284" s="197">
        <v>92.28</v>
      </c>
      <c r="I284" s="198"/>
      <c r="J284" s="199">
        <f>ROUND(I284*H284,2)</f>
        <v>0</v>
      </c>
      <c r="K284" s="200"/>
      <c r="L284" s="40"/>
      <c r="M284" s="201" t="s">
        <v>1</v>
      </c>
      <c r="N284" s="202" t="s">
        <v>41</v>
      </c>
      <c r="O284" s="72"/>
      <c r="P284" s="203">
        <f>O284*H284</f>
        <v>0</v>
      </c>
      <c r="Q284" s="203">
        <v>1.54E-2</v>
      </c>
      <c r="R284" s="203">
        <f>Q284*H284</f>
        <v>1.4211120000000002</v>
      </c>
      <c r="S284" s="203">
        <v>0</v>
      </c>
      <c r="T284" s="20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5" t="s">
        <v>95</v>
      </c>
      <c r="AT284" s="205" t="s">
        <v>158</v>
      </c>
      <c r="AU284" s="205" t="s">
        <v>92</v>
      </c>
      <c r="AY284" s="18" t="s">
        <v>156</v>
      </c>
      <c r="BE284" s="206">
        <f>IF(N284="základní",J284,0)</f>
        <v>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18" t="s">
        <v>83</v>
      </c>
      <c r="BK284" s="206">
        <f>ROUND(I284*H284,2)</f>
        <v>0</v>
      </c>
      <c r="BL284" s="18" t="s">
        <v>95</v>
      </c>
      <c r="BM284" s="205" t="s">
        <v>364</v>
      </c>
    </row>
    <row r="285" spans="1:65" s="15" customFormat="1" ht="10.199999999999999">
      <c r="B285" s="230"/>
      <c r="C285" s="231"/>
      <c r="D285" s="209" t="s">
        <v>163</v>
      </c>
      <c r="E285" s="232" t="s">
        <v>1</v>
      </c>
      <c r="F285" s="233" t="s">
        <v>365</v>
      </c>
      <c r="G285" s="231"/>
      <c r="H285" s="232" t="s">
        <v>1</v>
      </c>
      <c r="I285" s="234"/>
      <c r="J285" s="231"/>
      <c r="K285" s="231"/>
      <c r="L285" s="235"/>
      <c r="M285" s="236"/>
      <c r="N285" s="237"/>
      <c r="O285" s="237"/>
      <c r="P285" s="237"/>
      <c r="Q285" s="237"/>
      <c r="R285" s="237"/>
      <c r="S285" s="237"/>
      <c r="T285" s="238"/>
      <c r="AT285" s="239" t="s">
        <v>163</v>
      </c>
      <c r="AU285" s="239" t="s">
        <v>92</v>
      </c>
      <c r="AV285" s="15" t="s">
        <v>83</v>
      </c>
      <c r="AW285" s="15" t="s">
        <v>32</v>
      </c>
      <c r="AX285" s="15" t="s">
        <v>76</v>
      </c>
      <c r="AY285" s="239" t="s">
        <v>156</v>
      </c>
    </row>
    <row r="286" spans="1:65" s="13" customFormat="1" ht="10.199999999999999">
      <c r="B286" s="207"/>
      <c r="C286" s="208"/>
      <c r="D286" s="209" t="s">
        <v>163</v>
      </c>
      <c r="E286" s="210" t="s">
        <v>1</v>
      </c>
      <c r="F286" s="211" t="s">
        <v>366</v>
      </c>
      <c r="G286" s="208"/>
      <c r="H286" s="212">
        <v>92.28</v>
      </c>
      <c r="I286" s="213"/>
      <c r="J286" s="208"/>
      <c r="K286" s="208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163</v>
      </c>
      <c r="AU286" s="218" t="s">
        <v>92</v>
      </c>
      <c r="AV286" s="13" t="s">
        <v>85</v>
      </c>
      <c r="AW286" s="13" t="s">
        <v>32</v>
      </c>
      <c r="AX286" s="13" t="s">
        <v>76</v>
      </c>
      <c r="AY286" s="218" t="s">
        <v>156</v>
      </c>
    </row>
    <row r="287" spans="1:65" s="14" customFormat="1" ht="10.199999999999999">
      <c r="B287" s="219"/>
      <c r="C287" s="220"/>
      <c r="D287" s="209" t="s">
        <v>163</v>
      </c>
      <c r="E287" s="221" t="s">
        <v>1</v>
      </c>
      <c r="F287" s="222" t="s">
        <v>165</v>
      </c>
      <c r="G287" s="220"/>
      <c r="H287" s="223">
        <v>92.28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163</v>
      </c>
      <c r="AU287" s="229" t="s">
        <v>92</v>
      </c>
      <c r="AV287" s="14" t="s">
        <v>95</v>
      </c>
      <c r="AW287" s="14" t="s">
        <v>32</v>
      </c>
      <c r="AX287" s="14" t="s">
        <v>83</v>
      </c>
      <c r="AY287" s="229" t="s">
        <v>156</v>
      </c>
    </row>
    <row r="288" spans="1:65" s="2" customFormat="1" ht="24.15" customHeight="1">
      <c r="A288" s="35"/>
      <c r="B288" s="36"/>
      <c r="C288" s="193" t="s">
        <v>367</v>
      </c>
      <c r="D288" s="193" t="s">
        <v>158</v>
      </c>
      <c r="E288" s="194" t="s">
        <v>368</v>
      </c>
      <c r="F288" s="195" t="s">
        <v>369</v>
      </c>
      <c r="G288" s="196" t="s">
        <v>218</v>
      </c>
      <c r="H288" s="197">
        <v>92.28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7.9000000000000008E-3</v>
      </c>
      <c r="R288" s="203">
        <f>Q288*H288</f>
        <v>0.7290120000000001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95</v>
      </c>
      <c r="AT288" s="205" t="s">
        <v>158</v>
      </c>
      <c r="AU288" s="205" t="s">
        <v>92</v>
      </c>
      <c r="AY288" s="18" t="s">
        <v>156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95</v>
      </c>
      <c r="BM288" s="205" t="s">
        <v>370</v>
      </c>
    </row>
    <row r="289" spans="1:65" s="2" customFormat="1" ht="24.15" customHeight="1">
      <c r="A289" s="35"/>
      <c r="B289" s="36"/>
      <c r="C289" s="193" t="s">
        <v>371</v>
      </c>
      <c r="D289" s="193" t="s">
        <v>158</v>
      </c>
      <c r="E289" s="194" t="s">
        <v>372</v>
      </c>
      <c r="F289" s="195" t="s">
        <v>373</v>
      </c>
      <c r="G289" s="196" t="s">
        <v>295</v>
      </c>
      <c r="H289" s="197">
        <v>8</v>
      </c>
      <c r="I289" s="198"/>
      <c r="J289" s="199">
        <f>ROUND(I289*H289,2)</f>
        <v>0</v>
      </c>
      <c r="K289" s="200"/>
      <c r="L289" s="40"/>
      <c r="M289" s="201" t="s">
        <v>1</v>
      </c>
      <c r="N289" s="202" t="s">
        <v>41</v>
      </c>
      <c r="O289" s="72"/>
      <c r="P289" s="203">
        <f>O289*H289</f>
        <v>0</v>
      </c>
      <c r="Q289" s="203">
        <v>0.1575</v>
      </c>
      <c r="R289" s="203">
        <f>Q289*H289</f>
        <v>1.26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95</v>
      </c>
      <c r="AT289" s="205" t="s">
        <v>158</v>
      </c>
      <c r="AU289" s="205" t="s">
        <v>92</v>
      </c>
      <c r="AY289" s="18" t="s">
        <v>156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95</v>
      </c>
      <c r="BM289" s="205" t="s">
        <v>374</v>
      </c>
    </row>
    <row r="290" spans="1:65" s="15" customFormat="1" ht="10.199999999999999">
      <c r="B290" s="230"/>
      <c r="C290" s="231"/>
      <c r="D290" s="209" t="s">
        <v>163</v>
      </c>
      <c r="E290" s="232" t="s">
        <v>1</v>
      </c>
      <c r="F290" s="233" t="s">
        <v>375</v>
      </c>
      <c r="G290" s="231"/>
      <c r="H290" s="232" t="s">
        <v>1</v>
      </c>
      <c r="I290" s="234"/>
      <c r="J290" s="231"/>
      <c r="K290" s="231"/>
      <c r="L290" s="235"/>
      <c r="M290" s="236"/>
      <c r="N290" s="237"/>
      <c r="O290" s="237"/>
      <c r="P290" s="237"/>
      <c r="Q290" s="237"/>
      <c r="R290" s="237"/>
      <c r="S290" s="237"/>
      <c r="T290" s="238"/>
      <c r="AT290" s="239" t="s">
        <v>163</v>
      </c>
      <c r="AU290" s="239" t="s">
        <v>92</v>
      </c>
      <c r="AV290" s="15" t="s">
        <v>83</v>
      </c>
      <c r="AW290" s="15" t="s">
        <v>32</v>
      </c>
      <c r="AX290" s="15" t="s">
        <v>76</v>
      </c>
      <c r="AY290" s="239" t="s">
        <v>156</v>
      </c>
    </row>
    <row r="291" spans="1:65" s="13" customFormat="1" ht="10.199999999999999">
      <c r="B291" s="207"/>
      <c r="C291" s="208"/>
      <c r="D291" s="209" t="s">
        <v>163</v>
      </c>
      <c r="E291" s="210" t="s">
        <v>1</v>
      </c>
      <c r="F291" s="211" t="s">
        <v>101</v>
      </c>
      <c r="G291" s="208"/>
      <c r="H291" s="212">
        <v>6</v>
      </c>
      <c r="I291" s="213"/>
      <c r="J291" s="208"/>
      <c r="K291" s="208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163</v>
      </c>
      <c r="AU291" s="218" t="s">
        <v>92</v>
      </c>
      <c r="AV291" s="13" t="s">
        <v>85</v>
      </c>
      <c r="AW291" s="13" t="s">
        <v>32</v>
      </c>
      <c r="AX291" s="13" t="s">
        <v>76</v>
      </c>
      <c r="AY291" s="218" t="s">
        <v>156</v>
      </c>
    </row>
    <row r="292" spans="1:65" s="15" customFormat="1" ht="10.199999999999999">
      <c r="B292" s="230"/>
      <c r="C292" s="231"/>
      <c r="D292" s="209" t="s">
        <v>163</v>
      </c>
      <c r="E292" s="232" t="s">
        <v>1</v>
      </c>
      <c r="F292" s="233" t="s">
        <v>182</v>
      </c>
      <c r="G292" s="231"/>
      <c r="H292" s="232" t="s">
        <v>1</v>
      </c>
      <c r="I292" s="234"/>
      <c r="J292" s="231"/>
      <c r="K292" s="231"/>
      <c r="L292" s="235"/>
      <c r="M292" s="236"/>
      <c r="N292" s="237"/>
      <c r="O292" s="237"/>
      <c r="P292" s="237"/>
      <c r="Q292" s="237"/>
      <c r="R292" s="237"/>
      <c r="S292" s="237"/>
      <c r="T292" s="238"/>
      <c r="AT292" s="239" t="s">
        <v>163</v>
      </c>
      <c r="AU292" s="239" t="s">
        <v>92</v>
      </c>
      <c r="AV292" s="15" t="s">
        <v>83</v>
      </c>
      <c r="AW292" s="15" t="s">
        <v>32</v>
      </c>
      <c r="AX292" s="15" t="s">
        <v>76</v>
      </c>
      <c r="AY292" s="239" t="s">
        <v>156</v>
      </c>
    </row>
    <row r="293" spans="1:65" s="13" customFormat="1" ht="10.199999999999999">
      <c r="B293" s="207"/>
      <c r="C293" s="208"/>
      <c r="D293" s="209" t="s">
        <v>163</v>
      </c>
      <c r="E293" s="210" t="s">
        <v>1</v>
      </c>
      <c r="F293" s="211" t="s">
        <v>85</v>
      </c>
      <c r="G293" s="208"/>
      <c r="H293" s="212">
        <v>2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163</v>
      </c>
      <c r="AU293" s="218" t="s">
        <v>92</v>
      </c>
      <c r="AV293" s="13" t="s">
        <v>85</v>
      </c>
      <c r="AW293" s="13" t="s">
        <v>32</v>
      </c>
      <c r="AX293" s="13" t="s">
        <v>76</v>
      </c>
      <c r="AY293" s="218" t="s">
        <v>156</v>
      </c>
    </row>
    <row r="294" spans="1:65" s="14" customFormat="1" ht="10.199999999999999">
      <c r="B294" s="219"/>
      <c r="C294" s="220"/>
      <c r="D294" s="209" t="s">
        <v>163</v>
      </c>
      <c r="E294" s="221" t="s">
        <v>1</v>
      </c>
      <c r="F294" s="222" t="s">
        <v>165</v>
      </c>
      <c r="G294" s="220"/>
      <c r="H294" s="223">
        <v>8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163</v>
      </c>
      <c r="AU294" s="229" t="s">
        <v>92</v>
      </c>
      <c r="AV294" s="14" t="s">
        <v>95</v>
      </c>
      <c r="AW294" s="14" t="s">
        <v>32</v>
      </c>
      <c r="AX294" s="14" t="s">
        <v>83</v>
      </c>
      <c r="AY294" s="229" t="s">
        <v>156</v>
      </c>
    </row>
    <row r="295" spans="1:65" s="2" customFormat="1" ht="37.799999999999997" customHeight="1">
      <c r="A295" s="35"/>
      <c r="B295" s="36"/>
      <c r="C295" s="193" t="s">
        <v>376</v>
      </c>
      <c r="D295" s="193" t="s">
        <v>158</v>
      </c>
      <c r="E295" s="194" t="s">
        <v>377</v>
      </c>
      <c r="F295" s="195" t="s">
        <v>378</v>
      </c>
      <c r="G295" s="196" t="s">
        <v>218</v>
      </c>
      <c r="H295" s="197">
        <v>97.19</v>
      </c>
      <c r="I295" s="198"/>
      <c r="J295" s="199">
        <f>ROUND(I295*H295,2)</f>
        <v>0</v>
      </c>
      <c r="K295" s="200"/>
      <c r="L295" s="40"/>
      <c r="M295" s="201" t="s">
        <v>1</v>
      </c>
      <c r="N295" s="202" t="s">
        <v>41</v>
      </c>
      <c r="O295" s="72"/>
      <c r="P295" s="203">
        <f>O295*H295</f>
        <v>0</v>
      </c>
      <c r="Q295" s="203">
        <v>1.9699999999999999E-2</v>
      </c>
      <c r="R295" s="203">
        <f>Q295*H295</f>
        <v>1.9146429999999999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95</v>
      </c>
      <c r="AT295" s="205" t="s">
        <v>158</v>
      </c>
      <c r="AU295" s="205" t="s">
        <v>92</v>
      </c>
      <c r="AY295" s="18" t="s">
        <v>156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83</v>
      </c>
      <c r="BK295" s="206">
        <f>ROUND(I295*H295,2)</f>
        <v>0</v>
      </c>
      <c r="BL295" s="18" t="s">
        <v>95</v>
      </c>
      <c r="BM295" s="205" t="s">
        <v>379</v>
      </c>
    </row>
    <row r="296" spans="1:65" s="15" customFormat="1" ht="10.199999999999999">
      <c r="B296" s="230"/>
      <c r="C296" s="231"/>
      <c r="D296" s="209" t="s">
        <v>163</v>
      </c>
      <c r="E296" s="232" t="s">
        <v>1</v>
      </c>
      <c r="F296" s="233" t="s">
        <v>317</v>
      </c>
      <c r="G296" s="231"/>
      <c r="H296" s="232" t="s">
        <v>1</v>
      </c>
      <c r="I296" s="234"/>
      <c r="J296" s="231"/>
      <c r="K296" s="231"/>
      <c r="L296" s="235"/>
      <c r="M296" s="236"/>
      <c r="N296" s="237"/>
      <c r="O296" s="237"/>
      <c r="P296" s="237"/>
      <c r="Q296" s="237"/>
      <c r="R296" s="237"/>
      <c r="S296" s="237"/>
      <c r="T296" s="238"/>
      <c r="AT296" s="239" t="s">
        <v>163</v>
      </c>
      <c r="AU296" s="239" t="s">
        <v>92</v>
      </c>
      <c r="AV296" s="15" t="s">
        <v>83</v>
      </c>
      <c r="AW296" s="15" t="s">
        <v>32</v>
      </c>
      <c r="AX296" s="15" t="s">
        <v>76</v>
      </c>
      <c r="AY296" s="239" t="s">
        <v>156</v>
      </c>
    </row>
    <row r="297" spans="1:65" s="15" customFormat="1" ht="10.199999999999999">
      <c r="B297" s="230"/>
      <c r="C297" s="231"/>
      <c r="D297" s="209" t="s">
        <v>163</v>
      </c>
      <c r="E297" s="232" t="s">
        <v>1</v>
      </c>
      <c r="F297" s="233" t="s">
        <v>318</v>
      </c>
      <c r="G297" s="231"/>
      <c r="H297" s="232" t="s">
        <v>1</v>
      </c>
      <c r="I297" s="234"/>
      <c r="J297" s="231"/>
      <c r="K297" s="231"/>
      <c r="L297" s="235"/>
      <c r="M297" s="236"/>
      <c r="N297" s="237"/>
      <c r="O297" s="237"/>
      <c r="P297" s="237"/>
      <c r="Q297" s="237"/>
      <c r="R297" s="237"/>
      <c r="S297" s="237"/>
      <c r="T297" s="238"/>
      <c r="AT297" s="239" t="s">
        <v>163</v>
      </c>
      <c r="AU297" s="239" t="s">
        <v>92</v>
      </c>
      <c r="AV297" s="15" t="s">
        <v>83</v>
      </c>
      <c r="AW297" s="15" t="s">
        <v>32</v>
      </c>
      <c r="AX297" s="15" t="s">
        <v>76</v>
      </c>
      <c r="AY297" s="239" t="s">
        <v>156</v>
      </c>
    </row>
    <row r="298" spans="1:65" s="13" customFormat="1" ht="10.199999999999999">
      <c r="B298" s="207"/>
      <c r="C298" s="208"/>
      <c r="D298" s="209" t="s">
        <v>163</v>
      </c>
      <c r="E298" s="210" t="s">
        <v>1</v>
      </c>
      <c r="F298" s="211" t="s">
        <v>380</v>
      </c>
      <c r="G298" s="208"/>
      <c r="H298" s="212">
        <v>29.9</v>
      </c>
      <c r="I298" s="213"/>
      <c r="J298" s="208"/>
      <c r="K298" s="208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163</v>
      </c>
      <c r="AU298" s="218" t="s">
        <v>92</v>
      </c>
      <c r="AV298" s="13" t="s">
        <v>85</v>
      </c>
      <c r="AW298" s="13" t="s">
        <v>32</v>
      </c>
      <c r="AX298" s="13" t="s">
        <v>76</v>
      </c>
      <c r="AY298" s="218" t="s">
        <v>156</v>
      </c>
    </row>
    <row r="299" spans="1:65" s="13" customFormat="1" ht="10.199999999999999">
      <c r="B299" s="207"/>
      <c r="C299" s="208"/>
      <c r="D299" s="209" t="s">
        <v>163</v>
      </c>
      <c r="E299" s="210" t="s">
        <v>1</v>
      </c>
      <c r="F299" s="211" t="s">
        <v>381</v>
      </c>
      <c r="G299" s="208"/>
      <c r="H299" s="212">
        <v>-1.6</v>
      </c>
      <c r="I299" s="213"/>
      <c r="J299" s="208"/>
      <c r="K299" s="208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163</v>
      </c>
      <c r="AU299" s="218" t="s">
        <v>92</v>
      </c>
      <c r="AV299" s="13" t="s">
        <v>85</v>
      </c>
      <c r="AW299" s="13" t="s">
        <v>32</v>
      </c>
      <c r="AX299" s="13" t="s">
        <v>76</v>
      </c>
      <c r="AY299" s="218" t="s">
        <v>156</v>
      </c>
    </row>
    <row r="300" spans="1:65" s="13" customFormat="1" ht="10.199999999999999">
      <c r="B300" s="207"/>
      <c r="C300" s="208"/>
      <c r="D300" s="209" t="s">
        <v>163</v>
      </c>
      <c r="E300" s="210" t="s">
        <v>1</v>
      </c>
      <c r="F300" s="211" t="s">
        <v>382</v>
      </c>
      <c r="G300" s="208"/>
      <c r="H300" s="212">
        <v>-0.85499999999999998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163</v>
      </c>
      <c r="AU300" s="218" t="s">
        <v>92</v>
      </c>
      <c r="AV300" s="13" t="s">
        <v>85</v>
      </c>
      <c r="AW300" s="13" t="s">
        <v>32</v>
      </c>
      <c r="AX300" s="13" t="s">
        <v>76</v>
      </c>
      <c r="AY300" s="218" t="s">
        <v>156</v>
      </c>
    </row>
    <row r="301" spans="1:65" s="15" customFormat="1" ht="10.199999999999999">
      <c r="B301" s="230"/>
      <c r="C301" s="231"/>
      <c r="D301" s="209" t="s">
        <v>163</v>
      </c>
      <c r="E301" s="232" t="s">
        <v>1</v>
      </c>
      <c r="F301" s="233" t="s">
        <v>320</v>
      </c>
      <c r="G301" s="231"/>
      <c r="H301" s="232" t="s">
        <v>1</v>
      </c>
      <c r="I301" s="234"/>
      <c r="J301" s="231"/>
      <c r="K301" s="231"/>
      <c r="L301" s="235"/>
      <c r="M301" s="236"/>
      <c r="N301" s="237"/>
      <c r="O301" s="237"/>
      <c r="P301" s="237"/>
      <c r="Q301" s="237"/>
      <c r="R301" s="237"/>
      <c r="S301" s="237"/>
      <c r="T301" s="238"/>
      <c r="AT301" s="239" t="s">
        <v>163</v>
      </c>
      <c r="AU301" s="239" t="s">
        <v>92</v>
      </c>
      <c r="AV301" s="15" t="s">
        <v>83</v>
      </c>
      <c r="AW301" s="15" t="s">
        <v>32</v>
      </c>
      <c r="AX301" s="15" t="s">
        <v>76</v>
      </c>
      <c r="AY301" s="239" t="s">
        <v>156</v>
      </c>
    </row>
    <row r="302" spans="1:65" s="13" customFormat="1" ht="10.199999999999999">
      <c r="B302" s="207"/>
      <c r="C302" s="208"/>
      <c r="D302" s="209" t="s">
        <v>163</v>
      </c>
      <c r="E302" s="210" t="s">
        <v>1</v>
      </c>
      <c r="F302" s="211" t="s">
        <v>383</v>
      </c>
      <c r="G302" s="208"/>
      <c r="H302" s="212">
        <v>19.5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163</v>
      </c>
      <c r="AU302" s="218" t="s">
        <v>92</v>
      </c>
      <c r="AV302" s="13" t="s">
        <v>85</v>
      </c>
      <c r="AW302" s="13" t="s">
        <v>32</v>
      </c>
      <c r="AX302" s="13" t="s">
        <v>76</v>
      </c>
      <c r="AY302" s="218" t="s">
        <v>156</v>
      </c>
    </row>
    <row r="303" spans="1:65" s="13" customFormat="1" ht="10.199999999999999">
      <c r="B303" s="207"/>
      <c r="C303" s="208"/>
      <c r="D303" s="209" t="s">
        <v>163</v>
      </c>
      <c r="E303" s="210" t="s">
        <v>1</v>
      </c>
      <c r="F303" s="211" t="s">
        <v>381</v>
      </c>
      <c r="G303" s="208"/>
      <c r="H303" s="212">
        <v>-1.6</v>
      </c>
      <c r="I303" s="213"/>
      <c r="J303" s="208"/>
      <c r="K303" s="208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163</v>
      </c>
      <c r="AU303" s="218" t="s">
        <v>92</v>
      </c>
      <c r="AV303" s="13" t="s">
        <v>85</v>
      </c>
      <c r="AW303" s="13" t="s">
        <v>32</v>
      </c>
      <c r="AX303" s="13" t="s">
        <v>76</v>
      </c>
      <c r="AY303" s="218" t="s">
        <v>156</v>
      </c>
    </row>
    <row r="304" spans="1:65" s="15" customFormat="1" ht="10.199999999999999">
      <c r="B304" s="230"/>
      <c r="C304" s="231"/>
      <c r="D304" s="209" t="s">
        <v>163</v>
      </c>
      <c r="E304" s="232" t="s">
        <v>1</v>
      </c>
      <c r="F304" s="233" t="s">
        <v>322</v>
      </c>
      <c r="G304" s="231"/>
      <c r="H304" s="232" t="s">
        <v>1</v>
      </c>
      <c r="I304" s="234"/>
      <c r="J304" s="231"/>
      <c r="K304" s="231"/>
      <c r="L304" s="235"/>
      <c r="M304" s="236"/>
      <c r="N304" s="237"/>
      <c r="O304" s="237"/>
      <c r="P304" s="237"/>
      <c r="Q304" s="237"/>
      <c r="R304" s="237"/>
      <c r="S304" s="237"/>
      <c r="T304" s="238"/>
      <c r="AT304" s="239" t="s">
        <v>163</v>
      </c>
      <c r="AU304" s="239" t="s">
        <v>92</v>
      </c>
      <c r="AV304" s="15" t="s">
        <v>83</v>
      </c>
      <c r="AW304" s="15" t="s">
        <v>32</v>
      </c>
      <c r="AX304" s="15" t="s">
        <v>76</v>
      </c>
      <c r="AY304" s="239" t="s">
        <v>156</v>
      </c>
    </row>
    <row r="305" spans="2:51" s="13" customFormat="1" ht="10.199999999999999">
      <c r="B305" s="207"/>
      <c r="C305" s="208"/>
      <c r="D305" s="209" t="s">
        <v>163</v>
      </c>
      <c r="E305" s="210" t="s">
        <v>1</v>
      </c>
      <c r="F305" s="211" t="s">
        <v>384</v>
      </c>
      <c r="G305" s="208"/>
      <c r="H305" s="212">
        <v>14.82</v>
      </c>
      <c r="I305" s="213"/>
      <c r="J305" s="208"/>
      <c r="K305" s="208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163</v>
      </c>
      <c r="AU305" s="218" t="s">
        <v>92</v>
      </c>
      <c r="AV305" s="13" t="s">
        <v>85</v>
      </c>
      <c r="AW305" s="13" t="s">
        <v>32</v>
      </c>
      <c r="AX305" s="13" t="s">
        <v>76</v>
      </c>
      <c r="AY305" s="218" t="s">
        <v>156</v>
      </c>
    </row>
    <row r="306" spans="2:51" s="13" customFormat="1" ht="10.199999999999999">
      <c r="B306" s="207"/>
      <c r="C306" s="208"/>
      <c r="D306" s="209" t="s">
        <v>163</v>
      </c>
      <c r="E306" s="210" t="s">
        <v>1</v>
      </c>
      <c r="F306" s="211" t="s">
        <v>385</v>
      </c>
      <c r="G306" s="208"/>
      <c r="H306" s="212">
        <v>-1.68</v>
      </c>
      <c r="I306" s="213"/>
      <c r="J306" s="208"/>
      <c r="K306" s="208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163</v>
      </c>
      <c r="AU306" s="218" t="s">
        <v>92</v>
      </c>
      <c r="AV306" s="13" t="s">
        <v>85</v>
      </c>
      <c r="AW306" s="13" t="s">
        <v>32</v>
      </c>
      <c r="AX306" s="13" t="s">
        <v>76</v>
      </c>
      <c r="AY306" s="218" t="s">
        <v>156</v>
      </c>
    </row>
    <row r="307" spans="2:51" s="15" customFormat="1" ht="10.199999999999999">
      <c r="B307" s="230"/>
      <c r="C307" s="231"/>
      <c r="D307" s="209" t="s">
        <v>163</v>
      </c>
      <c r="E307" s="232" t="s">
        <v>1</v>
      </c>
      <c r="F307" s="233" t="s">
        <v>323</v>
      </c>
      <c r="G307" s="231"/>
      <c r="H307" s="232" t="s">
        <v>1</v>
      </c>
      <c r="I307" s="234"/>
      <c r="J307" s="231"/>
      <c r="K307" s="231"/>
      <c r="L307" s="235"/>
      <c r="M307" s="236"/>
      <c r="N307" s="237"/>
      <c r="O307" s="237"/>
      <c r="P307" s="237"/>
      <c r="Q307" s="237"/>
      <c r="R307" s="237"/>
      <c r="S307" s="237"/>
      <c r="T307" s="238"/>
      <c r="AT307" s="239" t="s">
        <v>163</v>
      </c>
      <c r="AU307" s="239" t="s">
        <v>92</v>
      </c>
      <c r="AV307" s="15" t="s">
        <v>83</v>
      </c>
      <c r="AW307" s="15" t="s">
        <v>32</v>
      </c>
      <c r="AX307" s="15" t="s">
        <v>76</v>
      </c>
      <c r="AY307" s="239" t="s">
        <v>156</v>
      </c>
    </row>
    <row r="308" spans="2:51" s="13" customFormat="1" ht="10.199999999999999">
      <c r="B308" s="207"/>
      <c r="C308" s="208"/>
      <c r="D308" s="209" t="s">
        <v>163</v>
      </c>
      <c r="E308" s="210" t="s">
        <v>1</v>
      </c>
      <c r="F308" s="211" t="s">
        <v>386</v>
      </c>
      <c r="G308" s="208"/>
      <c r="H308" s="212">
        <v>6.3</v>
      </c>
      <c r="I308" s="213"/>
      <c r="J308" s="208"/>
      <c r="K308" s="208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163</v>
      </c>
      <c r="AU308" s="218" t="s">
        <v>92</v>
      </c>
      <c r="AV308" s="13" t="s">
        <v>85</v>
      </c>
      <c r="AW308" s="13" t="s">
        <v>32</v>
      </c>
      <c r="AX308" s="13" t="s">
        <v>76</v>
      </c>
      <c r="AY308" s="218" t="s">
        <v>156</v>
      </c>
    </row>
    <row r="309" spans="2:51" s="13" customFormat="1" ht="10.199999999999999">
      <c r="B309" s="207"/>
      <c r="C309" s="208"/>
      <c r="D309" s="209" t="s">
        <v>163</v>
      </c>
      <c r="E309" s="210" t="s">
        <v>1</v>
      </c>
      <c r="F309" s="211" t="s">
        <v>387</v>
      </c>
      <c r="G309" s="208"/>
      <c r="H309" s="212">
        <v>2.1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163</v>
      </c>
      <c r="AU309" s="218" t="s">
        <v>92</v>
      </c>
      <c r="AV309" s="13" t="s">
        <v>85</v>
      </c>
      <c r="AW309" s="13" t="s">
        <v>32</v>
      </c>
      <c r="AX309" s="13" t="s">
        <v>76</v>
      </c>
      <c r="AY309" s="218" t="s">
        <v>156</v>
      </c>
    </row>
    <row r="310" spans="2:51" s="15" customFormat="1" ht="10.199999999999999">
      <c r="B310" s="230"/>
      <c r="C310" s="231"/>
      <c r="D310" s="209" t="s">
        <v>163</v>
      </c>
      <c r="E310" s="232" t="s">
        <v>1</v>
      </c>
      <c r="F310" s="233" t="s">
        <v>325</v>
      </c>
      <c r="G310" s="231"/>
      <c r="H310" s="232" t="s">
        <v>1</v>
      </c>
      <c r="I310" s="234"/>
      <c r="J310" s="231"/>
      <c r="K310" s="231"/>
      <c r="L310" s="235"/>
      <c r="M310" s="236"/>
      <c r="N310" s="237"/>
      <c r="O310" s="237"/>
      <c r="P310" s="237"/>
      <c r="Q310" s="237"/>
      <c r="R310" s="237"/>
      <c r="S310" s="237"/>
      <c r="T310" s="238"/>
      <c r="AT310" s="239" t="s">
        <v>163</v>
      </c>
      <c r="AU310" s="239" t="s">
        <v>92</v>
      </c>
      <c r="AV310" s="15" t="s">
        <v>83</v>
      </c>
      <c r="AW310" s="15" t="s">
        <v>32</v>
      </c>
      <c r="AX310" s="15" t="s">
        <v>76</v>
      </c>
      <c r="AY310" s="239" t="s">
        <v>156</v>
      </c>
    </row>
    <row r="311" spans="2:51" s="13" customFormat="1" ht="10.199999999999999">
      <c r="B311" s="207"/>
      <c r="C311" s="208"/>
      <c r="D311" s="209" t="s">
        <v>163</v>
      </c>
      <c r="E311" s="210" t="s">
        <v>1</v>
      </c>
      <c r="F311" s="211" t="s">
        <v>388</v>
      </c>
      <c r="G311" s="208"/>
      <c r="H311" s="212">
        <v>5.2</v>
      </c>
      <c r="I311" s="213"/>
      <c r="J311" s="208"/>
      <c r="K311" s="208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163</v>
      </c>
      <c r="AU311" s="218" t="s">
        <v>92</v>
      </c>
      <c r="AV311" s="13" t="s">
        <v>85</v>
      </c>
      <c r="AW311" s="13" t="s">
        <v>32</v>
      </c>
      <c r="AX311" s="13" t="s">
        <v>76</v>
      </c>
      <c r="AY311" s="218" t="s">
        <v>156</v>
      </c>
    </row>
    <row r="312" spans="2:51" s="13" customFormat="1" ht="10.199999999999999">
      <c r="B312" s="207"/>
      <c r="C312" s="208"/>
      <c r="D312" s="209" t="s">
        <v>163</v>
      </c>
      <c r="E312" s="210" t="s">
        <v>1</v>
      </c>
      <c r="F312" s="211" t="s">
        <v>389</v>
      </c>
      <c r="G312" s="208"/>
      <c r="H312" s="212">
        <v>4.2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163</v>
      </c>
      <c r="AU312" s="218" t="s">
        <v>92</v>
      </c>
      <c r="AV312" s="13" t="s">
        <v>85</v>
      </c>
      <c r="AW312" s="13" t="s">
        <v>32</v>
      </c>
      <c r="AX312" s="13" t="s">
        <v>76</v>
      </c>
      <c r="AY312" s="218" t="s">
        <v>156</v>
      </c>
    </row>
    <row r="313" spans="2:51" s="15" customFormat="1" ht="10.199999999999999">
      <c r="B313" s="230"/>
      <c r="C313" s="231"/>
      <c r="D313" s="209" t="s">
        <v>163</v>
      </c>
      <c r="E313" s="232" t="s">
        <v>1</v>
      </c>
      <c r="F313" s="233" t="s">
        <v>327</v>
      </c>
      <c r="G313" s="231"/>
      <c r="H313" s="232" t="s">
        <v>1</v>
      </c>
      <c r="I313" s="234"/>
      <c r="J313" s="231"/>
      <c r="K313" s="231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163</v>
      </c>
      <c r="AU313" s="239" t="s">
        <v>92</v>
      </c>
      <c r="AV313" s="15" t="s">
        <v>83</v>
      </c>
      <c r="AW313" s="15" t="s">
        <v>32</v>
      </c>
      <c r="AX313" s="15" t="s">
        <v>76</v>
      </c>
      <c r="AY313" s="239" t="s">
        <v>156</v>
      </c>
    </row>
    <row r="314" spans="2:51" s="13" customFormat="1" ht="10.199999999999999">
      <c r="B314" s="207"/>
      <c r="C314" s="208"/>
      <c r="D314" s="209" t="s">
        <v>163</v>
      </c>
      <c r="E314" s="210" t="s">
        <v>1</v>
      </c>
      <c r="F314" s="211" t="s">
        <v>390</v>
      </c>
      <c r="G314" s="208"/>
      <c r="H314" s="212">
        <v>2.9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163</v>
      </c>
      <c r="AU314" s="218" t="s">
        <v>92</v>
      </c>
      <c r="AV314" s="13" t="s">
        <v>85</v>
      </c>
      <c r="AW314" s="13" t="s">
        <v>32</v>
      </c>
      <c r="AX314" s="13" t="s">
        <v>76</v>
      </c>
      <c r="AY314" s="218" t="s">
        <v>156</v>
      </c>
    </row>
    <row r="315" spans="2:51" s="15" customFormat="1" ht="10.199999999999999">
      <c r="B315" s="230"/>
      <c r="C315" s="231"/>
      <c r="D315" s="209" t="s">
        <v>163</v>
      </c>
      <c r="E315" s="232" t="s">
        <v>1</v>
      </c>
      <c r="F315" s="233" t="s">
        <v>328</v>
      </c>
      <c r="G315" s="231"/>
      <c r="H315" s="232" t="s">
        <v>1</v>
      </c>
      <c r="I315" s="234"/>
      <c r="J315" s="231"/>
      <c r="K315" s="231"/>
      <c r="L315" s="235"/>
      <c r="M315" s="236"/>
      <c r="N315" s="237"/>
      <c r="O315" s="237"/>
      <c r="P315" s="237"/>
      <c r="Q315" s="237"/>
      <c r="R315" s="237"/>
      <c r="S315" s="237"/>
      <c r="T315" s="238"/>
      <c r="AT315" s="239" t="s">
        <v>163</v>
      </c>
      <c r="AU315" s="239" t="s">
        <v>92</v>
      </c>
      <c r="AV315" s="15" t="s">
        <v>83</v>
      </c>
      <c r="AW315" s="15" t="s">
        <v>32</v>
      </c>
      <c r="AX315" s="15" t="s">
        <v>76</v>
      </c>
      <c r="AY315" s="239" t="s">
        <v>156</v>
      </c>
    </row>
    <row r="316" spans="2:51" s="13" customFormat="1" ht="10.199999999999999">
      <c r="B316" s="207"/>
      <c r="C316" s="208"/>
      <c r="D316" s="209" t="s">
        <v>163</v>
      </c>
      <c r="E316" s="210" t="s">
        <v>1</v>
      </c>
      <c r="F316" s="211" t="s">
        <v>391</v>
      </c>
      <c r="G316" s="208"/>
      <c r="H316" s="212">
        <v>13.26</v>
      </c>
      <c r="I316" s="213"/>
      <c r="J316" s="208"/>
      <c r="K316" s="208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163</v>
      </c>
      <c r="AU316" s="218" t="s">
        <v>92</v>
      </c>
      <c r="AV316" s="13" t="s">
        <v>85</v>
      </c>
      <c r="AW316" s="13" t="s">
        <v>32</v>
      </c>
      <c r="AX316" s="13" t="s">
        <v>76</v>
      </c>
      <c r="AY316" s="218" t="s">
        <v>156</v>
      </c>
    </row>
    <row r="317" spans="2:51" s="13" customFormat="1" ht="10.199999999999999">
      <c r="B317" s="207"/>
      <c r="C317" s="208"/>
      <c r="D317" s="209" t="s">
        <v>163</v>
      </c>
      <c r="E317" s="210" t="s">
        <v>1</v>
      </c>
      <c r="F317" s="211" t="s">
        <v>382</v>
      </c>
      <c r="G317" s="208"/>
      <c r="H317" s="212">
        <v>-0.85499999999999998</v>
      </c>
      <c r="I317" s="213"/>
      <c r="J317" s="208"/>
      <c r="K317" s="208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163</v>
      </c>
      <c r="AU317" s="218" t="s">
        <v>92</v>
      </c>
      <c r="AV317" s="13" t="s">
        <v>85</v>
      </c>
      <c r="AW317" s="13" t="s">
        <v>32</v>
      </c>
      <c r="AX317" s="13" t="s">
        <v>76</v>
      </c>
      <c r="AY317" s="218" t="s">
        <v>156</v>
      </c>
    </row>
    <row r="318" spans="2:51" s="15" customFormat="1" ht="10.199999999999999">
      <c r="B318" s="230"/>
      <c r="C318" s="231"/>
      <c r="D318" s="209" t="s">
        <v>163</v>
      </c>
      <c r="E318" s="232" t="s">
        <v>1</v>
      </c>
      <c r="F318" s="233" t="s">
        <v>330</v>
      </c>
      <c r="G318" s="231"/>
      <c r="H318" s="232" t="s">
        <v>1</v>
      </c>
      <c r="I318" s="234"/>
      <c r="J318" s="231"/>
      <c r="K318" s="231"/>
      <c r="L318" s="235"/>
      <c r="M318" s="236"/>
      <c r="N318" s="237"/>
      <c r="O318" s="237"/>
      <c r="P318" s="237"/>
      <c r="Q318" s="237"/>
      <c r="R318" s="237"/>
      <c r="S318" s="237"/>
      <c r="T318" s="238"/>
      <c r="AT318" s="239" t="s">
        <v>163</v>
      </c>
      <c r="AU318" s="239" t="s">
        <v>92</v>
      </c>
      <c r="AV318" s="15" t="s">
        <v>83</v>
      </c>
      <c r="AW318" s="15" t="s">
        <v>32</v>
      </c>
      <c r="AX318" s="15" t="s">
        <v>76</v>
      </c>
      <c r="AY318" s="239" t="s">
        <v>156</v>
      </c>
    </row>
    <row r="319" spans="2:51" s="13" customFormat="1" ht="10.199999999999999">
      <c r="B319" s="207"/>
      <c r="C319" s="208"/>
      <c r="D319" s="209" t="s">
        <v>163</v>
      </c>
      <c r="E319" s="210" t="s">
        <v>1</v>
      </c>
      <c r="F319" s="211" t="s">
        <v>392</v>
      </c>
      <c r="G319" s="208"/>
      <c r="H319" s="212">
        <v>3.9</v>
      </c>
      <c r="I319" s="213"/>
      <c r="J319" s="208"/>
      <c r="K319" s="208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163</v>
      </c>
      <c r="AU319" s="218" t="s">
        <v>92</v>
      </c>
      <c r="AV319" s="13" t="s">
        <v>85</v>
      </c>
      <c r="AW319" s="13" t="s">
        <v>32</v>
      </c>
      <c r="AX319" s="13" t="s">
        <v>76</v>
      </c>
      <c r="AY319" s="218" t="s">
        <v>156</v>
      </c>
    </row>
    <row r="320" spans="2:51" s="15" customFormat="1" ht="10.199999999999999">
      <c r="B320" s="230"/>
      <c r="C320" s="231"/>
      <c r="D320" s="209" t="s">
        <v>163</v>
      </c>
      <c r="E320" s="232" t="s">
        <v>1</v>
      </c>
      <c r="F320" s="233" t="s">
        <v>332</v>
      </c>
      <c r="G320" s="231"/>
      <c r="H320" s="232" t="s">
        <v>1</v>
      </c>
      <c r="I320" s="234"/>
      <c r="J320" s="231"/>
      <c r="K320" s="231"/>
      <c r="L320" s="235"/>
      <c r="M320" s="236"/>
      <c r="N320" s="237"/>
      <c r="O320" s="237"/>
      <c r="P320" s="237"/>
      <c r="Q320" s="237"/>
      <c r="R320" s="237"/>
      <c r="S320" s="237"/>
      <c r="T320" s="238"/>
      <c r="AT320" s="239" t="s">
        <v>163</v>
      </c>
      <c r="AU320" s="239" t="s">
        <v>92</v>
      </c>
      <c r="AV320" s="15" t="s">
        <v>83</v>
      </c>
      <c r="AW320" s="15" t="s">
        <v>32</v>
      </c>
      <c r="AX320" s="15" t="s">
        <v>76</v>
      </c>
      <c r="AY320" s="239" t="s">
        <v>156</v>
      </c>
    </row>
    <row r="321" spans="1:65" s="13" customFormat="1" ht="10.199999999999999">
      <c r="B321" s="207"/>
      <c r="C321" s="208"/>
      <c r="D321" s="209" t="s">
        <v>163</v>
      </c>
      <c r="E321" s="210" t="s">
        <v>1</v>
      </c>
      <c r="F321" s="211" t="s">
        <v>393</v>
      </c>
      <c r="G321" s="208"/>
      <c r="H321" s="212">
        <v>1.7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163</v>
      </c>
      <c r="AU321" s="218" t="s">
        <v>92</v>
      </c>
      <c r="AV321" s="13" t="s">
        <v>85</v>
      </c>
      <c r="AW321" s="13" t="s">
        <v>32</v>
      </c>
      <c r="AX321" s="13" t="s">
        <v>76</v>
      </c>
      <c r="AY321" s="218" t="s">
        <v>156</v>
      </c>
    </row>
    <row r="322" spans="1:65" s="14" customFormat="1" ht="10.199999999999999">
      <c r="B322" s="219"/>
      <c r="C322" s="220"/>
      <c r="D322" s="209" t="s">
        <v>163</v>
      </c>
      <c r="E322" s="221" t="s">
        <v>1</v>
      </c>
      <c r="F322" s="222" t="s">
        <v>165</v>
      </c>
      <c r="G322" s="220"/>
      <c r="H322" s="223">
        <v>97.19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163</v>
      </c>
      <c r="AU322" s="229" t="s">
        <v>92</v>
      </c>
      <c r="AV322" s="14" t="s">
        <v>95</v>
      </c>
      <c r="AW322" s="14" t="s">
        <v>32</v>
      </c>
      <c r="AX322" s="14" t="s">
        <v>83</v>
      </c>
      <c r="AY322" s="229" t="s">
        <v>156</v>
      </c>
    </row>
    <row r="323" spans="1:65" s="2" customFormat="1" ht="24.15" customHeight="1">
      <c r="A323" s="35"/>
      <c r="B323" s="36"/>
      <c r="C323" s="193" t="s">
        <v>394</v>
      </c>
      <c r="D323" s="193" t="s">
        <v>158</v>
      </c>
      <c r="E323" s="194" t="s">
        <v>395</v>
      </c>
      <c r="F323" s="195" t="s">
        <v>396</v>
      </c>
      <c r="G323" s="196" t="s">
        <v>203</v>
      </c>
      <c r="H323" s="197">
        <v>41.2</v>
      </c>
      <c r="I323" s="198"/>
      <c r="J323" s="199">
        <f>ROUND(I323*H323,2)</f>
        <v>0</v>
      </c>
      <c r="K323" s="200"/>
      <c r="L323" s="40"/>
      <c r="M323" s="201" t="s">
        <v>1</v>
      </c>
      <c r="N323" s="202" t="s">
        <v>41</v>
      </c>
      <c r="O323" s="72"/>
      <c r="P323" s="203">
        <f>O323*H323</f>
        <v>0</v>
      </c>
      <c r="Q323" s="203">
        <v>1.5E-3</v>
      </c>
      <c r="R323" s="203">
        <f>Q323*H323</f>
        <v>6.1800000000000008E-2</v>
      </c>
      <c r="S323" s="203">
        <v>0</v>
      </c>
      <c r="T323" s="20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5" t="s">
        <v>95</v>
      </c>
      <c r="AT323" s="205" t="s">
        <v>158</v>
      </c>
      <c r="AU323" s="205" t="s">
        <v>92</v>
      </c>
      <c r="AY323" s="18" t="s">
        <v>156</v>
      </c>
      <c r="BE323" s="206">
        <f>IF(N323="základní",J323,0)</f>
        <v>0</v>
      </c>
      <c r="BF323" s="206">
        <f>IF(N323="snížená",J323,0)</f>
        <v>0</v>
      </c>
      <c r="BG323" s="206">
        <f>IF(N323="zákl. přenesená",J323,0)</f>
        <v>0</v>
      </c>
      <c r="BH323" s="206">
        <f>IF(N323="sníž. přenesená",J323,0)</f>
        <v>0</v>
      </c>
      <c r="BI323" s="206">
        <f>IF(N323="nulová",J323,0)</f>
        <v>0</v>
      </c>
      <c r="BJ323" s="18" t="s">
        <v>83</v>
      </c>
      <c r="BK323" s="206">
        <f>ROUND(I323*H323,2)</f>
        <v>0</v>
      </c>
      <c r="BL323" s="18" t="s">
        <v>95</v>
      </c>
      <c r="BM323" s="205" t="s">
        <v>397</v>
      </c>
    </row>
    <row r="324" spans="1:65" s="15" customFormat="1" ht="10.199999999999999">
      <c r="B324" s="230"/>
      <c r="C324" s="231"/>
      <c r="D324" s="209" t="s">
        <v>163</v>
      </c>
      <c r="E324" s="232" t="s">
        <v>1</v>
      </c>
      <c r="F324" s="233" t="s">
        <v>323</v>
      </c>
      <c r="G324" s="231"/>
      <c r="H324" s="232" t="s">
        <v>1</v>
      </c>
      <c r="I324" s="234"/>
      <c r="J324" s="231"/>
      <c r="K324" s="231"/>
      <c r="L324" s="235"/>
      <c r="M324" s="236"/>
      <c r="N324" s="237"/>
      <c r="O324" s="237"/>
      <c r="P324" s="237"/>
      <c r="Q324" s="237"/>
      <c r="R324" s="237"/>
      <c r="S324" s="237"/>
      <c r="T324" s="238"/>
      <c r="AT324" s="239" t="s">
        <v>163</v>
      </c>
      <c r="AU324" s="239" t="s">
        <v>92</v>
      </c>
      <c r="AV324" s="15" t="s">
        <v>83</v>
      </c>
      <c r="AW324" s="15" t="s">
        <v>32</v>
      </c>
      <c r="AX324" s="15" t="s">
        <v>76</v>
      </c>
      <c r="AY324" s="239" t="s">
        <v>156</v>
      </c>
    </row>
    <row r="325" spans="1:65" s="13" customFormat="1" ht="10.199999999999999">
      <c r="B325" s="207"/>
      <c r="C325" s="208"/>
      <c r="D325" s="209" t="s">
        <v>163</v>
      </c>
      <c r="E325" s="210" t="s">
        <v>1</v>
      </c>
      <c r="F325" s="211" t="s">
        <v>398</v>
      </c>
      <c r="G325" s="208"/>
      <c r="H325" s="212">
        <v>12.6</v>
      </c>
      <c r="I325" s="213"/>
      <c r="J325" s="208"/>
      <c r="K325" s="208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163</v>
      </c>
      <c r="AU325" s="218" t="s">
        <v>92</v>
      </c>
      <c r="AV325" s="13" t="s">
        <v>85</v>
      </c>
      <c r="AW325" s="13" t="s">
        <v>32</v>
      </c>
      <c r="AX325" s="13" t="s">
        <v>76</v>
      </c>
      <c r="AY325" s="218" t="s">
        <v>156</v>
      </c>
    </row>
    <row r="326" spans="1:65" s="13" customFormat="1" ht="10.199999999999999">
      <c r="B326" s="207"/>
      <c r="C326" s="208"/>
      <c r="D326" s="209" t="s">
        <v>163</v>
      </c>
      <c r="E326" s="210" t="s">
        <v>1</v>
      </c>
      <c r="F326" s="211" t="s">
        <v>399</v>
      </c>
      <c r="G326" s="208"/>
      <c r="H326" s="212">
        <v>4.2</v>
      </c>
      <c r="I326" s="213"/>
      <c r="J326" s="208"/>
      <c r="K326" s="208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163</v>
      </c>
      <c r="AU326" s="218" t="s">
        <v>92</v>
      </c>
      <c r="AV326" s="13" t="s">
        <v>85</v>
      </c>
      <c r="AW326" s="13" t="s">
        <v>32</v>
      </c>
      <c r="AX326" s="13" t="s">
        <v>76</v>
      </c>
      <c r="AY326" s="218" t="s">
        <v>156</v>
      </c>
    </row>
    <row r="327" spans="1:65" s="13" customFormat="1" ht="10.199999999999999">
      <c r="B327" s="207"/>
      <c r="C327" s="208"/>
      <c r="D327" s="209" t="s">
        <v>163</v>
      </c>
      <c r="E327" s="210" t="s">
        <v>1</v>
      </c>
      <c r="F327" s="211" t="s">
        <v>400</v>
      </c>
      <c r="G327" s="208"/>
      <c r="H327" s="212">
        <v>-1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163</v>
      </c>
      <c r="AU327" s="218" t="s">
        <v>92</v>
      </c>
      <c r="AV327" s="13" t="s">
        <v>85</v>
      </c>
      <c r="AW327" s="13" t="s">
        <v>32</v>
      </c>
      <c r="AX327" s="13" t="s">
        <v>76</v>
      </c>
      <c r="AY327" s="218" t="s">
        <v>156</v>
      </c>
    </row>
    <row r="328" spans="1:65" s="13" customFormat="1" ht="10.199999999999999">
      <c r="B328" s="207"/>
      <c r="C328" s="208"/>
      <c r="D328" s="209" t="s">
        <v>163</v>
      </c>
      <c r="E328" s="210" t="s">
        <v>1</v>
      </c>
      <c r="F328" s="211" t="s">
        <v>401</v>
      </c>
      <c r="G328" s="208"/>
      <c r="H328" s="212">
        <v>-1.3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163</v>
      </c>
      <c r="AU328" s="218" t="s">
        <v>92</v>
      </c>
      <c r="AV328" s="13" t="s">
        <v>85</v>
      </c>
      <c r="AW328" s="13" t="s">
        <v>32</v>
      </c>
      <c r="AX328" s="13" t="s">
        <v>76</v>
      </c>
      <c r="AY328" s="218" t="s">
        <v>156</v>
      </c>
    </row>
    <row r="329" spans="1:65" s="15" customFormat="1" ht="10.199999999999999">
      <c r="B329" s="230"/>
      <c r="C329" s="231"/>
      <c r="D329" s="209" t="s">
        <v>163</v>
      </c>
      <c r="E329" s="232" t="s">
        <v>1</v>
      </c>
      <c r="F329" s="233" t="s">
        <v>325</v>
      </c>
      <c r="G329" s="231"/>
      <c r="H329" s="232" t="s">
        <v>1</v>
      </c>
      <c r="I329" s="234"/>
      <c r="J329" s="231"/>
      <c r="K329" s="231"/>
      <c r="L329" s="235"/>
      <c r="M329" s="236"/>
      <c r="N329" s="237"/>
      <c r="O329" s="237"/>
      <c r="P329" s="237"/>
      <c r="Q329" s="237"/>
      <c r="R329" s="237"/>
      <c r="S329" s="237"/>
      <c r="T329" s="238"/>
      <c r="AT329" s="239" t="s">
        <v>163</v>
      </c>
      <c r="AU329" s="239" t="s">
        <v>92</v>
      </c>
      <c r="AV329" s="15" t="s">
        <v>83</v>
      </c>
      <c r="AW329" s="15" t="s">
        <v>32</v>
      </c>
      <c r="AX329" s="15" t="s">
        <v>76</v>
      </c>
      <c r="AY329" s="239" t="s">
        <v>156</v>
      </c>
    </row>
    <row r="330" spans="1:65" s="13" customFormat="1" ht="10.199999999999999">
      <c r="B330" s="207"/>
      <c r="C330" s="208"/>
      <c r="D330" s="209" t="s">
        <v>163</v>
      </c>
      <c r="E330" s="210" t="s">
        <v>1</v>
      </c>
      <c r="F330" s="211" t="s">
        <v>402</v>
      </c>
      <c r="G330" s="208"/>
      <c r="H330" s="212">
        <v>10.4</v>
      </c>
      <c r="I330" s="213"/>
      <c r="J330" s="208"/>
      <c r="K330" s="208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163</v>
      </c>
      <c r="AU330" s="218" t="s">
        <v>92</v>
      </c>
      <c r="AV330" s="13" t="s">
        <v>85</v>
      </c>
      <c r="AW330" s="13" t="s">
        <v>32</v>
      </c>
      <c r="AX330" s="13" t="s">
        <v>76</v>
      </c>
      <c r="AY330" s="218" t="s">
        <v>156</v>
      </c>
    </row>
    <row r="331" spans="1:65" s="13" customFormat="1" ht="10.199999999999999">
      <c r="B331" s="207"/>
      <c r="C331" s="208"/>
      <c r="D331" s="209" t="s">
        <v>163</v>
      </c>
      <c r="E331" s="210" t="s">
        <v>1</v>
      </c>
      <c r="F331" s="211" t="s">
        <v>403</v>
      </c>
      <c r="G331" s="208"/>
      <c r="H331" s="212">
        <v>8.4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163</v>
      </c>
      <c r="AU331" s="218" t="s">
        <v>92</v>
      </c>
      <c r="AV331" s="13" t="s">
        <v>85</v>
      </c>
      <c r="AW331" s="13" t="s">
        <v>32</v>
      </c>
      <c r="AX331" s="13" t="s">
        <v>76</v>
      </c>
      <c r="AY331" s="218" t="s">
        <v>156</v>
      </c>
    </row>
    <row r="332" spans="1:65" s="13" customFormat="1" ht="10.199999999999999">
      <c r="B332" s="207"/>
      <c r="C332" s="208"/>
      <c r="D332" s="209" t="s">
        <v>163</v>
      </c>
      <c r="E332" s="210" t="s">
        <v>1</v>
      </c>
      <c r="F332" s="211" t="s">
        <v>404</v>
      </c>
      <c r="G332" s="208"/>
      <c r="H332" s="212">
        <v>-3</v>
      </c>
      <c r="I332" s="213"/>
      <c r="J332" s="208"/>
      <c r="K332" s="208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163</v>
      </c>
      <c r="AU332" s="218" t="s">
        <v>92</v>
      </c>
      <c r="AV332" s="13" t="s">
        <v>85</v>
      </c>
      <c r="AW332" s="13" t="s">
        <v>32</v>
      </c>
      <c r="AX332" s="13" t="s">
        <v>76</v>
      </c>
      <c r="AY332" s="218" t="s">
        <v>156</v>
      </c>
    </row>
    <row r="333" spans="1:65" s="13" customFormat="1" ht="10.199999999999999">
      <c r="B333" s="207"/>
      <c r="C333" s="208"/>
      <c r="D333" s="209" t="s">
        <v>163</v>
      </c>
      <c r="E333" s="210" t="s">
        <v>1</v>
      </c>
      <c r="F333" s="211" t="s">
        <v>405</v>
      </c>
      <c r="G333" s="208"/>
      <c r="H333" s="212">
        <v>-0.8</v>
      </c>
      <c r="I333" s="213"/>
      <c r="J333" s="208"/>
      <c r="K333" s="208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163</v>
      </c>
      <c r="AU333" s="218" t="s">
        <v>92</v>
      </c>
      <c r="AV333" s="13" t="s">
        <v>85</v>
      </c>
      <c r="AW333" s="13" t="s">
        <v>32</v>
      </c>
      <c r="AX333" s="13" t="s">
        <v>76</v>
      </c>
      <c r="AY333" s="218" t="s">
        <v>156</v>
      </c>
    </row>
    <row r="334" spans="1:65" s="15" customFormat="1" ht="10.199999999999999">
      <c r="B334" s="230"/>
      <c r="C334" s="231"/>
      <c r="D334" s="209" t="s">
        <v>163</v>
      </c>
      <c r="E334" s="232" t="s">
        <v>1</v>
      </c>
      <c r="F334" s="233" t="s">
        <v>327</v>
      </c>
      <c r="G334" s="231"/>
      <c r="H334" s="232" t="s">
        <v>1</v>
      </c>
      <c r="I334" s="234"/>
      <c r="J334" s="231"/>
      <c r="K334" s="231"/>
      <c r="L334" s="235"/>
      <c r="M334" s="236"/>
      <c r="N334" s="237"/>
      <c r="O334" s="237"/>
      <c r="P334" s="237"/>
      <c r="Q334" s="237"/>
      <c r="R334" s="237"/>
      <c r="S334" s="237"/>
      <c r="T334" s="238"/>
      <c r="AT334" s="239" t="s">
        <v>163</v>
      </c>
      <c r="AU334" s="239" t="s">
        <v>92</v>
      </c>
      <c r="AV334" s="15" t="s">
        <v>83</v>
      </c>
      <c r="AW334" s="15" t="s">
        <v>32</v>
      </c>
      <c r="AX334" s="15" t="s">
        <v>76</v>
      </c>
      <c r="AY334" s="239" t="s">
        <v>156</v>
      </c>
    </row>
    <row r="335" spans="1:65" s="13" customFormat="1" ht="10.199999999999999">
      <c r="B335" s="207"/>
      <c r="C335" s="208"/>
      <c r="D335" s="209" t="s">
        <v>163</v>
      </c>
      <c r="E335" s="210" t="s">
        <v>1</v>
      </c>
      <c r="F335" s="211" t="s">
        <v>406</v>
      </c>
      <c r="G335" s="208"/>
      <c r="H335" s="212">
        <v>5.8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163</v>
      </c>
      <c r="AU335" s="218" t="s">
        <v>92</v>
      </c>
      <c r="AV335" s="13" t="s">
        <v>85</v>
      </c>
      <c r="AW335" s="13" t="s">
        <v>32</v>
      </c>
      <c r="AX335" s="13" t="s">
        <v>76</v>
      </c>
      <c r="AY335" s="218" t="s">
        <v>156</v>
      </c>
    </row>
    <row r="336" spans="1:65" s="13" customFormat="1" ht="10.199999999999999">
      <c r="B336" s="207"/>
      <c r="C336" s="208"/>
      <c r="D336" s="209" t="s">
        <v>163</v>
      </c>
      <c r="E336" s="210" t="s">
        <v>1</v>
      </c>
      <c r="F336" s="211" t="s">
        <v>407</v>
      </c>
      <c r="G336" s="208"/>
      <c r="H336" s="212">
        <v>-0.6</v>
      </c>
      <c r="I336" s="213"/>
      <c r="J336" s="208"/>
      <c r="K336" s="208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163</v>
      </c>
      <c r="AU336" s="218" t="s">
        <v>92</v>
      </c>
      <c r="AV336" s="13" t="s">
        <v>85</v>
      </c>
      <c r="AW336" s="13" t="s">
        <v>32</v>
      </c>
      <c r="AX336" s="13" t="s">
        <v>76</v>
      </c>
      <c r="AY336" s="218" t="s">
        <v>156</v>
      </c>
    </row>
    <row r="337" spans="1:65" s="15" customFormat="1" ht="10.199999999999999">
      <c r="B337" s="230"/>
      <c r="C337" s="231"/>
      <c r="D337" s="209" t="s">
        <v>163</v>
      </c>
      <c r="E337" s="232" t="s">
        <v>1</v>
      </c>
      <c r="F337" s="233" t="s">
        <v>332</v>
      </c>
      <c r="G337" s="231"/>
      <c r="H337" s="232" t="s">
        <v>1</v>
      </c>
      <c r="I337" s="234"/>
      <c r="J337" s="231"/>
      <c r="K337" s="231"/>
      <c r="L337" s="235"/>
      <c r="M337" s="236"/>
      <c r="N337" s="237"/>
      <c r="O337" s="237"/>
      <c r="P337" s="237"/>
      <c r="Q337" s="237"/>
      <c r="R337" s="237"/>
      <c r="S337" s="237"/>
      <c r="T337" s="238"/>
      <c r="AT337" s="239" t="s">
        <v>163</v>
      </c>
      <c r="AU337" s="239" t="s">
        <v>92</v>
      </c>
      <c r="AV337" s="15" t="s">
        <v>83</v>
      </c>
      <c r="AW337" s="15" t="s">
        <v>32</v>
      </c>
      <c r="AX337" s="15" t="s">
        <v>76</v>
      </c>
      <c r="AY337" s="239" t="s">
        <v>156</v>
      </c>
    </row>
    <row r="338" spans="1:65" s="13" customFormat="1" ht="10.199999999999999">
      <c r="B338" s="207"/>
      <c r="C338" s="208"/>
      <c r="D338" s="209" t="s">
        <v>163</v>
      </c>
      <c r="E338" s="210" t="s">
        <v>1</v>
      </c>
      <c r="F338" s="211" t="s">
        <v>408</v>
      </c>
      <c r="G338" s="208"/>
      <c r="H338" s="212">
        <v>6.8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163</v>
      </c>
      <c r="AU338" s="218" t="s">
        <v>92</v>
      </c>
      <c r="AV338" s="13" t="s">
        <v>85</v>
      </c>
      <c r="AW338" s="13" t="s">
        <v>32</v>
      </c>
      <c r="AX338" s="13" t="s">
        <v>76</v>
      </c>
      <c r="AY338" s="218" t="s">
        <v>156</v>
      </c>
    </row>
    <row r="339" spans="1:65" s="13" customFormat="1" ht="10.199999999999999">
      <c r="B339" s="207"/>
      <c r="C339" s="208"/>
      <c r="D339" s="209" t="s">
        <v>163</v>
      </c>
      <c r="E339" s="210" t="s">
        <v>1</v>
      </c>
      <c r="F339" s="211" t="s">
        <v>409</v>
      </c>
      <c r="G339" s="208"/>
      <c r="H339" s="212">
        <v>-0.3</v>
      </c>
      <c r="I339" s="213"/>
      <c r="J339" s="208"/>
      <c r="K339" s="208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163</v>
      </c>
      <c r="AU339" s="218" t="s">
        <v>92</v>
      </c>
      <c r="AV339" s="13" t="s">
        <v>85</v>
      </c>
      <c r="AW339" s="13" t="s">
        <v>32</v>
      </c>
      <c r="AX339" s="13" t="s">
        <v>76</v>
      </c>
      <c r="AY339" s="218" t="s">
        <v>156</v>
      </c>
    </row>
    <row r="340" spans="1:65" s="14" customFormat="1" ht="10.199999999999999">
      <c r="B340" s="219"/>
      <c r="C340" s="220"/>
      <c r="D340" s="209" t="s">
        <v>163</v>
      </c>
      <c r="E340" s="221" t="s">
        <v>1</v>
      </c>
      <c r="F340" s="222" t="s">
        <v>165</v>
      </c>
      <c r="G340" s="220"/>
      <c r="H340" s="223">
        <v>41.2</v>
      </c>
      <c r="I340" s="224"/>
      <c r="J340" s="220"/>
      <c r="K340" s="220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163</v>
      </c>
      <c r="AU340" s="229" t="s">
        <v>92</v>
      </c>
      <c r="AV340" s="14" t="s">
        <v>95</v>
      </c>
      <c r="AW340" s="14" t="s">
        <v>32</v>
      </c>
      <c r="AX340" s="14" t="s">
        <v>83</v>
      </c>
      <c r="AY340" s="229" t="s">
        <v>156</v>
      </c>
    </row>
    <row r="341" spans="1:65" s="2" customFormat="1" ht="16.5" customHeight="1">
      <c r="A341" s="35"/>
      <c r="B341" s="36"/>
      <c r="C341" s="193" t="s">
        <v>410</v>
      </c>
      <c r="D341" s="193" t="s">
        <v>158</v>
      </c>
      <c r="E341" s="194" t="s">
        <v>411</v>
      </c>
      <c r="F341" s="195" t="s">
        <v>412</v>
      </c>
      <c r="G341" s="196" t="s">
        <v>218</v>
      </c>
      <c r="H341" s="197">
        <v>17.010000000000002</v>
      </c>
      <c r="I341" s="198"/>
      <c r="J341" s="199">
        <f>ROUND(I341*H341,2)</f>
        <v>0</v>
      </c>
      <c r="K341" s="200"/>
      <c r="L341" s="40"/>
      <c r="M341" s="201" t="s">
        <v>1</v>
      </c>
      <c r="N341" s="202" t="s">
        <v>41</v>
      </c>
      <c r="O341" s="72"/>
      <c r="P341" s="203">
        <f>O341*H341</f>
        <v>0</v>
      </c>
      <c r="Q341" s="203">
        <v>1.1E-4</v>
      </c>
      <c r="R341" s="203">
        <f>Q341*H341</f>
        <v>1.8711000000000003E-3</v>
      </c>
      <c r="S341" s="203">
        <v>6.0000000000000002E-5</v>
      </c>
      <c r="T341" s="204">
        <f>S341*H341</f>
        <v>1.0206000000000002E-3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5" t="s">
        <v>95</v>
      </c>
      <c r="AT341" s="205" t="s">
        <v>158</v>
      </c>
      <c r="AU341" s="205" t="s">
        <v>92</v>
      </c>
      <c r="AY341" s="18" t="s">
        <v>156</v>
      </c>
      <c r="BE341" s="206">
        <f>IF(N341="základní",J341,0)</f>
        <v>0</v>
      </c>
      <c r="BF341" s="206">
        <f>IF(N341="snížená",J341,0)</f>
        <v>0</v>
      </c>
      <c r="BG341" s="206">
        <f>IF(N341="zákl. přenesená",J341,0)</f>
        <v>0</v>
      </c>
      <c r="BH341" s="206">
        <f>IF(N341="sníž. přenesená",J341,0)</f>
        <v>0</v>
      </c>
      <c r="BI341" s="206">
        <f>IF(N341="nulová",J341,0)</f>
        <v>0</v>
      </c>
      <c r="BJ341" s="18" t="s">
        <v>83</v>
      </c>
      <c r="BK341" s="206">
        <f>ROUND(I341*H341,2)</f>
        <v>0</v>
      </c>
      <c r="BL341" s="18" t="s">
        <v>95</v>
      </c>
      <c r="BM341" s="205" t="s">
        <v>413</v>
      </c>
    </row>
    <row r="342" spans="1:65" s="13" customFormat="1" ht="10.199999999999999">
      <c r="B342" s="207"/>
      <c r="C342" s="208"/>
      <c r="D342" s="209" t="s">
        <v>163</v>
      </c>
      <c r="E342" s="210" t="s">
        <v>1</v>
      </c>
      <c r="F342" s="211" t="s">
        <v>414</v>
      </c>
      <c r="G342" s="208"/>
      <c r="H342" s="212">
        <v>12.6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163</v>
      </c>
      <c r="AU342" s="218" t="s">
        <v>92</v>
      </c>
      <c r="AV342" s="13" t="s">
        <v>85</v>
      </c>
      <c r="AW342" s="13" t="s">
        <v>32</v>
      </c>
      <c r="AX342" s="13" t="s">
        <v>76</v>
      </c>
      <c r="AY342" s="218" t="s">
        <v>156</v>
      </c>
    </row>
    <row r="343" spans="1:65" s="13" customFormat="1" ht="10.199999999999999">
      <c r="B343" s="207"/>
      <c r="C343" s="208"/>
      <c r="D343" s="209" t="s">
        <v>163</v>
      </c>
      <c r="E343" s="210" t="s">
        <v>1</v>
      </c>
      <c r="F343" s="211" t="s">
        <v>415</v>
      </c>
      <c r="G343" s="208"/>
      <c r="H343" s="212">
        <v>2.25</v>
      </c>
      <c r="I343" s="213"/>
      <c r="J343" s="208"/>
      <c r="K343" s="208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163</v>
      </c>
      <c r="AU343" s="218" t="s">
        <v>92</v>
      </c>
      <c r="AV343" s="13" t="s">
        <v>85</v>
      </c>
      <c r="AW343" s="13" t="s">
        <v>32</v>
      </c>
      <c r="AX343" s="13" t="s">
        <v>76</v>
      </c>
      <c r="AY343" s="218" t="s">
        <v>156</v>
      </c>
    </row>
    <row r="344" spans="1:65" s="13" customFormat="1" ht="10.199999999999999">
      <c r="B344" s="207"/>
      <c r="C344" s="208"/>
      <c r="D344" s="209" t="s">
        <v>163</v>
      </c>
      <c r="E344" s="210" t="s">
        <v>1</v>
      </c>
      <c r="F344" s="211" t="s">
        <v>416</v>
      </c>
      <c r="G344" s="208"/>
      <c r="H344" s="212">
        <v>1.08</v>
      </c>
      <c r="I344" s="213"/>
      <c r="J344" s="208"/>
      <c r="K344" s="208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163</v>
      </c>
      <c r="AU344" s="218" t="s">
        <v>92</v>
      </c>
      <c r="AV344" s="13" t="s">
        <v>85</v>
      </c>
      <c r="AW344" s="13" t="s">
        <v>32</v>
      </c>
      <c r="AX344" s="13" t="s">
        <v>76</v>
      </c>
      <c r="AY344" s="218" t="s">
        <v>156</v>
      </c>
    </row>
    <row r="345" spans="1:65" s="13" customFormat="1" ht="10.199999999999999">
      <c r="B345" s="207"/>
      <c r="C345" s="208"/>
      <c r="D345" s="209" t="s">
        <v>163</v>
      </c>
      <c r="E345" s="210" t="s">
        <v>1</v>
      </c>
      <c r="F345" s="211" t="s">
        <v>417</v>
      </c>
      <c r="G345" s="208"/>
      <c r="H345" s="212">
        <v>1.08</v>
      </c>
      <c r="I345" s="213"/>
      <c r="J345" s="208"/>
      <c r="K345" s="208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163</v>
      </c>
      <c r="AU345" s="218" t="s">
        <v>92</v>
      </c>
      <c r="AV345" s="13" t="s">
        <v>85</v>
      </c>
      <c r="AW345" s="13" t="s">
        <v>32</v>
      </c>
      <c r="AX345" s="13" t="s">
        <v>76</v>
      </c>
      <c r="AY345" s="218" t="s">
        <v>156</v>
      </c>
    </row>
    <row r="346" spans="1:65" s="14" customFormat="1" ht="10.199999999999999">
      <c r="B346" s="219"/>
      <c r="C346" s="220"/>
      <c r="D346" s="209" t="s">
        <v>163</v>
      </c>
      <c r="E346" s="221" t="s">
        <v>1</v>
      </c>
      <c r="F346" s="222" t="s">
        <v>165</v>
      </c>
      <c r="G346" s="220"/>
      <c r="H346" s="223">
        <v>17.010000000000002</v>
      </c>
      <c r="I346" s="224"/>
      <c r="J346" s="220"/>
      <c r="K346" s="220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163</v>
      </c>
      <c r="AU346" s="229" t="s">
        <v>92</v>
      </c>
      <c r="AV346" s="14" t="s">
        <v>95</v>
      </c>
      <c r="AW346" s="14" t="s">
        <v>32</v>
      </c>
      <c r="AX346" s="14" t="s">
        <v>83</v>
      </c>
      <c r="AY346" s="229" t="s">
        <v>156</v>
      </c>
    </row>
    <row r="347" spans="1:65" s="2" customFormat="1" ht="24.15" customHeight="1">
      <c r="A347" s="35"/>
      <c r="B347" s="36"/>
      <c r="C347" s="193" t="s">
        <v>418</v>
      </c>
      <c r="D347" s="193" t="s">
        <v>158</v>
      </c>
      <c r="E347" s="194" t="s">
        <v>419</v>
      </c>
      <c r="F347" s="195" t="s">
        <v>420</v>
      </c>
      <c r="G347" s="196" t="s">
        <v>203</v>
      </c>
      <c r="H347" s="197">
        <v>24.9</v>
      </c>
      <c r="I347" s="198"/>
      <c r="J347" s="199">
        <f>ROUND(I347*H347,2)</f>
        <v>0</v>
      </c>
      <c r="K347" s="200"/>
      <c r="L347" s="40"/>
      <c r="M347" s="201" t="s">
        <v>1</v>
      </c>
      <c r="N347" s="202" t="s">
        <v>41</v>
      </c>
      <c r="O347" s="72"/>
      <c r="P347" s="203">
        <f>O347*H347</f>
        <v>0</v>
      </c>
      <c r="Q347" s="203">
        <v>0</v>
      </c>
      <c r="R347" s="203">
        <f>Q347*H347</f>
        <v>0</v>
      </c>
      <c r="S347" s="203">
        <v>0</v>
      </c>
      <c r="T347" s="204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5" t="s">
        <v>95</v>
      </c>
      <c r="AT347" s="205" t="s">
        <v>158</v>
      </c>
      <c r="AU347" s="205" t="s">
        <v>92</v>
      </c>
      <c r="AY347" s="18" t="s">
        <v>156</v>
      </c>
      <c r="BE347" s="206">
        <f>IF(N347="základní",J347,0)</f>
        <v>0</v>
      </c>
      <c r="BF347" s="206">
        <f>IF(N347="snížená",J347,0)</f>
        <v>0</v>
      </c>
      <c r="BG347" s="206">
        <f>IF(N347="zákl. přenesená",J347,0)</f>
        <v>0</v>
      </c>
      <c r="BH347" s="206">
        <f>IF(N347="sníž. přenesená",J347,0)</f>
        <v>0</v>
      </c>
      <c r="BI347" s="206">
        <f>IF(N347="nulová",J347,0)</f>
        <v>0</v>
      </c>
      <c r="BJ347" s="18" t="s">
        <v>83</v>
      </c>
      <c r="BK347" s="206">
        <f>ROUND(I347*H347,2)</f>
        <v>0</v>
      </c>
      <c r="BL347" s="18" t="s">
        <v>95</v>
      </c>
      <c r="BM347" s="205" t="s">
        <v>421</v>
      </c>
    </row>
    <row r="348" spans="1:65" s="13" customFormat="1" ht="10.199999999999999">
      <c r="B348" s="207"/>
      <c r="C348" s="208"/>
      <c r="D348" s="209" t="s">
        <v>163</v>
      </c>
      <c r="E348" s="210" t="s">
        <v>1</v>
      </c>
      <c r="F348" s="211" t="s">
        <v>422</v>
      </c>
      <c r="G348" s="208"/>
      <c r="H348" s="212">
        <v>20.399999999999999</v>
      </c>
      <c r="I348" s="213"/>
      <c r="J348" s="208"/>
      <c r="K348" s="208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163</v>
      </c>
      <c r="AU348" s="218" t="s">
        <v>92</v>
      </c>
      <c r="AV348" s="13" t="s">
        <v>85</v>
      </c>
      <c r="AW348" s="13" t="s">
        <v>32</v>
      </c>
      <c r="AX348" s="13" t="s">
        <v>76</v>
      </c>
      <c r="AY348" s="218" t="s">
        <v>156</v>
      </c>
    </row>
    <row r="349" spans="1:65" s="13" customFormat="1" ht="10.199999999999999">
      <c r="B349" s="207"/>
      <c r="C349" s="208"/>
      <c r="D349" s="209" t="s">
        <v>163</v>
      </c>
      <c r="E349" s="210" t="s">
        <v>1</v>
      </c>
      <c r="F349" s="211" t="s">
        <v>423</v>
      </c>
      <c r="G349" s="208"/>
      <c r="H349" s="212">
        <v>4.5</v>
      </c>
      <c r="I349" s="213"/>
      <c r="J349" s="208"/>
      <c r="K349" s="208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163</v>
      </c>
      <c r="AU349" s="218" t="s">
        <v>92</v>
      </c>
      <c r="AV349" s="13" t="s">
        <v>85</v>
      </c>
      <c r="AW349" s="13" t="s">
        <v>32</v>
      </c>
      <c r="AX349" s="13" t="s">
        <v>76</v>
      </c>
      <c r="AY349" s="218" t="s">
        <v>156</v>
      </c>
    </row>
    <row r="350" spans="1:65" s="14" customFormat="1" ht="10.199999999999999">
      <c r="B350" s="219"/>
      <c r="C350" s="220"/>
      <c r="D350" s="209" t="s">
        <v>163</v>
      </c>
      <c r="E350" s="221" t="s">
        <v>1</v>
      </c>
      <c r="F350" s="222" t="s">
        <v>165</v>
      </c>
      <c r="G350" s="220"/>
      <c r="H350" s="223">
        <v>24.9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163</v>
      </c>
      <c r="AU350" s="229" t="s">
        <v>92</v>
      </c>
      <c r="AV350" s="14" t="s">
        <v>95</v>
      </c>
      <c r="AW350" s="14" t="s">
        <v>32</v>
      </c>
      <c r="AX350" s="14" t="s">
        <v>83</v>
      </c>
      <c r="AY350" s="229" t="s">
        <v>156</v>
      </c>
    </row>
    <row r="351" spans="1:65" s="2" customFormat="1" ht="24.15" customHeight="1">
      <c r="A351" s="35"/>
      <c r="B351" s="36"/>
      <c r="C351" s="240" t="s">
        <v>424</v>
      </c>
      <c r="D351" s="240" t="s">
        <v>189</v>
      </c>
      <c r="E351" s="241" t="s">
        <v>425</v>
      </c>
      <c r="F351" s="242" t="s">
        <v>426</v>
      </c>
      <c r="G351" s="243" t="s">
        <v>203</v>
      </c>
      <c r="H351" s="244">
        <v>26.145</v>
      </c>
      <c r="I351" s="245"/>
      <c r="J351" s="246">
        <f>ROUND(I351*H351,2)</f>
        <v>0</v>
      </c>
      <c r="K351" s="247"/>
      <c r="L351" s="248"/>
      <c r="M351" s="249" t="s">
        <v>1</v>
      </c>
      <c r="N351" s="250" t="s">
        <v>41</v>
      </c>
      <c r="O351" s="72"/>
      <c r="P351" s="203">
        <f>O351*H351</f>
        <v>0</v>
      </c>
      <c r="Q351" s="203">
        <v>4.0000000000000003E-5</v>
      </c>
      <c r="R351" s="203">
        <f>Q351*H351</f>
        <v>1.0458000000000002E-3</v>
      </c>
      <c r="S351" s="203">
        <v>0</v>
      </c>
      <c r="T351" s="20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5" t="s">
        <v>192</v>
      </c>
      <c r="AT351" s="205" t="s">
        <v>189</v>
      </c>
      <c r="AU351" s="205" t="s">
        <v>92</v>
      </c>
      <c r="AY351" s="18" t="s">
        <v>156</v>
      </c>
      <c r="BE351" s="206">
        <f>IF(N351="základní",J351,0)</f>
        <v>0</v>
      </c>
      <c r="BF351" s="206">
        <f>IF(N351="snížená",J351,0)</f>
        <v>0</v>
      </c>
      <c r="BG351" s="206">
        <f>IF(N351="zákl. přenesená",J351,0)</f>
        <v>0</v>
      </c>
      <c r="BH351" s="206">
        <f>IF(N351="sníž. přenesená",J351,0)</f>
        <v>0</v>
      </c>
      <c r="BI351" s="206">
        <f>IF(N351="nulová",J351,0)</f>
        <v>0</v>
      </c>
      <c r="BJ351" s="18" t="s">
        <v>83</v>
      </c>
      <c r="BK351" s="206">
        <f>ROUND(I351*H351,2)</f>
        <v>0</v>
      </c>
      <c r="BL351" s="18" t="s">
        <v>95</v>
      </c>
      <c r="BM351" s="205" t="s">
        <v>427</v>
      </c>
    </row>
    <row r="352" spans="1:65" s="13" customFormat="1" ht="10.199999999999999">
      <c r="B352" s="207"/>
      <c r="C352" s="208"/>
      <c r="D352" s="209" t="s">
        <v>163</v>
      </c>
      <c r="E352" s="210" t="s">
        <v>1</v>
      </c>
      <c r="F352" s="211" t="s">
        <v>428</v>
      </c>
      <c r="G352" s="208"/>
      <c r="H352" s="212">
        <v>26.145</v>
      </c>
      <c r="I352" s="213"/>
      <c r="J352" s="208"/>
      <c r="K352" s="208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163</v>
      </c>
      <c r="AU352" s="218" t="s">
        <v>92</v>
      </c>
      <c r="AV352" s="13" t="s">
        <v>85</v>
      </c>
      <c r="AW352" s="13" t="s">
        <v>32</v>
      </c>
      <c r="AX352" s="13" t="s">
        <v>76</v>
      </c>
      <c r="AY352" s="218" t="s">
        <v>156</v>
      </c>
    </row>
    <row r="353" spans="1:65" s="14" customFormat="1" ht="10.199999999999999">
      <c r="B353" s="219"/>
      <c r="C353" s="220"/>
      <c r="D353" s="209" t="s">
        <v>163</v>
      </c>
      <c r="E353" s="221" t="s">
        <v>1</v>
      </c>
      <c r="F353" s="222" t="s">
        <v>165</v>
      </c>
      <c r="G353" s="220"/>
      <c r="H353" s="223">
        <v>26.145</v>
      </c>
      <c r="I353" s="224"/>
      <c r="J353" s="220"/>
      <c r="K353" s="220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163</v>
      </c>
      <c r="AU353" s="229" t="s">
        <v>92</v>
      </c>
      <c r="AV353" s="14" t="s">
        <v>95</v>
      </c>
      <c r="AW353" s="14" t="s">
        <v>32</v>
      </c>
      <c r="AX353" s="14" t="s">
        <v>83</v>
      </c>
      <c r="AY353" s="229" t="s">
        <v>156</v>
      </c>
    </row>
    <row r="354" spans="1:65" s="12" customFormat="1" ht="20.85" customHeight="1">
      <c r="B354" s="177"/>
      <c r="C354" s="178"/>
      <c r="D354" s="179" t="s">
        <v>75</v>
      </c>
      <c r="E354" s="191" t="s">
        <v>429</v>
      </c>
      <c r="F354" s="191" t="s">
        <v>430</v>
      </c>
      <c r="G354" s="178"/>
      <c r="H354" s="178"/>
      <c r="I354" s="181"/>
      <c r="J354" s="192">
        <f>BK354</f>
        <v>0</v>
      </c>
      <c r="K354" s="178"/>
      <c r="L354" s="183"/>
      <c r="M354" s="184"/>
      <c r="N354" s="185"/>
      <c r="O354" s="185"/>
      <c r="P354" s="186">
        <f>SUM(P355:P367)</f>
        <v>0</v>
      </c>
      <c r="Q354" s="185"/>
      <c r="R354" s="186">
        <f>SUM(R355:R367)</f>
        <v>7.2710688599999997</v>
      </c>
      <c r="S354" s="185"/>
      <c r="T354" s="187">
        <f>SUM(T355:T367)</f>
        <v>0</v>
      </c>
      <c r="AR354" s="188" t="s">
        <v>83</v>
      </c>
      <c r="AT354" s="189" t="s">
        <v>75</v>
      </c>
      <c r="AU354" s="189" t="s">
        <v>85</v>
      </c>
      <c r="AY354" s="188" t="s">
        <v>156</v>
      </c>
      <c r="BK354" s="190">
        <f>SUM(BK355:BK367)</f>
        <v>0</v>
      </c>
    </row>
    <row r="355" spans="1:65" s="2" customFormat="1" ht="33" customHeight="1">
      <c r="A355" s="35"/>
      <c r="B355" s="36"/>
      <c r="C355" s="193" t="s">
        <v>431</v>
      </c>
      <c r="D355" s="193" t="s">
        <v>158</v>
      </c>
      <c r="E355" s="194" t="s">
        <v>432</v>
      </c>
      <c r="F355" s="195" t="s">
        <v>433</v>
      </c>
      <c r="G355" s="196" t="s">
        <v>161</v>
      </c>
      <c r="H355" s="197">
        <v>1.9730000000000001</v>
      </c>
      <c r="I355" s="198"/>
      <c r="J355" s="199">
        <f>ROUND(I355*H355,2)</f>
        <v>0</v>
      </c>
      <c r="K355" s="200"/>
      <c r="L355" s="40"/>
      <c r="M355" s="201" t="s">
        <v>1</v>
      </c>
      <c r="N355" s="202" t="s">
        <v>41</v>
      </c>
      <c r="O355" s="72"/>
      <c r="P355" s="203">
        <f>O355*H355</f>
        <v>0</v>
      </c>
      <c r="Q355" s="203">
        <v>2.3010199999999998</v>
      </c>
      <c r="R355" s="203">
        <f>Q355*H355</f>
        <v>4.53991246</v>
      </c>
      <c r="S355" s="203">
        <v>0</v>
      </c>
      <c r="T355" s="20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5" t="s">
        <v>95</v>
      </c>
      <c r="AT355" s="205" t="s">
        <v>158</v>
      </c>
      <c r="AU355" s="205" t="s">
        <v>92</v>
      </c>
      <c r="AY355" s="18" t="s">
        <v>156</v>
      </c>
      <c r="BE355" s="206">
        <f>IF(N355="základní",J355,0)</f>
        <v>0</v>
      </c>
      <c r="BF355" s="206">
        <f>IF(N355="snížená",J355,0)</f>
        <v>0</v>
      </c>
      <c r="BG355" s="206">
        <f>IF(N355="zákl. přenesená",J355,0)</f>
        <v>0</v>
      </c>
      <c r="BH355" s="206">
        <f>IF(N355="sníž. přenesená",J355,0)</f>
        <v>0</v>
      </c>
      <c r="BI355" s="206">
        <f>IF(N355="nulová",J355,0)</f>
        <v>0</v>
      </c>
      <c r="BJ355" s="18" t="s">
        <v>83</v>
      </c>
      <c r="BK355" s="206">
        <f>ROUND(I355*H355,2)</f>
        <v>0</v>
      </c>
      <c r="BL355" s="18" t="s">
        <v>95</v>
      </c>
      <c r="BM355" s="205" t="s">
        <v>376</v>
      </c>
    </row>
    <row r="356" spans="1:65" s="13" customFormat="1" ht="10.199999999999999">
      <c r="B356" s="207"/>
      <c r="C356" s="208"/>
      <c r="D356" s="209" t="s">
        <v>163</v>
      </c>
      <c r="E356" s="210" t="s">
        <v>1</v>
      </c>
      <c r="F356" s="211" t="s">
        <v>434</v>
      </c>
      <c r="G356" s="208"/>
      <c r="H356" s="212">
        <v>1.9730000000000001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163</v>
      </c>
      <c r="AU356" s="218" t="s">
        <v>92</v>
      </c>
      <c r="AV356" s="13" t="s">
        <v>85</v>
      </c>
      <c r="AW356" s="13" t="s">
        <v>32</v>
      </c>
      <c r="AX356" s="13" t="s">
        <v>76</v>
      </c>
      <c r="AY356" s="218" t="s">
        <v>156</v>
      </c>
    </row>
    <row r="357" spans="1:65" s="14" customFormat="1" ht="10.199999999999999">
      <c r="B357" s="219"/>
      <c r="C357" s="220"/>
      <c r="D357" s="209" t="s">
        <v>163</v>
      </c>
      <c r="E357" s="221" t="s">
        <v>1</v>
      </c>
      <c r="F357" s="222" t="s">
        <v>165</v>
      </c>
      <c r="G357" s="220"/>
      <c r="H357" s="223">
        <v>1.9730000000000001</v>
      </c>
      <c r="I357" s="224"/>
      <c r="J357" s="220"/>
      <c r="K357" s="220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163</v>
      </c>
      <c r="AU357" s="229" t="s">
        <v>92</v>
      </c>
      <c r="AV357" s="14" t="s">
        <v>95</v>
      </c>
      <c r="AW357" s="14" t="s">
        <v>32</v>
      </c>
      <c r="AX357" s="14" t="s">
        <v>83</v>
      </c>
      <c r="AY357" s="229" t="s">
        <v>156</v>
      </c>
    </row>
    <row r="358" spans="1:65" s="2" customFormat="1" ht="24.15" customHeight="1">
      <c r="A358" s="35"/>
      <c r="B358" s="36"/>
      <c r="C358" s="193" t="s">
        <v>435</v>
      </c>
      <c r="D358" s="193" t="s">
        <v>158</v>
      </c>
      <c r="E358" s="194" t="s">
        <v>436</v>
      </c>
      <c r="F358" s="195" t="s">
        <v>437</v>
      </c>
      <c r="G358" s="196" t="s">
        <v>203</v>
      </c>
      <c r="H358" s="197">
        <v>0.9</v>
      </c>
      <c r="I358" s="198"/>
      <c r="J358" s="199">
        <f>ROUND(I358*H358,2)</f>
        <v>0</v>
      </c>
      <c r="K358" s="200"/>
      <c r="L358" s="40"/>
      <c r="M358" s="201" t="s">
        <v>1</v>
      </c>
      <c r="N358" s="202" t="s">
        <v>41</v>
      </c>
      <c r="O358" s="72"/>
      <c r="P358" s="203">
        <f>O358*H358</f>
        <v>0</v>
      </c>
      <c r="Q358" s="203">
        <v>0</v>
      </c>
      <c r="R358" s="203">
        <f>Q358*H358</f>
        <v>0</v>
      </c>
      <c r="S358" s="203">
        <v>0</v>
      </c>
      <c r="T358" s="204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5" t="s">
        <v>95</v>
      </c>
      <c r="AT358" s="205" t="s">
        <v>158</v>
      </c>
      <c r="AU358" s="205" t="s">
        <v>92</v>
      </c>
      <c r="AY358" s="18" t="s">
        <v>156</v>
      </c>
      <c r="BE358" s="206">
        <f>IF(N358="základní",J358,0)</f>
        <v>0</v>
      </c>
      <c r="BF358" s="206">
        <f>IF(N358="snížená",J358,0)</f>
        <v>0</v>
      </c>
      <c r="BG358" s="206">
        <f>IF(N358="zákl. přenesená",J358,0)</f>
        <v>0</v>
      </c>
      <c r="BH358" s="206">
        <f>IF(N358="sníž. přenesená",J358,0)</f>
        <v>0</v>
      </c>
      <c r="BI358" s="206">
        <f>IF(N358="nulová",J358,0)</f>
        <v>0</v>
      </c>
      <c r="BJ358" s="18" t="s">
        <v>83</v>
      </c>
      <c r="BK358" s="206">
        <f>ROUND(I358*H358,2)</f>
        <v>0</v>
      </c>
      <c r="BL358" s="18" t="s">
        <v>95</v>
      </c>
      <c r="BM358" s="205" t="s">
        <v>438</v>
      </c>
    </row>
    <row r="359" spans="1:65" s="15" customFormat="1" ht="10.199999999999999">
      <c r="B359" s="230"/>
      <c r="C359" s="231"/>
      <c r="D359" s="209" t="s">
        <v>163</v>
      </c>
      <c r="E359" s="232" t="s">
        <v>1</v>
      </c>
      <c r="F359" s="233" t="s">
        <v>332</v>
      </c>
      <c r="G359" s="231"/>
      <c r="H359" s="232" t="s">
        <v>1</v>
      </c>
      <c r="I359" s="234"/>
      <c r="J359" s="231"/>
      <c r="K359" s="231"/>
      <c r="L359" s="235"/>
      <c r="M359" s="236"/>
      <c r="N359" s="237"/>
      <c r="O359" s="237"/>
      <c r="P359" s="237"/>
      <c r="Q359" s="237"/>
      <c r="R359" s="237"/>
      <c r="S359" s="237"/>
      <c r="T359" s="238"/>
      <c r="AT359" s="239" t="s">
        <v>163</v>
      </c>
      <c r="AU359" s="239" t="s">
        <v>92</v>
      </c>
      <c r="AV359" s="15" t="s">
        <v>83</v>
      </c>
      <c r="AW359" s="15" t="s">
        <v>32</v>
      </c>
      <c r="AX359" s="15" t="s">
        <v>76</v>
      </c>
      <c r="AY359" s="239" t="s">
        <v>156</v>
      </c>
    </row>
    <row r="360" spans="1:65" s="13" customFormat="1" ht="10.199999999999999">
      <c r="B360" s="207"/>
      <c r="C360" s="208"/>
      <c r="D360" s="209" t="s">
        <v>163</v>
      </c>
      <c r="E360" s="210" t="s">
        <v>1</v>
      </c>
      <c r="F360" s="211" t="s">
        <v>439</v>
      </c>
      <c r="G360" s="208"/>
      <c r="H360" s="212">
        <v>0.9</v>
      </c>
      <c r="I360" s="213"/>
      <c r="J360" s="208"/>
      <c r="K360" s="208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163</v>
      </c>
      <c r="AU360" s="218" t="s">
        <v>92</v>
      </c>
      <c r="AV360" s="13" t="s">
        <v>85</v>
      </c>
      <c r="AW360" s="13" t="s">
        <v>32</v>
      </c>
      <c r="AX360" s="13" t="s">
        <v>76</v>
      </c>
      <c r="AY360" s="218" t="s">
        <v>156</v>
      </c>
    </row>
    <row r="361" spans="1:65" s="14" customFormat="1" ht="10.199999999999999">
      <c r="B361" s="219"/>
      <c r="C361" s="220"/>
      <c r="D361" s="209" t="s">
        <v>163</v>
      </c>
      <c r="E361" s="221" t="s">
        <v>1</v>
      </c>
      <c r="F361" s="222" t="s">
        <v>165</v>
      </c>
      <c r="G361" s="220"/>
      <c r="H361" s="223">
        <v>0.9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163</v>
      </c>
      <c r="AU361" s="229" t="s">
        <v>92</v>
      </c>
      <c r="AV361" s="14" t="s">
        <v>95</v>
      </c>
      <c r="AW361" s="14" t="s">
        <v>32</v>
      </c>
      <c r="AX361" s="14" t="s">
        <v>83</v>
      </c>
      <c r="AY361" s="229" t="s">
        <v>156</v>
      </c>
    </row>
    <row r="362" spans="1:65" s="2" customFormat="1" ht="24.15" customHeight="1">
      <c r="A362" s="35"/>
      <c r="B362" s="36"/>
      <c r="C362" s="193" t="s">
        <v>440</v>
      </c>
      <c r="D362" s="193" t="s">
        <v>158</v>
      </c>
      <c r="E362" s="194" t="s">
        <v>441</v>
      </c>
      <c r="F362" s="195" t="s">
        <v>442</v>
      </c>
      <c r="G362" s="196" t="s">
        <v>218</v>
      </c>
      <c r="H362" s="197">
        <v>3.9380000000000002</v>
      </c>
      <c r="I362" s="198"/>
      <c r="J362" s="199">
        <f>ROUND(I362*H362,2)</f>
        <v>0</v>
      </c>
      <c r="K362" s="200"/>
      <c r="L362" s="40"/>
      <c r="M362" s="201" t="s">
        <v>1</v>
      </c>
      <c r="N362" s="202" t="s">
        <v>41</v>
      </c>
      <c r="O362" s="72"/>
      <c r="P362" s="203">
        <f>O362*H362</f>
        <v>0</v>
      </c>
      <c r="Q362" s="203">
        <v>3.78E-2</v>
      </c>
      <c r="R362" s="203">
        <f>Q362*H362</f>
        <v>0.1488564</v>
      </c>
      <c r="S362" s="203">
        <v>0</v>
      </c>
      <c r="T362" s="20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5" t="s">
        <v>95</v>
      </c>
      <c r="AT362" s="205" t="s">
        <v>158</v>
      </c>
      <c r="AU362" s="205" t="s">
        <v>92</v>
      </c>
      <c r="AY362" s="18" t="s">
        <v>156</v>
      </c>
      <c r="BE362" s="206">
        <f>IF(N362="základní",J362,0)</f>
        <v>0</v>
      </c>
      <c r="BF362" s="206">
        <f>IF(N362="snížená",J362,0)</f>
        <v>0</v>
      </c>
      <c r="BG362" s="206">
        <f>IF(N362="zákl. přenesená",J362,0)</f>
        <v>0</v>
      </c>
      <c r="BH362" s="206">
        <f>IF(N362="sníž. přenesená",J362,0)</f>
        <v>0</v>
      </c>
      <c r="BI362" s="206">
        <f>IF(N362="nulová",J362,0)</f>
        <v>0</v>
      </c>
      <c r="BJ362" s="18" t="s">
        <v>83</v>
      </c>
      <c r="BK362" s="206">
        <f>ROUND(I362*H362,2)</f>
        <v>0</v>
      </c>
      <c r="BL362" s="18" t="s">
        <v>95</v>
      </c>
      <c r="BM362" s="205" t="s">
        <v>410</v>
      </c>
    </row>
    <row r="363" spans="1:65" s="13" customFormat="1" ht="10.199999999999999">
      <c r="B363" s="207"/>
      <c r="C363" s="208"/>
      <c r="D363" s="209" t="s">
        <v>163</v>
      </c>
      <c r="E363" s="210" t="s">
        <v>1</v>
      </c>
      <c r="F363" s="211" t="s">
        <v>443</v>
      </c>
      <c r="G363" s="208"/>
      <c r="H363" s="212">
        <v>3.9380000000000002</v>
      </c>
      <c r="I363" s="213"/>
      <c r="J363" s="208"/>
      <c r="K363" s="208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163</v>
      </c>
      <c r="AU363" s="218" t="s">
        <v>92</v>
      </c>
      <c r="AV363" s="13" t="s">
        <v>85</v>
      </c>
      <c r="AW363" s="13" t="s">
        <v>32</v>
      </c>
      <c r="AX363" s="13" t="s">
        <v>76</v>
      </c>
      <c r="AY363" s="218" t="s">
        <v>156</v>
      </c>
    </row>
    <row r="364" spans="1:65" s="14" customFormat="1" ht="10.199999999999999">
      <c r="B364" s="219"/>
      <c r="C364" s="220"/>
      <c r="D364" s="209" t="s">
        <v>163</v>
      </c>
      <c r="E364" s="221" t="s">
        <v>1</v>
      </c>
      <c r="F364" s="222" t="s">
        <v>165</v>
      </c>
      <c r="G364" s="220"/>
      <c r="H364" s="223">
        <v>3.9380000000000002</v>
      </c>
      <c r="I364" s="224"/>
      <c r="J364" s="220"/>
      <c r="K364" s="220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163</v>
      </c>
      <c r="AU364" s="229" t="s">
        <v>92</v>
      </c>
      <c r="AV364" s="14" t="s">
        <v>95</v>
      </c>
      <c r="AW364" s="14" t="s">
        <v>32</v>
      </c>
      <c r="AX364" s="14" t="s">
        <v>83</v>
      </c>
      <c r="AY364" s="229" t="s">
        <v>156</v>
      </c>
    </row>
    <row r="365" spans="1:65" s="2" customFormat="1" ht="24.15" customHeight="1">
      <c r="A365" s="35"/>
      <c r="B365" s="36"/>
      <c r="C365" s="193" t="s">
        <v>444</v>
      </c>
      <c r="D365" s="193" t="s">
        <v>158</v>
      </c>
      <c r="E365" s="194" t="s">
        <v>445</v>
      </c>
      <c r="F365" s="195" t="s">
        <v>446</v>
      </c>
      <c r="G365" s="196" t="s">
        <v>161</v>
      </c>
      <c r="H365" s="197">
        <v>1.5189999999999999</v>
      </c>
      <c r="I365" s="198"/>
      <c r="J365" s="199">
        <f>ROUND(I365*H365,2)</f>
        <v>0</v>
      </c>
      <c r="K365" s="200"/>
      <c r="L365" s="40"/>
      <c r="M365" s="201" t="s">
        <v>1</v>
      </c>
      <c r="N365" s="202" t="s">
        <v>41</v>
      </c>
      <c r="O365" s="72"/>
      <c r="P365" s="203">
        <f>O365*H365</f>
        <v>0</v>
      </c>
      <c r="Q365" s="203">
        <v>1.7</v>
      </c>
      <c r="R365" s="203">
        <f>Q365*H365</f>
        <v>2.5822999999999996</v>
      </c>
      <c r="S365" s="203">
        <v>0</v>
      </c>
      <c r="T365" s="204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5" t="s">
        <v>95</v>
      </c>
      <c r="AT365" s="205" t="s">
        <v>158</v>
      </c>
      <c r="AU365" s="205" t="s">
        <v>92</v>
      </c>
      <c r="AY365" s="18" t="s">
        <v>156</v>
      </c>
      <c r="BE365" s="206">
        <f>IF(N365="základní",J365,0)</f>
        <v>0</v>
      </c>
      <c r="BF365" s="206">
        <f>IF(N365="snížená",J365,0)</f>
        <v>0</v>
      </c>
      <c r="BG365" s="206">
        <f>IF(N365="zákl. přenesená",J365,0)</f>
        <v>0</v>
      </c>
      <c r="BH365" s="206">
        <f>IF(N365="sníž. přenesená",J365,0)</f>
        <v>0</v>
      </c>
      <c r="BI365" s="206">
        <f>IF(N365="nulová",J365,0)</f>
        <v>0</v>
      </c>
      <c r="BJ365" s="18" t="s">
        <v>83</v>
      </c>
      <c r="BK365" s="206">
        <f>ROUND(I365*H365,2)</f>
        <v>0</v>
      </c>
      <c r="BL365" s="18" t="s">
        <v>95</v>
      </c>
      <c r="BM365" s="205" t="s">
        <v>424</v>
      </c>
    </row>
    <row r="366" spans="1:65" s="13" customFormat="1" ht="10.199999999999999">
      <c r="B366" s="207"/>
      <c r="C366" s="208"/>
      <c r="D366" s="209" t="s">
        <v>163</v>
      </c>
      <c r="E366" s="210" t="s">
        <v>1</v>
      </c>
      <c r="F366" s="211" t="s">
        <v>447</v>
      </c>
      <c r="G366" s="208"/>
      <c r="H366" s="212">
        <v>1.5189999999999999</v>
      </c>
      <c r="I366" s="213"/>
      <c r="J366" s="208"/>
      <c r="K366" s="208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163</v>
      </c>
      <c r="AU366" s="218" t="s">
        <v>92</v>
      </c>
      <c r="AV366" s="13" t="s">
        <v>85</v>
      </c>
      <c r="AW366" s="13" t="s">
        <v>32</v>
      </c>
      <c r="AX366" s="13" t="s">
        <v>76</v>
      </c>
      <c r="AY366" s="218" t="s">
        <v>156</v>
      </c>
    </row>
    <row r="367" spans="1:65" s="14" customFormat="1" ht="10.199999999999999">
      <c r="B367" s="219"/>
      <c r="C367" s="220"/>
      <c r="D367" s="209" t="s">
        <v>163</v>
      </c>
      <c r="E367" s="221" t="s">
        <v>1</v>
      </c>
      <c r="F367" s="222" t="s">
        <v>165</v>
      </c>
      <c r="G367" s="220"/>
      <c r="H367" s="223">
        <v>1.5189999999999999</v>
      </c>
      <c r="I367" s="224"/>
      <c r="J367" s="220"/>
      <c r="K367" s="220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163</v>
      </c>
      <c r="AU367" s="229" t="s">
        <v>92</v>
      </c>
      <c r="AV367" s="14" t="s">
        <v>95</v>
      </c>
      <c r="AW367" s="14" t="s">
        <v>32</v>
      </c>
      <c r="AX367" s="14" t="s">
        <v>83</v>
      </c>
      <c r="AY367" s="229" t="s">
        <v>156</v>
      </c>
    </row>
    <row r="368" spans="1:65" s="12" customFormat="1" ht="20.85" customHeight="1">
      <c r="B368" s="177"/>
      <c r="C368" s="178"/>
      <c r="D368" s="179" t="s">
        <v>75</v>
      </c>
      <c r="E368" s="191" t="s">
        <v>448</v>
      </c>
      <c r="F368" s="191" t="s">
        <v>449</v>
      </c>
      <c r="G368" s="178"/>
      <c r="H368" s="178"/>
      <c r="I368" s="181"/>
      <c r="J368" s="192">
        <f>BK368</f>
        <v>0</v>
      </c>
      <c r="K368" s="178"/>
      <c r="L368" s="183"/>
      <c r="M368" s="184"/>
      <c r="N368" s="185"/>
      <c r="O368" s="185"/>
      <c r="P368" s="186">
        <f>SUM(P369:P372)</f>
        <v>0</v>
      </c>
      <c r="Q368" s="185"/>
      <c r="R368" s="186">
        <f>SUM(R369:R372)</f>
        <v>1.1217299999999999</v>
      </c>
      <c r="S368" s="185"/>
      <c r="T368" s="187">
        <f>SUM(T369:T372)</f>
        <v>0</v>
      </c>
      <c r="AR368" s="188" t="s">
        <v>83</v>
      </c>
      <c r="AT368" s="189" t="s">
        <v>75</v>
      </c>
      <c r="AU368" s="189" t="s">
        <v>85</v>
      </c>
      <c r="AY368" s="188" t="s">
        <v>156</v>
      </c>
      <c r="BK368" s="190">
        <f>SUM(BK369:BK372)</f>
        <v>0</v>
      </c>
    </row>
    <row r="369" spans="1:65" s="2" customFormat="1" ht="21.75" customHeight="1">
      <c r="A369" s="35"/>
      <c r="B369" s="36"/>
      <c r="C369" s="193" t="s">
        <v>450</v>
      </c>
      <c r="D369" s="193" t="s">
        <v>158</v>
      </c>
      <c r="E369" s="194" t="s">
        <v>451</v>
      </c>
      <c r="F369" s="195" t="s">
        <v>452</v>
      </c>
      <c r="G369" s="196" t="s">
        <v>295</v>
      </c>
      <c r="H369" s="197">
        <v>11</v>
      </c>
      <c r="I369" s="198"/>
      <c r="J369" s="199">
        <f>ROUND(I369*H369,2)</f>
        <v>0</v>
      </c>
      <c r="K369" s="200"/>
      <c r="L369" s="40"/>
      <c r="M369" s="201" t="s">
        <v>1</v>
      </c>
      <c r="N369" s="202" t="s">
        <v>41</v>
      </c>
      <c r="O369" s="72"/>
      <c r="P369" s="203">
        <f>O369*H369</f>
        <v>0</v>
      </c>
      <c r="Q369" s="203">
        <v>4.684E-2</v>
      </c>
      <c r="R369" s="203">
        <f>Q369*H369</f>
        <v>0.51524000000000003</v>
      </c>
      <c r="S369" s="203">
        <v>0</v>
      </c>
      <c r="T369" s="20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5" t="s">
        <v>95</v>
      </c>
      <c r="AT369" s="205" t="s">
        <v>158</v>
      </c>
      <c r="AU369" s="205" t="s">
        <v>92</v>
      </c>
      <c r="AY369" s="18" t="s">
        <v>156</v>
      </c>
      <c r="BE369" s="206">
        <f>IF(N369="základní",J369,0)</f>
        <v>0</v>
      </c>
      <c r="BF369" s="206">
        <f>IF(N369="snížená",J369,0)</f>
        <v>0</v>
      </c>
      <c r="BG369" s="206">
        <f>IF(N369="zákl. přenesená",J369,0)</f>
        <v>0</v>
      </c>
      <c r="BH369" s="206">
        <f>IF(N369="sníž. přenesená",J369,0)</f>
        <v>0</v>
      </c>
      <c r="BI369" s="206">
        <f>IF(N369="nulová",J369,0)</f>
        <v>0</v>
      </c>
      <c r="BJ369" s="18" t="s">
        <v>83</v>
      </c>
      <c r="BK369" s="206">
        <f>ROUND(I369*H369,2)</f>
        <v>0</v>
      </c>
      <c r="BL369" s="18" t="s">
        <v>95</v>
      </c>
      <c r="BM369" s="205" t="s">
        <v>453</v>
      </c>
    </row>
    <row r="370" spans="1:65" s="2" customFormat="1" ht="24.15" customHeight="1">
      <c r="A370" s="35"/>
      <c r="B370" s="36"/>
      <c r="C370" s="240" t="s">
        <v>454</v>
      </c>
      <c r="D370" s="240" t="s">
        <v>189</v>
      </c>
      <c r="E370" s="241" t="s">
        <v>455</v>
      </c>
      <c r="F370" s="242" t="s">
        <v>456</v>
      </c>
      <c r="G370" s="243" t="s">
        <v>295</v>
      </c>
      <c r="H370" s="244">
        <v>4</v>
      </c>
      <c r="I370" s="245"/>
      <c r="J370" s="246">
        <f>ROUND(I370*H370,2)</f>
        <v>0</v>
      </c>
      <c r="K370" s="247"/>
      <c r="L370" s="248"/>
      <c r="M370" s="249" t="s">
        <v>1</v>
      </c>
      <c r="N370" s="250" t="s">
        <v>41</v>
      </c>
      <c r="O370" s="72"/>
      <c r="P370" s="203">
        <f>O370*H370</f>
        <v>0</v>
      </c>
      <c r="Q370" s="203">
        <v>1.4579999999999999E-2</v>
      </c>
      <c r="R370" s="203">
        <f>Q370*H370</f>
        <v>5.8319999999999997E-2</v>
      </c>
      <c r="S370" s="203">
        <v>0</v>
      </c>
      <c r="T370" s="204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5" t="s">
        <v>192</v>
      </c>
      <c r="AT370" s="205" t="s">
        <v>189</v>
      </c>
      <c r="AU370" s="205" t="s">
        <v>92</v>
      </c>
      <c r="AY370" s="18" t="s">
        <v>156</v>
      </c>
      <c r="BE370" s="206">
        <f>IF(N370="základní",J370,0)</f>
        <v>0</v>
      </c>
      <c r="BF370" s="206">
        <f>IF(N370="snížená",J370,0)</f>
        <v>0</v>
      </c>
      <c r="BG370" s="206">
        <f>IF(N370="zákl. přenesená",J370,0)</f>
        <v>0</v>
      </c>
      <c r="BH370" s="206">
        <f>IF(N370="sníž. přenesená",J370,0)</f>
        <v>0</v>
      </c>
      <c r="BI370" s="206">
        <f>IF(N370="nulová",J370,0)</f>
        <v>0</v>
      </c>
      <c r="BJ370" s="18" t="s">
        <v>83</v>
      </c>
      <c r="BK370" s="206">
        <f>ROUND(I370*H370,2)</f>
        <v>0</v>
      </c>
      <c r="BL370" s="18" t="s">
        <v>95</v>
      </c>
      <c r="BM370" s="205" t="s">
        <v>457</v>
      </c>
    </row>
    <row r="371" spans="1:65" s="2" customFormat="1" ht="24.15" customHeight="1">
      <c r="A371" s="35"/>
      <c r="B371" s="36"/>
      <c r="C371" s="240" t="s">
        <v>458</v>
      </c>
      <c r="D371" s="240" t="s">
        <v>189</v>
      </c>
      <c r="E371" s="241" t="s">
        <v>459</v>
      </c>
      <c r="F371" s="242" t="s">
        <v>460</v>
      </c>
      <c r="G371" s="243" t="s">
        <v>295</v>
      </c>
      <c r="H371" s="244">
        <v>7</v>
      </c>
      <c r="I371" s="245"/>
      <c r="J371" s="246">
        <f>ROUND(I371*H371,2)</f>
        <v>0</v>
      </c>
      <c r="K371" s="247"/>
      <c r="L371" s="248"/>
      <c r="M371" s="249" t="s">
        <v>1</v>
      </c>
      <c r="N371" s="250" t="s">
        <v>41</v>
      </c>
      <c r="O371" s="72"/>
      <c r="P371" s="203">
        <f>O371*H371</f>
        <v>0</v>
      </c>
      <c r="Q371" s="203">
        <v>1.521E-2</v>
      </c>
      <c r="R371" s="203">
        <f>Q371*H371</f>
        <v>0.10647</v>
      </c>
      <c r="S371" s="203">
        <v>0</v>
      </c>
      <c r="T371" s="204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5" t="s">
        <v>192</v>
      </c>
      <c r="AT371" s="205" t="s">
        <v>189</v>
      </c>
      <c r="AU371" s="205" t="s">
        <v>92</v>
      </c>
      <c r="AY371" s="18" t="s">
        <v>156</v>
      </c>
      <c r="BE371" s="206">
        <f>IF(N371="základní",J371,0)</f>
        <v>0</v>
      </c>
      <c r="BF371" s="206">
        <f>IF(N371="snížená",J371,0)</f>
        <v>0</v>
      </c>
      <c r="BG371" s="206">
        <f>IF(N371="zákl. přenesená",J371,0)</f>
        <v>0</v>
      </c>
      <c r="BH371" s="206">
        <f>IF(N371="sníž. přenesená",J371,0)</f>
        <v>0</v>
      </c>
      <c r="BI371" s="206">
        <f>IF(N371="nulová",J371,0)</f>
        <v>0</v>
      </c>
      <c r="BJ371" s="18" t="s">
        <v>83</v>
      </c>
      <c r="BK371" s="206">
        <f>ROUND(I371*H371,2)</f>
        <v>0</v>
      </c>
      <c r="BL371" s="18" t="s">
        <v>95</v>
      </c>
      <c r="BM371" s="205" t="s">
        <v>461</v>
      </c>
    </row>
    <row r="372" spans="1:65" s="2" customFormat="1" ht="37.799999999999997" customHeight="1">
      <c r="A372" s="35"/>
      <c r="B372" s="36"/>
      <c r="C372" s="193" t="s">
        <v>462</v>
      </c>
      <c r="D372" s="193" t="s">
        <v>158</v>
      </c>
      <c r="E372" s="194" t="s">
        <v>463</v>
      </c>
      <c r="F372" s="195" t="s">
        <v>464</v>
      </c>
      <c r="G372" s="196" t="s">
        <v>295</v>
      </c>
      <c r="H372" s="197">
        <v>1</v>
      </c>
      <c r="I372" s="198"/>
      <c r="J372" s="199">
        <f>ROUND(I372*H372,2)</f>
        <v>0</v>
      </c>
      <c r="K372" s="200"/>
      <c r="L372" s="40"/>
      <c r="M372" s="201" t="s">
        <v>1</v>
      </c>
      <c r="N372" s="202" t="s">
        <v>41</v>
      </c>
      <c r="O372" s="72"/>
      <c r="P372" s="203">
        <f>O372*H372</f>
        <v>0</v>
      </c>
      <c r="Q372" s="203">
        <v>0.44169999999999998</v>
      </c>
      <c r="R372" s="203">
        <f>Q372*H372</f>
        <v>0.44169999999999998</v>
      </c>
      <c r="S372" s="203">
        <v>0</v>
      </c>
      <c r="T372" s="204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05" t="s">
        <v>95</v>
      </c>
      <c r="AT372" s="205" t="s">
        <v>158</v>
      </c>
      <c r="AU372" s="205" t="s">
        <v>92</v>
      </c>
      <c r="AY372" s="18" t="s">
        <v>156</v>
      </c>
      <c r="BE372" s="206">
        <f>IF(N372="základní",J372,0)</f>
        <v>0</v>
      </c>
      <c r="BF372" s="206">
        <f>IF(N372="snížená",J372,0)</f>
        <v>0</v>
      </c>
      <c r="BG372" s="206">
        <f>IF(N372="zákl. přenesená",J372,0)</f>
        <v>0</v>
      </c>
      <c r="BH372" s="206">
        <f>IF(N372="sníž. přenesená",J372,0)</f>
        <v>0</v>
      </c>
      <c r="BI372" s="206">
        <f>IF(N372="nulová",J372,0)</f>
        <v>0</v>
      </c>
      <c r="BJ372" s="18" t="s">
        <v>83</v>
      </c>
      <c r="BK372" s="206">
        <f>ROUND(I372*H372,2)</f>
        <v>0</v>
      </c>
      <c r="BL372" s="18" t="s">
        <v>95</v>
      </c>
      <c r="BM372" s="205" t="s">
        <v>465</v>
      </c>
    </row>
    <row r="373" spans="1:65" s="12" customFormat="1" ht="22.8" customHeight="1">
      <c r="B373" s="177"/>
      <c r="C373" s="178"/>
      <c r="D373" s="179" t="s">
        <v>75</v>
      </c>
      <c r="E373" s="191" t="s">
        <v>197</v>
      </c>
      <c r="F373" s="191" t="s">
        <v>466</v>
      </c>
      <c r="G373" s="178"/>
      <c r="H373" s="178"/>
      <c r="I373" s="181"/>
      <c r="J373" s="192">
        <f>BK373</f>
        <v>0</v>
      </c>
      <c r="K373" s="178"/>
      <c r="L373" s="183"/>
      <c r="M373" s="184"/>
      <c r="N373" s="185"/>
      <c r="O373" s="185"/>
      <c r="P373" s="186">
        <f>P374+P388+P396</f>
        <v>0</v>
      </c>
      <c r="Q373" s="185"/>
      <c r="R373" s="186">
        <f>R374+R388+R396</f>
        <v>6.7139699999999997E-2</v>
      </c>
      <c r="S373" s="185"/>
      <c r="T373" s="187">
        <f>T374+T388+T396</f>
        <v>35.64957900000001</v>
      </c>
      <c r="AR373" s="188" t="s">
        <v>83</v>
      </c>
      <c r="AT373" s="189" t="s">
        <v>75</v>
      </c>
      <c r="AU373" s="189" t="s">
        <v>83</v>
      </c>
      <c r="AY373" s="188" t="s">
        <v>156</v>
      </c>
      <c r="BK373" s="190">
        <f>BK374+BK388+BK396</f>
        <v>0</v>
      </c>
    </row>
    <row r="374" spans="1:65" s="12" customFormat="1" ht="20.85" customHeight="1">
      <c r="B374" s="177"/>
      <c r="C374" s="178"/>
      <c r="D374" s="179" t="s">
        <v>75</v>
      </c>
      <c r="E374" s="191" t="s">
        <v>467</v>
      </c>
      <c r="F374" s="191" t="s">
        <v>468</v>
      </c>
      <c r="G374" s="178"/>
      <c r="H374" s="178"/>
      <c r="I374" s="181"/>
      <c r="J374" s="192">
        <f>BK374</f>
        <v>0</v>
      </c>
      <c r="K374" s="178"/>
      <c r="L374" s="183"/>
      <c r="M374" s="184"/>
      <c r="N374" s="185"/>
      <c r="O374" s="185"/>
      <c r="P374" s="186">
        <f>SUM(P375:P387)</f>
        <v>0</v>
      </c>
      <c r="Q374" s="185"/>
      <c r="R374" s="186">
        <f>SUM(R375:R387)</f>
        <v>3.1484699999999997E-2</v>
      </c>
      <c r="S374" s="185"/>
      <c r="T374" s="187">
        <f>SUM(T375:T387)</f>
        <v>0</v>
      </c>
      <c r="AR374" s="188" t="s">
        <v>83</v>
      </c>
      <c r="AT374" s="189" t="s">
        <v>75</v>
      </c>
      <c r="AU374" s="189" t="s">
        <v>85</v>
      </c>
      <c r="AY374" s="188" t="s">
        <v>156</v>
      </c>
      <c r="BK374" s="190">
        <f>SUM(BK375:BK387)</f>
        <v>0</v>
      </c>
    </row>
    <row r="375" spans="1:65" s="2" customFormat="1" ht="33" customHeight="1">
      <c r="A375" s="35"/>
      <c r="B375" s="36"/>
      <c r="C375" s="193" t="s">
        <v>469</v>
      </c>
      <c r="D375" s="193" t="s">
        <v>158</v>
      </c>
      <c r="E375" s="194" t="s">
        <v>470</v>
      </c>
      <c r="F375" s="195" t="s">
        <v>471</v>
      </c>
      <c r="G375" s="196" t="s">
        <v>218</v>
      </c>
      <c r="H375" s="197">
        <v>242.19</v>
      </c>
      <c r="I375" s="198"/>
      <c r="J375" s="199">
        <f>ROUND(I375*H375,2)</f>
        <v>0</v>
      </c>
      <c r="K375" s="200"/>
      <c r="L375" s="40"/>
      <c r="M375" s="201" t="s">
        <v>1</v>
      </c>
      <c r="N375" s="202" t="s">
        <v>41</v>
      </c>
      <c r="O375" s="72"/>
      <c r="P375" s="203">
        <f>O375*H375</f>
        <v>0</v>
      </c>
      <c r="Q375" s="203">
        <v>1.2999999999999999E-4</v>
      </c>
      <c r="R375" s="203">
        <f>Q375*H375</f>
        <v>3.1484699999999997E-2</v>
      </c>
      <c r="S375" s="203">
        <v>0</v>
      </c>
      <c r="T375" s="204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05" t="s">
        <v>95</v>
      </c>
      <c r="AT375" s="205" t="s">
        <v>158</v>
      </c>
      <c r="AU375" s="205" t="s">
        <v>92</v>
      </c>
      <c r="AY375" s="18" t="s">
        <v>156</v>
      </c>
      <c r="BE375" s="206">
        <f>IF(N375="základní",J375,0)</f>
        <v>0</v>
      </c>
      <c r="BF375" s="206">
        <f>IF(N375="snížená",J375,0)</f>
        <v>0</v>
      </c>
      <c r="BG375" s="206">
        <f>IF(N375="zákl. přenesená",J375,0)</f>
        <v>0</v>
      </c>
      <c r="BH375" s="206">
        <f>IF(N375="sníž. přenesená",J375,0)</f>
        <v>0</v>
      </c>
      <c r="BI375" s="206">
        <f>IF(N375="nulová",J375,0)</f>
        <v>0</v>
      </c>
      <c r="BJ375" s="18" t="s">
        <v>83</v>
      </c>
      <c r="BK375" s="206">
        <f>ROUND(I375*H375,2)</f>
        <v>0</v>
      </c>
      <c r="BL375" s="18" t="s">
        <v>95</v>
      </c>
      <c r="BM375" s="205" t="s">
        <v>472</v>
      </c>
    </row>
    <row r="376" spans="1:65" s="15" customFormat="1" ht="10.199999999999999">
      <c r="B376" s="230"/>
      <c r="C376" s="231"/>
      <c r="D376" s="209" t="s">
        <v>163</v>
      </c>
      <c r="E376" s="232" t="s">
        <v>1</v>
      </c>
      <c r="F376" s="233" t="s">
        <v>473</v>
      </c>
      <c r="G376" s="231"/>
      <c r="H376" s="232" t="s">
        <v>1</v>
      </c>
      <c r="I376" s="234"/>
      <c r="J376" s="231"/>
      <c r="K376" s="231"/>
      <c r="L376" s="235"/>
      <c r="M376" s="236"/>
      <c r="N376" s="237"/>
      <c r="O376" s="237"/>
      <c r="P376" s="237"/>
      <c r="Q376" s="237"/>
      <c r="R376" s="237"/>
      <c r="S376" s="237"/>
      <c r="T376" s="238"/>
      <c r="AT376" s="239" t="s">
        <v>163</v>
      </c>
      <c r="AU376" s="239" t="s">
        <v>92</v>
      </c>
      <c r="AV376" s="15" t="s">
        <v>83</v>
      </c>
      <c r="AW376" s="15" t="s">
        <v>32</v>
      </c>
      <c r="AX376" s="15" t="s">
        <v>76</v>
      </c>
      <c r="AY376" s="239" t="s">
        <v>156</v>
      </c>
    </row>
    <row r="377" spans="1:65" s="13" customFormat="1" ht="10.199999999999999">
      <c r="B377" s="207"/>
      <c r="C377" s="208"/>
      <c r="D377" s="209" t="s">
        <v>163</v>
      </c>
      <c r="E377" s="210" t="s">
        <v>1</v>
      </c>
      <c r="F377" s="211" t="s">
        <v>474</v>
      </c>
      <c r="G377" s="208"/>
      <c r="H377" s="212">
        <v>30.4</v>
      </c>
      <c r="I377" s="213"/>
      <c r="J377" s="208"/>
      <c r="K377" s="208"/>
      <c r="L377" s="214"/>
      <c r="M377" s="215"/>
      <c r="N377" s="216"/>
      <c r="O377" s="216"/>
      <c r="P377" s="216"/>
      <c r="Q377" s="216"/>
      <c r="R377" s="216"/>
      <c r="S377" s="216"/>
      <c r="T377" s="217"/>
      <c r="AT377" s="218" t="s">
        <v>163</v>
      </c>
      <c r="AU377" s="218" t="s">
        <v>92</v>
      </c>
      <c r="AV377" s="13" t="s">
        <v>85</v>
      </c>
      <c r="AW377" s="13" t="s">
        <v>32</v>
      </c>
      <c r="AX377" s="13" t="s">
        <v>76</v>
      </c>
      <c r="AY377" s="218" t="s">
        <v>156</v>
      </c>
    </row>
    <row r="378" spans="1:65" s="13" customFormat="1" ht="10.199999999999999">
      <c r="B378" s="207"/>
      <c r="C378" s="208"/>
      <c r="D378" s="209" t="s">
        <v>163</v>
      </c>
      <c r="E378" s="210" t="s">
        <v>1</v>
      </c>
      <c r="F378" s="211" t="s">
        <v>475</v>
      </c>
      <c r="G378" s="208"/>
      <c r="H378" s="212">
        <v>22.48</v>
      </c>
      <c r="I378" s="213"/>
      <c r="J378" s="208"/>
      <c r="K378" s="208"/>
      <c r="L378" s="214"/>
      <c r="M378" s="215"/>
      <c r="N378" s="216"/>
      <c r="O378" s="216"/>
      <c r="P378" s="216"/>
      <c r="Q378" s="216"/>
      <c r="R378" s="216"/>
      <c r="S378" s="216"/>
      <c r="T378" s="217"/>
      <c r="AT378" s="218" t="s">
        <v>163</v>
      </c>
      <c r="AU378" s="218" t="s">
        <v>92</v>
      </c>
      <c r="AV378" s="13" t="s">
        <v>85</v>
      </c>
      <c r="AW378" s="13" t="s">
        <v>32</v>
      </c>
      <c r="AX378" s="13" t="s">
        <v>76</v>
      </c>
      <c r="AY378" s="218" t="s">
        <v>156</v>
      </c>
    </row>
    <row r="379" spans="1:65" s="13" customFormat="1" ht="10.199999999999999">
      <c r="B379" s="207"/>
      <c r="C379" s="208"/>
      <c r="D379" s="209" t="s">
        <v>163</v>
      </c>
      <c r="E379" s="210" t="s">
        <v>1</v>
      </c>
      <c r="F379" s="211" t="s">
        <v>476</v>
      </c>
      <c r="G379" s="208"/>
      <c r="H379" s="212">
        <v>12.95</v>
      </c>
      <c r="I379" s="213"/>
      <c r="J379" s="208"/>
      <c r="K379" s="208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163</v>
      </c>
      <c r="AU379" s="218" t="s">
        <v>92</v>
      </c>
      <c r="AV379" s="13" t="s">
        <v>85</v>
      </c>
      <c r="AW379" s="13" t="s">
        <v>32</v>
      </c>
      <c r="AX379" s="13" t="s">
        <v>76</v>
      </c>
      <c r="AY379" s="218" t="s">
        <v>156</v>
      </c>
    </row>
    <row r="380" spans="1:65" s="15" customFormat="1" ht="10.199999999999999">
      <c r="B380" s="230"/>
      <c r="C380" s="231"/>
      <c r="D380" s="209" t="s">
        <v>163</v>
      </c>
      <c r="E380" s="232" t="s">
        <v>1</v>
      </c>
      <c r="F380" s="233" t="s">
        <v>477</v>
      </c>
      <c r="G380" s="231"/>
      <c r="H380" s="232" t="s">
        <v>1</v>
      </c>
      <c r="I380" s="234"/>
      <c r="J380" s="231"/>
      <c r="K380" s="231"/>
      <c r="L380" s="235"/>
      <c r="M380" s="236"/>
      <c r="N380" s="237"/>
      <c r="O380" s="237"/>
      <c r="P380" s="237"/>
      <c r="Q380" s="237"/>
      <c r="R380" s="237"/>
      <c r="S380" s="237"/>
      <c r="T380" s="238"/>
      <c r="AT380" s="239" t="s">
        <v>163</v>
      </c>
      <c r="AU380" s="239" t="s">
        <v>92</v>
      </c>
      <c r="AV380" s="15" t="s">
        <v>83</v>
      </c>
      <c r="AW380" s="15" t="s">
        <v>32</v>
      </c>
      <c r="AX380" s="15" t="s">
        <v>76</v>
      </c>
      <c r="AY380" s="239" t="s">
        <v>156</v>
      </c>
    </row>
    <row r="381" spans="1:65" s="13" customFormat="1" ht="10.199999999999999">
      <c r="B381" s="207"/>
      <c r="C381" s="208"/>
      <c r="D381" s="209" t="s">
        <v>163</v>
      </c>
      <c r="E381" s="210" t="s">
        <v>1</v>
      </c>
      <c r="F381" s="211" t="s">
        <v>478</v>
      </c>
      <c r="G381" s="208"/>
      <c r="H381" s="212">
        <v>12.4</v>
      </c>
      <c r="I381" s="213"/>
      <c r="J381" s="208"/>
      <c r="K381" s="208"/>
      <c r="L381" s="214"/>
      <c r="M381" s="215"/>
      <c r="N381" s="216"/>
      <c r="O381" s="216"/>
      <c r="P381" s="216"/>
      <c r="Q381" s="216"/>
      <c r="R381" s="216"/>
      <c r="S381" s="216"/>
      <c r="T381" s="217"/>
      <c r="AT381" s="218" t="s">
        <v>163</v>
      </c>
      <c r="AU381" s="218" t="s">
        <v>92</v>
      </c>
      <c r="AV381" s="13" t="s">
        <v>85</v>
      </c>
      <c r="AW381" s="13" t="s">
        <v>32</v>
      </c>
      <c r="AX381" s="13" t="s">
        <v>76</v>
      </c>
      <c r="AY381" s="218" t="s">
        <v>156</v>
      </c>
    </row>
    <row r="382" spans="1:65" s="13" customFormat="1" ht="10.199999999999999">
      <c r="B382" s="207"/>
      <c r="C382" s="208"/>
      <c r="D382" s="209" t="s">
        <v>163</v>
      </c>
      <c r="E382" s="210" t="s">
        <v>1</v>
      </c>
      <c r="F382" s="211" t="s">
        <v>479</v>
      </c>
      <c r="G382" s="208"/>
      <c r="H382" s="212">
        <v>2.5</v>
      </c>
      <c r="I382" s="213"/>
      <c r="J382" s="208"/>
      <c r="K382" s="208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163</v>
      </c>
      <c r="AU382" s="218" t="s">
        <v>92</v>
      </c>
      <c r="AV382" s="13" t="s">
        <v>85</v>
      </c>
      <c r="AW382" s="13" t="s">
        <v>32</v>
      </c>
      <c r="AX382" s="13" t="s">
        <v>76</v>
      </c>
      <c r="AY382" s="218" t="s">
        <v>156</v>
      </c>
    </row>
    <row r="383" spans="1:65" s="16" customFormat="1" ht="10.199999999999999">
      <c r="B383" s="251"/>
      <c r="C383" s="252"/>
      <c r="D383" s="209" t="s">
        <v>163</v>
      </c>
      <c r="E383" s="253" t="s">
        <v>1</v>
      </c>
      <c r="F383" s="254" t="s">
        <v>480</v>
      </c>
      <c r="G383" s="252"/>
      <c r="H383" s="255">
        <v>80.73</v>
      </c>
      <c r="I383" s="256"/>
      <c r="J383" s="252"/>
      <c r="K383" s="252"/>
      <c r="L383" s="257"/>
      <c r="M383" s="258"/>
      <c r="N383" s="259"/>
      <c r="O383" s="259"/>
      <c r="P383" s="259"/>
      <c r="Q383" s="259"/>
      <c r="R383" s="259"/>
      <c r="S383" s="259"/>
      <c r="T383" s="260"/>
      <c r="AT383" s="261" t="s">
        <v>163</v>
      </c>
      <c r="AU383" s="261" t="s">
        <v>92</v>
      </c>
      <c r="AV383" s="16" t="s">
        <v>92</v>
      </c>
      <c r="AW383" s="16" t="s">
        <v>32</v>
      </c>
      <c r="AX383" s="16" t="s">
        <v>76</v>
      </c>
      <c r="AY383" s="261" t="s">
        <v>156</v>
      </c>
    </row>
    <row r="384" spans="1:65" s="15" customFormat="1" ht="10.199999999999999">
      <c r="B384" s="230"/>
      <c r="C384" s="231"/>
      <c r="D384" s="209" t="s">
        <v>163</v>
      </c>
      <c r="E384" s="232" t="s">
        <v>1</v>
      </c>
      <c r="F384" s="233" t="s">
        <v>481</v>
      </c>
      <c r="G384" s="231"/>
      <c r="H384" s="232" t="s">
        <v>1</v>
      </c>
      <c r="I384" s="234"/>
      <c r="J384" s="231"/>
      <c r="K384" s="231"/>
      <c r="L384" s="235"/>
      <c r="M384" s="236"/>
      <c r="N384" s="237"/>
      <c r="O384" s="237"/>
      <c r="P384" s="237"/>
      <c r="Q384" s="237"/>
      <c r="R384" s="237"/>
      <c r="S384" s="237"/>
      <c r="T384" s="238"/>
      <c r="AT384" s="239" t="s">
        <v>163</v>
      </c>
      <c r="AU384" s="239" t="s">
        <v>92</v>
      </c>
      <c r="AV384" s="15" t="s">
        <v>83</v>
      </c>
      <c r="AW384" s="15" t="s">
        <v>32</v>
      </c>
      <c r="AX384" s="15" t="s">
        <v>76</v>
      </c>
      <c r="AY384" s="239" t="s">
        <v>156</v>
      </c>
    </row>
    <row r="385" spans="1:65" s="13" customFormat="1" ht="10.199999999999999">
      <c r="B385" s="207"/>
      <c r="C385" s="208"/>
      <c r="D385" s="209" t="s">
        <v>163</v>
      </c>
      <c r="E385" s="210" t="s">
        <v>1</v>
      </c>
      <c r="F385" s="211" t="s">
        <v>482</v>
      </c>
      <c r="G385" s="208"/>
      <c r="H385" s="212">
        <v>161.46</v>
      </c>
      <c r="I385" s="213"/>
      <c r="J385" s="208"/>
      <c r="K385" s="208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163</v>
      </c>
      <c r="AU385" s="218" t="s">
        <v>92</v>
      </c>
      <c r="AV385" s="13" t="s">
        <v>85</v>
      </c>
      <c r="AW385" s="13" t="s">
        <v>32</v>
      </c>
      <c r="AX385" s="13" t="s">
        <v>76</v>
      </c>
      <c r="AY385" s="218" t="s">
        <v>156</v>
      </c>
    </row>
    <row r="386" spans="1:65" s="16" customFormat="1" ht="10.199999999999999">
      <c r="B386" s="251"/>
      <c r="C386" s="252"/>
      <c r="D386" s="209" t="s">
        <v>163</v>
      </c>
      <c r="E386" s="253" t="s">
        <v>1</v>
      </c>
      <c r="F386" s="254" t="s">
        <v>480</v>
      </c>
      <c r="G386" s="252"/>
      <c r="H386" s="255">
        <v>161.46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AT386" s="261" t="s">
        <v>163</v>
      </c>
      <c r="AU386" s="261" t="s">
        <v>92</v>
      </c>
      <c r="AV386" s="16" t="s">
        <v>92</v>
      </c>
      <c r="AW386" s="16" t="s">
        <v>32</v>
      </c>
      <c r="AX386" s="16" t="s">
        <v>76</v>
      </c>
      <c r="AY386" s="261" t="s">
        <v>156</v>
      </c>
    </row>
    <row r="387" spans="1:65" s="14" customFormat="1" ht="10.199999999999999">
      <c r="B387" s="219"/>
      <c r="C387" s="220"/>
      <c r="D387" s="209" t="s">
        <v>163</v>
      </c>
      <c r="E387" s="221" t="s">
        <v>1</v>
      </c>
      <c r="F387" s="222" t="s">
        <v>165</v>
      </c>
      <c r="G387" s="220"/>
      <c r="H387" s="223">
        <v>242.19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163</v>
      </c>
      <c r="AU387" s="229" t="s">
        <v>92</v>
      </c>
      <c r="AV387" s="14" t="s">
        <v>95</v>
      </c>
      <c r="AW387" s="14" t="s">
        <v>32</v>
      </c>
      <c r="AX387" s="14" t="s">
        <v>83</v>
      </c>
      <c r="AY387" s="229" t="s">
        <v>156</v>
      </c>
    </row>
    <row r="388" spans="1:65" s="12" customFormat="1" ht="20.85" customHeight="1">
      <c r="B388" s="177"/>
      <c r="C388" s="178"/>
      <c r="D388" s="179" t="s">
        <v>75</v>
      </c>
      <c r="E388" s="191" t="s">
        <v>483</v>
      </c>
      <c r="F388" s="191" t="s">
        <v>484</v>
      </c>
      <c r="G388" s="178"/>
      <c r="H388" s="178"/>
      <c r="I388" s="181"/>
      <c r="J388" s="192">
        <f>BK388</f>
        <v>0</v>
      </c>
      <c r="K388" s="178"/>
      <c r="L388" s="183"/>
      <c r="M388" s="184"/>
      <c r="N388" s="185"/>
      <c r="O388" s="185"/>
      <c r="P388" s="186">
        <f>SUM(P389:P395)</f>
        <v>0</v>
      </c>
      <c r="Q388" s="185"/>
      <c r="R388" s="186">
        <f>SUM(R389:R395)</f>
        <v>3.5654999999999999E-2</v>
      </c>
      <c r="S388" s="185"/>
      <c r="T388" s="187">
        <f>SUM(T389:T395)</f>
        <v>0</v>
      </c>
      <c r="AR388" s="188" t="s">
        <v>83</v>
      </c>
      <c r="AT388" s="189" t="s">
        <v>75</v>
      </c>
      <c r="AU388" s="189" t="s">
        <v>85</v>
      </c>
      <c r="AY388" s="188" t="s">
        <v>156</v>
      </c>
      <c r="BK388" s="190">
        <f>SUM(BK389:BK395)</f>
        <v>0</v>
      </c>
    </row>
    <row r="389" spans="1:65" s="2" customFormat="1" ht="55.5" customHeight="1">
      <c r="A389" s="35"/>
      <c r="B389" s="36"/>
      <c r="C389" s="193" t="s">
        <v>485</v>
      </c>
      <c r="D389" s="193" t="s">
        <v>158</v>
      </c>
      <c r="E389" s="194" t="s">
        <v>486</v>
      </c>
      <c r="F389" s="195" t="s">
        <v>487</v>
      </c>
      <c r="G389" s="196" t="s">
        <v>218</v>
      </c>
      <c r="H389" s="197">
        <v>370.5</v>
      </c>
      <c r="I389" s="198"/>
      <c r="J389" s="199">
        <f>ROUND(I389*H389,2)</f>
        <v>0</v>
      </c>
      <c r="K389" s="200"/>
      <c r="L389" s="40"/>
      <c r="M389" s="201" t="s">
        <v>1</v>
      </c>
      <c r="N389" s="202" t="s">
        <v>41</v>
      </c>
      <c r="O389" s="72"/>
      <c r="P389" s="203">
        <f>O389*H389</f>
        <v>0</v>
      </c>
      <c r="Q389" s="203">
        <v>3.0000000000000001E-5</v>
      </c>
      <c r="R389" s="203">
        <f>Q389*H389</f>
        <v>1.1115E-2</v>
      </c>
      <c r="S389" s="203">
        <v>0</v>
      </c>
      <c r="T389" s="204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05" t="s">
        <v>95</v>
      </c>
      <c r="AT389" s="205" t="s">
        <v>158</v>
      </c>
      <c r="AU389" s="205" t="s">
        <v>92</v>
      </c>
      <c r="AY389" s="18" t="s">
        <v>156</v>
      </c>
      <c r="BE389" s="206">
        <f>IF(N389="základní",J389,0)</f>
        <v>0</v>
      </c>
      <c r="BF389" s="206">
        <f>IF(N389="snížená",J389,0)</f>
        <v>0</v>
      </c>
      <c r="BG389" s="206">
        <f>IF(N389="zákl. přenesená",J389,0)</f>
        <v>0</v>
      </c>
      <c r="BH389" s="206">
        <f>IF(N389="sníž. přenesená",J389,0)</f>
        <v>0</v>
      </c>
      <c r="BI389" s="206">
        <f>IF(N389="nulová",J389,0)</f>
        <v>0</v>
      </c>
      <c r="BJ389" s="18" t="s">
        <v>83</v>
      </c>
      <c r="BK389" s="206">
        <f>ROUND(I389*H389,2)</f>
        <v>0</v>
      </c>
      <c r="BL389" s="18" t="s">
        <v>95</v>
      </c>
      <c r="BM389" s="205" t="s">
        <v>485</v>
      </c>
    </row>
    <row r="390" spans="1:65" s="13" customFormat="1" ht="10.199999999999999">
      <c r="B390" s="207"/>
      <c r="C390" s="208"/>
      <c r="D390" s="209" t="s">
        <v>163</v>
      </c>
      <c r="E390" s="210" t="s">
        <v>1</v>
      </c>
      <c r="F390" s="211" t="s">
        <v>488</v>
      </c>
      <c r="G390" s="208"/>
      <c r="H390" s="212">
        <v>370.5</v>
      </c>
      <c r="I390" s="213"/>
      <c r="J390" s="208"/>
      <c r="K390" s="208"/>
      <c r="L390" s="214"/>
      <c r="M390" s="215"/>
      <c r="N390" s="216"/>
      <c r="O390" s="216"/>
      <c r="P390" s="216"/>
      <c r="Q390" s="216"/>
      <c r="R390" s="216"/>
      <c r="S390" s="216"/>
      <c r="T390" s="217"/>
      <c r="AT390" s="218" t="s">
        <v>163</v>
      </c>
      <c r="AU390" s="218" t="s">
        <v>92</v>
      </c>
      <c r="AV390" s="13" t="s">
        <v>85</v>
      </c>
      <c r="AW390" s="13" t="s">
        <v>32</v>
      </c>
      <c r="AX390" s="13" t="s">
        <v>76</v>
      </c>
      <c r="AY390" s="218" t="s">
        <v>156</v>
      </c>
    </row>
    <row r="391" spans="1:65" s="14" customFormat="1" ht="10.199999999999999">
      <c r="B391" s="219"/>
      <c r="C391" s="220"/>
      <c r="D391" s="209" t="s">
        <v>163</v>
      </c>
      <c r="E391" s="221" t="s">
        <v>1</v>
      </c>
      <c r="F391" s="222" t="s">
        <v>165</v>
      </c>
      <c r="G391" s="220"/>
      <c r="H391" s="223">
        <v>370.5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163</v>
      </c>
      <c r="AU391" s="229" t="s">
        <v>92</v>
      </c>
      <c r="AV391" s="14" t="s">
        <v>95</v>
      </c>
      <c r="AW391" s="14" t="s">
        <v>32</v>
      </c>
      <c r="AX391" s="14" t="s">
        <v>83</v>
      </c>
      <c r="AY391" s="229" t="s">
        <v>156</v>
      </c>
    </row>
    <row r="392" spans="1:65" s="2" customFormat="1" ht="16.5" customHeight="1">
      <c r="A392" s="35"/>
      <c r="B392" s="36"/>
      <c r="C392" s="193" t="s">
        <v>489</v>
      </c>
      <c r="D392" s="193" t="s">
        <v>158</v>
      </c>
      <c r="E392" s="194" t="s">
        <v>490</v>
      </c>
      <c r="F392" s="195" t="s">
        <v>491</v>
      </c>
      <c r="G392" s="196" t="s">
        <v>295</v>
      </c>
      <c r="H392" s="197">
        <v>3</v>
      </c>
      <c r="I392" s="198"/>
      <c r="J392" s="199">
        <f>ROUND(I392*H392,2)</f>
        <v>0</v>
      </c>
      <c r="K392" s="200"/>
      <c r="L392" s="40"/>
      <c r="M392" s="201" t="s">
        <v>1</v>
      </c>
      <c r="N392" s="202" t="s">
        <v>41</v>
      </c>
      <c r="O392" s="72"/>
      <c r="P392" s="203">
        <f>O392*H392</f>
        <v>0</v>
      </c>
      <c r="Q392" s="203">
        <v>1.8000000000000001E-4</v>
      </c>
      <c r="R392" s="203">
        <f>Q392*H392</f>
        <v>5.4000000000000001E-4</v>
      </c>
      <c r="S392" s="203">
        <v>0</v>
      </c>
      <c r="T392" s="204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5" t="s">
        <v>95</v>
      </c>
      <c r="AT392" s="205" t="s">
        <v>158</v>
      </c>
      <c r="AU392" s="205" t="s">
        <v>92</v>
      </c>
      <c r="AY392" s="18" t="s">
        <v>156</v>
      </c>
      <c r="BE392" s="206">
        <f>IF(N392="základní",J392,0)</f>
        <v>0</v>
      </c>
      <c r="BF392" s="206">
        <f>IF(N392="snížená",J392,0)</f>
        <v>0</v>
      </c>
      <c r="BG392" s="206">
        <f>IF(N392="zákl. přenesená",J392,0)</f>
        <v>0</v>
      </c>
      <c r="BH392" s="206">
        <f>IF(N392="sníž. přenesená",J392,0)</f>
        <v>0</v>
      </c>
      <c r="BI392" s="206">
        <f>IF(N392="nulová",J392,0)</f>
        <v>0</v>
      </c>
      <c r="BJ392" s="18" t="s">
        <v>83</v>
      </c>
      <c r="BK392" s="206">
        <f>ROUND(I392*H392,2)</f>
        <v>0</v>
      </c>
      <c r="BL392" s="18" t="s">
        <v>95</v>
      </c>
      <c r="BM392" s="205" t="s">
        <v>492</v>
      </c>
    </row>
    <row r="393" spans="1:65" s="2" customFormat="1" ht="16.5" customHeight="1">
      <c r="A393" s="35"/>
      <c r="B393" s="36"/>
      <c r="C393" s="240" t="s">
        <v>493</v>
      </c>
      <c r="D393" s="240" t="s">
        <v>189</v>
      </c>
      <c r="E393" s="241" t="s">
        <v>494</v>
      </c>
      <c r="F393" s="242" t="s">
        <v>495</v>
      </c>
      <c r="G393" s="243" t="s">
        <v>295</v>
      </c>
      <c r="H393" s="244">
        <v>3</v>
      </c>
      <c r="I393" s="245"/>
      <c r="J393" s="246">
        <f>ROUND(I393*H393,2)</f>
        <v>0</v>
      </c>
      <c r="K393" s="247"/>
      <c r="L393" s="248"/>
      <c r="M393" s="249" t="s">
        <v>1</v>
      </c>
      <c r="N393" s="250" t="s">
        <v>41</v>
      </c>
      <c r="O393" s="72"/>
      <c r="P393" s="203">
        <f>O393*H393</f>
        <v>0</v>
      </c>
      <c r="Q393" s="203">
        <v>8.0000000000000002E-3</v>
      </c>
      <c r="R393" s="203">
        <f>Q393*H393</f>
        <v>2.4E-2</v>
      </c>
      <c r="S393" s="203">
        <v>0</v>
      </c>
      <c r="T393" s="204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5" t="s">
        <v>192</v>
      </c>
      <c r="AT393" s="205" t="s">
        <v>189</v>
      </c>
      <c r="AU393" s="205" t="s">
        <v>92</v>
      </c>
      <c r="AY393" s="18" t="s">
        <v>156</v>
      </c>
      <c r="BE393" s="206">
        <f>IF(N393="základní",J393,0)</f>
        <v>0</v>
      </c>
      <c r="BF393" s="206">
        <f>IF(N393="snížená",J393,0)</f>
        <v>0</v>
      </c>
      <c r="BG393" s="206">
        <f>IF(N393="zákl. přenesená",J393,0)</f>
        <v>0</v>
      </c>
      <c r="BH393" s="206">
        <f>IF(N393="sníž. přenesená",J393,0)</f>
        <v>0</v>
      </c>
      <c r="BI393" s="206">
        <f>IF(N393="nulová",J393,0)</f>
        <v>0</v>
      </c>
      <c r="BJ393" s="18" t="s">
        <v>83</v>
      </c>
      <c r="BK393" s="206">
        <f>ROUND(I393*H393,2)</f>
        <v>0</v>
      </c>
      <c r="BL393" s="18" t="s">
        <v>95</v>
      </c>
      <c r="BM393" s="205" t="s">
        <v>496</v>
      </c>
    </row>
    <row r="394" spans="1:65" s="2" customFormat="1" ht="24.15" customHeight="1">
      <c r="A394" s="35"/>
      <c r="B394" s="36"/>
      <c r="C394" s="193" t="s">
        <v>497</v>
      </c>
      <c r="D394" s="193" t="s">
        <v>158</v>
      </c>
      <c r="E394" s="194" t="s">
        <v>498</v>
      </c>
      <c r="F394" s="195" t="s">
        <v>499</v>
      </c>
      <c r="G394" s="196" t="s">
        <v>295</v>
      </c>
      <c r="H394" s="197">
        <v>20</v>
      </c>
      <c r="I394" s="198"/>
      <c r="J394" s="199">
        <f>ROUND(I394*H394,2)</f>
        <v>0</v>
      </c>
      <c r="K394" s="200"/>
      <c r="L394" s="40"/>
      <c r="M394" s="201" t="s">
        <v>1</v>
      </c>
      <c r="N394" s="202" t="s">
        <v>41</v>
      </c>
      <c r="O394" s="72"/>
      <c r="P394" s="203">
        <f>O394*H394</f>
        <v>0</v>
      </c>
      <c r="Q394" s="203">
        <v>0</v>
      </c>
      <c r="R394" s="203">
        <f>Q394*H394</f>
        <v>0</v>
      </c>
      <c r="S394" s="203">
        <v>0</v>
      </c>
      <c r="T394" s="204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05" t="s">
        <v>95</v>
      </c>
      <c r="AT394" s="205" t="s">
        <v>158</v>
      </c>
      <c r="AU394" s="205" t="s">
        <v>92</v>
      </c>
      <c r="AY394" s="18" t="s">
        <v>156</v>
      </c>
      <c r="BE394" s="206">
        <f>IF(N394="základní",J394,0)</f>
        <v>0</v>
      </c>
      <c r="BF394" s="206">
        <f>IF(N394="snížená",J394,0)</f>
        <v>0</v>
      </c>
      <c r="BG394" s="206">
        <f>IF(N394="zákl. přenesená",J394,0)</f>
        <v>0</v>
      </c>
      <c r="BH394" s="206">
        <f>IF(N394="sníž. přenesená",J394,0)</f>
        <v>0</v>
      </c>
      <c r="BI394" s="206">
        <f>IF(N394="nulová",J394,0)</f>
        <v>0</v>
      </c>
      <c r="BJ394" s="18" t="s">
        <v>83</v>
      </c>
      <c r="BK394" s="206">
        <f>ROUND(I394*H394,2)</f>
        <v>0</v>
      </c>
      <c r="BL394" s="18" t="s">
        <v>95</v>
      </c>
      <c r="BM394" s="205" t="s">
        <v>500</v>
      </c>
    </row>
    <row r="395" spans="1:65" s="2" customFormat="1" ht="16.5" customHeight="1">
      <c r="A395" s="35"/>
      <c r="B395" s="36"/>
      <c r="C395" s="240" t="s">
        <v>501</v>
      </c>
      <c r="D395" s="240" t="s">
        <v>189</v>
      </c>
      <c r="E395" s="241" t="s">
        <v>502</v>
      </c>
      <c r="F395" s="242" t="s">
        <v>503</v>
      </c>
      <c r="G395" s="243" t="s">
        <v>295</v>
      </c>
      <c r="H395" s="244">
        <v>20</v>
      </c>
      <c r="I395" s="245"/>
      <c r="J395" s="246">
        <f>ROUND(I395*H395,2)</f>
        <v>0</v>
      </c>
      <c r="K395" s="247"/>
      <c r="L395" s="248"/>
      <c r="M395" s="249" t="s">
        <v>1</v>
      </c>
      <c r="N395" s="250" t="s">
        <v>41</v>
      </c>
      <c r="O395" s="72"/>
      <c r="P395" s="203">
        <f>O395*H395</f>
        <v>0</v>
      </c>
      <c r="Q395" s="203">
        <v>0</v>
      </c>
      <c r="R395" s="203">
        <f>Q395*H395</f>
        <v>0</v>
      </c>
      <c r="S395" s="203">
        <v>0</v>
      </c>
      <c r="T395" s="204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05" t="s">
        <v>192</v>
      </c>
      <c r="AT395" s="205" t="s">
        <v>189</v>
      </c>
      <c r="AU395" s="205" t="s">
        <v>92</v>
      </c>
      <c r="AY395" s="18" t="s">
        <v>156</v>
      </c>
      <c r="BE395" s="206">
        <f>IF(N395="základní",J395,0)</f>
        <v>0</v>
      </c>
      <c r="BF395" s="206">
        <f>IF(N395="snížená",J395,0)</f>
        <v>0</v>
      </c>
      <c r="BG395" s="206">
        <f>IF(N395="zákl. přenesená",J395,0)</f>
        <v>0</v>
      </c>
      <c r="BH395" s="206">
        <f>IF(N395="sníž. přenesená",J395,0)</f>
        <v>0</v>
      </c>
      <c r="BI395" s="206">
        <f>IF(N395="nulová",J395,0)</f>
        <v>0</v>
      </c>
      <c r="BJ395" s="18" t="s">
        <v>83</v>
      </c>
      <c r="BK395" s="206">
        <f>ROUND(I395*H395,2)</f>
        <v>0</v>
      </c>
      <c r="BL395" s="18" t="s">
        <v>95</v>
      </c>
      <c r="BM395" s="205" t="s">
        <v>504</v>
      </c>
    </row>
    <row r="396" spans="1:65" s="12" customFormat="1" ht="20.85" customHeight="1">
      <c r="B396" s="177"/>
      <c r="C396" s="178"/>
      <c r="D396" s="179" t="s">
        <v>75</v>
      </c>
      <c r="E396" s="191" t="s">
        <v>505</v>
      </c>
      <c r="F396" s="191" t="s">
        <v>506</v>
      </c>
      <c r="G396" s="178"/>
      <c r="H396" s="178"/>
      <c r="I396" s="181"/>
      <c r="J396" s="192">
        <f>BK396</f>
        <v>0</v>
      </c>
      <c r="K396" s="178"/>
      <c r="L396" s="183"/>
      <c r="M396" s="184"/>
      <c r="N396" s="185"/>
      <c r="O396" s="185"/>
      <c r="P396" s="186">
        <f>SUM(P397:P515)</f>
        <v>0</v>
      </c>
      <c r="Q396" s="185"/>
      <c r="R396" s="186">
        <f>SUM(R397:R515)</f>
        <v>0</v>
      </c>
      <c r="S396" s="185"/>
      <c r="T396" s="187">
        <f>SUM(T397:T515)</f>
        <v>35.64957900000001</v>
      </c>
      <c r="AR396" s="188" t="s">
        <v>83</v>
      </c>
      <c r="AT396" s="189" t="s">
        <v>75</v>
      </c>
      <c r="AU396" s="189" t="s">
        <v>85</v>
      </c>
      <c r="AY396" s="188" t="s">
        <v>156</v>
      </c>
      <c r="BK396" s="190">
        <f>SUM(BK397:BK515)</f>
        <v>0</v>
      </c>
    </row>
    <row r="397" spans="1:65" s="2" customFormat="1" ht="44.25" customHeight="1">
      <c r="A397" s="35"/>
      <c r="B397" s="36"/>
      <c r="C397" s="193" t="s">
        <v>507</v>
      </c>
      <c r="D397" s="193" t="s">
        <v>158</v>
      </c>
      <c r="E397" s="194" t="s">
        <v>508</v>
      </c>
      <c r="F397" s="195" t="s">
        <v>509</v>
      </c>
      <c r="G397" s="196" t="s">
        <v>218</v>
      </c>
      <c r="H397" s="197">
        <v>3.77</v>
      </c>
      <c r="I397" s="198"/>
      <c r="J397" s="199">
        <f>ROUND(I397*H397,2)</f>
        <v>0</v>
      </c>
      <c r="K397" s="200"/>
      <c r="L397" s="40"/>
      <c r="M397" s="201" t="s">
        <v>1</v>
      </c>
      <c r="N397" s="202" t="s">
        <v>41</v>
      </c>
      <c r="O397" s="72"/>
      <c r="P397" s="203">
        <f>O397*H397</f>
        <v>0</v>
      </c>
      <c r="Q397" s="203">
        <v>0</v>
      </c>
      <c r="R397" s="203">
        <f>Q397*H397</f>
        <v>0</v>
      </c>
      <c r="S397" s="203">
        <v>0.18099999999999999</v>
      </c>
      <c r="T397" s="204">
        <f>S397*H397</f>
        <v>0.68237000000000003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5" t="s">
        <v>95</v>
      </c>
      <c r="AT397" s="205" t="s">
        <v>158</v>
      </c>
      <c r="AU397" s="205" t="s">
        <v>92</v>
      </c>
      <c r="AY397" s="18" t="s">
        <v>156</v>
      </c>
      <c r="BE397" s="206">
        <f>IF(N397="základní",J397,0)</f>
        <v>0</v>
      </c>
      <c r="BF397" s="206">
        <f>IF(N397="snížená",J397,0)</f>
        <v>0</v>
      </c>
      <c r="BG397" s="206">
        <f>IF(N397="zákl. přenesená",J397,0)</f>
        <v>0</v>
      </c>
      <c r="BH397" s="206">
        <f>IF(N397="sníž. přenesená",J397,0)</f>
        <v>0</v>
      </c>
      <c r="BI397" s="206">
        <f>IF(N397="nulová",J397,0)</f>
        <v>0</v>
      </c>
      <c r="BJ397" s="18" t="s">
        <v>83</v>
      </c>
      <c r="BK397" s="206">
        <f>ROUND(I397*H397,2)</f>
        <v>0</v>
      </c>
      <c r="BL397" s="18" t="s">
        <v>95</v>
      </c>
      <c r="BM397" s="205" t="s">
        <v>493</v>
      </c>
    </row>
    <row r="398" spans="1:65" s="13" customFormat="1" ht="10.199999999999999">
      <c r="B398" s="207"/>
      <c r="C398" s="208"/>
      <c r="D398" s="209" t="s">
        <v>163</v>
      </c>
      <c r="E398" s="210" t="s">
        <v>1</v>
      </c>
      <c r="F398" s="211" t="s">
        <v>510</v>
      </c>
      <c r="G398" s="208"/>
      <c r="H398" s="212">
        <v>3.77</v>
      </c>
      <c r="I398" s="213"/>
      <c r="J398" s="208"/>
      <c r="K398" s="208"/>
      <c r="L398" s="214"/>
      <c r="M398" s="215"/>
      <c r="N398" s="216"/>
      <c r="O398" s="216"/>
      <c r="P398" s="216"/>
      <c r="Q398" s="216"/>
      <c r="R398" s="216"/>
      <c r="S398" s="216"/>
      <c r="T398" s="217"/>
      <c r="AT398" s="218" t="s">
        <v>163</v>
      </c>
      <c r="AU398" s="218" t="s">
        <v>92</v>
      </c>
      <c r="AV398" s="13" t="s">
        <v>85</v>
      </c>
      <c r="AW398" s="13" t="s">
        <v>32</v>
      </c>
      <c r="AX398" s="13" t="s">
        <v>76</v>
      </c>
      <c r="AY398" s="218" t="s">
        <v>156</v>
      </c>
    </row>
    <row r="399" spans="1:65" s="14" customFormat="1" ht="10.199999999999999">
      <c r="B399" s="219"/>
      <c r="C399" s="220"/>
      <c r="D399" s="209" t="s">
        <v>163</v>
      </c>
      <c r="E399" s="221" t="s">
        <v>1</v>
      </c>
      <c r="F399" s="222" t="s">
        <v>165</v>
      </c>
      <c r="G399" s="220"/>
      <c r="H399" s="223">
        <v>3.77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163</v>
      </c>
      <c r="AU399" s="229" t="s">
        <v>92</v>
      </c>
      <c r="AV399" s="14" t="s">
        <v>95</v>
      </c>
      <c r="AW399" s="14" t="s">
        <v>32</v>
      </c>
      <c r="AX399" s="14" t="s">
        <v>83</v>
      </c>
      <c r="AY399" s="229" t="s">
        <v>156</v>
      </c>
    </row>
    <row r="400" spans="1:65" s="2" customFormat="1" ht="44.25" customHeight="1">
      <c r="A400" s="35"/>
      <c r="B400" s="36"/>
      <c r="C400" s="193" t="s">
        <v>511</v>
      </c>
      <c r="D400" s="193" t="s">
        <v>158</v>
      </c>
      <c r="E400" s="194" t="s">
        <v>512</v>
      </c>
      <c r="F400" s="195" t="s">
        <v>513</v>
      </c>
      <c r="G400" s="196" t="s">
        <v>218</v>
      </c>
      <c r="H400" s="197">
        <v>7.8</v>
      </c>
      <c r="I400" s="198"/>
      <c r="J400" s="199">
        <f>ROUND(I400*H400,2)</f>
        <v>0</v>
      </c>
      <c r="K400" s="200"/>
      <c r="L400" s="40"/>
      <c r="M400" s="201" t="s">
        <v>1</v>
      </c>
      <c r="N400" s="202" t="s">
        <v>41</v>
      </c>
      <c r="O400" s="72"/>
      <c r="P400" s="203">
        <f>O400*H400</f>
        <v>0</v>
      </c>
      <c r="Q400" s="203">
        <v>0</v>
      </c>
      <c r="R400" s="203">
        <f>Q400*H400</f>
        <v>0</v>
      </c>
      <c r="S400" s="203">
        <v>0.26100000000000001</v>
      </c>
      <c r="T400" s="204">
        <f>S400*H400</f>
        <v>2.0358000000000001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05" t="s">
        <v>95</v>
      </c>
      <c r="AT400" s="205" t="s">
        <v>158</v>
      </c>
      <c r="AU400" s="205" t="s">
        <v>92</v>
      </c>
      <c r="AY400" s="18" t="s">
        <v>156</v>
      </c>
      <c r="BE400" s="206">
        <f>IF(N400="základní",J400,0)</f>
        <v>0</v>
      </c>
      <c r="BF400" s="206">
        <f>IF(N400="snížená",J400,0)</f>
        <v>0</v>
      </c>
      <c r="BG400" s="206">
        <f>IF(N400="zákl. přenesená",J400,0)</f>
        <v>0</v>
      </c>
      <c r="BH400" s="206">
        <f>IF(N400="sníž. přenesená",J400,0)</f>
        <v>0</v>
      </c>
      <c r="BI400" s="206">
        <f>IF(N400="nulová",J400,0)</f>
        <v>0</v>
      </c>
      <c r="BJ400" s="18" t="s">
        <v>83</v>
      </c>
      <c r="BK400" s="206">
        <f>ROUND(I400*H400,2)</f>
        <v>0</v>
      </c>
      <c r="BL400" s="18" t="s">
        <v>95</v>
      </c>
      <c r="BM400" s="205" t="s">
        <v>501</v>
      </c>
    </row>
    <row r="401" spans="1:65" s="13" customFormat="1" ht="10.199999999999999">
      <c r="B401" s="207"/>
      <c r="C401" s="208"/>
      <c r="D401" s="209" t="s">
        <v>163</v>
      </c>
      <c r="E401" s="210" t="s">
        <v>1</v>
      </c>
      <c r="F401" s="211" t="s">
        <v>514</v>
      </c>
      <c r="G401" s="208"/>
      <c r="H401" s="212">
        <v>7.8</v>
      </c>
      <c r="I401" s="213"/>
      <c r="J401" s="208"/>
      <c r="K401" s="208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163</v>
      </c>
      <c r="AU401" s="218" t="s">
        <v>92</v>
      </c>
      <c r="AV401" s="13" t="s">
        <v>85</v>
      </c>
      <c r="AW401" s="13" t="s">
        <v>32</v>
      </c>
      <c r="AX401" s="13" t="s">
        <v>76</v>
      </c>
      <c r="AY401" s="218" t="s">
        <v>156</v>
      </c>
    </row>
    <row r="402" spans="1:65" s="14" customFormat="1" ht="10.199999999999999">
      <c r="B402" s="219"/>
      <c r="C402" s="220"/>
      <c r="D402" s="209" t="s">
        <v>163</v>
      </c>
      <c r="E402" s="221" t="s">
        <v>1</v>
      </c>
      <c r="F402" s="222" t="s">
        <v>165</v>
      </c>
      <c r="G402" s="220"/>
      <c r="H402" s="223">
        <v>7.8</v>
      </c>
      <c r="I402" s="224"/>
      <c r="J402" s="220"/>
      <c r="K402" s="220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163</v>
      </c>
      <c r="AU402" s="229" t="s">
        <v>92</v>
      </c>
      <c r="AV402" s="14" t="s">
        <v>95</v>
      </c>
      <c r="AW402" s="14" t="s">
        <v>32</v>
      </c>
      <c r="AX402" s="14" t="s">
        <v>83</v>
      </c>
      <c r="AY402" s="229" t="s">
        <v>156</v>
      </c>
    </row>
    <row r="403" spans="1:65" s="2" customFormat="1" ht="37.799999999999997" customHeight="1">
      <c r="A403" s="35"/>
      <c r="B403" s="36"/>
      <c r="C403" s="193" t="s">
        <v>299</v>
      </c>
      <c r="D403" s="193" t="s">
        <v>158</v>
      </c>
      <c r="E403" s="194" t="s">
        <v>515</v>
      </c>
      <c r="F403" s="195" t="s">
        <v>516</v>
      </c>
      <c r="G403" s="196" t="s">
        <v>161</v>
      </c>
      <c r="H403" s="197">
        <v>4.0679999999999996</v>
      </c>
      <c r="I403" s="198"/>
      <c r="J403" s="199">
        <f>ROUND(I403*H403,2)</f>
        <v>0</v>
      </c>
      <c r="K403" s="200"/>
      <c r="L403" s="40"/>
      <c r="M403" s="201" t="s">
        <v>1</v>
      </c>
      <c r="N403" s="202" t="s">
        <v>41</v>
      </c>
      <c r="O403" s="72"/>
      <c r="P403" s="203">
        <f>O403*H403</f>
        <v>0</v>
      </c>
      <c r="Q403" s="203">
        <v>0</v>
      </c>
      <c r="R403" s="203">
        <f>Q403*H403</f>
        <v>0</v>
      </c>
      <c r="S403" s="203">
        <v>1.95</v>
      </c>
      <c r="T403" s="204">
        <f>S403*H403</f>
        <v>7.932599999999999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05" t="s">
        <v>95</v>
      </c>
      <c r="AT403" s="205" t="s">
        <v>158</v>
      </c>
      <c r="AU403" s="205" t="s">
        <v>92</v>
      </c>
      <c r="AY403" s="18" t="s">
        <v>156</v>
      </c>
      <c r="BE403" s="206">
        <f>IF(N403="základní",J403,0)</f>
        <v>0</v>
      </c>
      <c r="BF403" s="206">
        <f>IF(N403="snížená",J403,0)</f>
        <v>0</v>
      </c>
      <c r="BG403" s="206">
        <f>IF(N403="zákl. přenesená",J403,0)</f>
        <v>0</v>
      </c>
      <c r="BH403" s="206">
        <f>IF(N403="sníž. přenesená",J403,0)</f>
        <v>0</v>
      </c>
      <c r="BI403" s="206">
        <f>IF(N403="nulová",J403,0)</f>
        <v>0</v>
      </c>
      <c r="BJ403" s="18" t="s">
        <v>83</v>
      </c>
      <c r="BK403" s="206">
        <f>ROUND(I403*H403,2)</f>
        <v>0</v>
      </c>
      <c r="BL403" s="18" t="s">
        <v>95</v>
      </c>
      <c r="BM403" s="205" t="s">
        <v>511</v>
      </c>
    </row>
    <row r="404" spans="1:65" s="13" customFormat="1" ht="10.199999999999999">
      <c r="B404" s="207"/>
      <c r="C404" s="208"/>
      <c r="D404" s="209" t="s">
        <v>163</v>
      </c>
      <c r="E404" s="210" t="s">
        <v>1</v>
      </c>
      <c r="F404" s="211" t="s">
        <v>517</v>
      </c>
      <c r="G404" s="208"/>
      <c r="H404" s="212">
        <v>4.0679999999999996</v>
      </c>
      <c r="I404" s="213"/>
      <c r="J404" s="208"/>
      <c r="K404" s="208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163</v>
      </c>
      <c r="AU404" s="218" t="s">
        <v>92</v>
      </c>
      <c r="AV404" s="13" t="s">
        <v>85</v>
      </c>
      <c r="AW404" s="13" t="s">
        <v>32</v>
      </c>
      <c r="AX404" s="13" t="s">
        <v>76</v>
      </c>
      <c r="AY404" s="218" t="s">
        <v>156</v>
      </c>
    </row>
    <row r="405" spans="1:65" s="14" customFormat="1" ht="10.199999999999999">
      <c r="B405" s="219"/>
      <c r="C405" s="220"/>
      <c r="D405" s="209" t="s">
        <v>163</v>
      </c>
      <c r="E405" s="221" t="s">
        <v>1</v>
      </c>
      <c r="F405" s="222" t="s">
        <v>165</v>
      </c>
      <c r="G405" s="220"/>
      <c r="H405" s="223">
        <v>4.0679999999999996</v>
      </c>
      <c r="I405" s="224"/>
      <c r="J405" s="220"/>
      <c r="K405" s="220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163</v>
      </c>
      <c r="AU405" s="229" t="s">
        <v>92</v>
      </c>
      <c r="AV405" s="14" t="s">
        <v>95</v>
      </c>
      <c r="AW405" s="14" t="s">
        <v>32</v>
      </c>
      <c r="AX405" s="14" t="s">
        <v>83</v>
      </c>
      <c r="AY405" s="229" t="s">
        <v>156</v>
      </c>
    </row>
    <row r="406" spans="1:65" s="2" customFormat="1" ht="24.15" customHeight="1">
      <c r="A406" s="35"/>
      <c r="B406" s="36"/>
      <c r="C406" s="193" t="s">
        <v>518</v>
      </c>
      <c r="D406" s="193" t="s">
        <v>158</v>
      </c>
      <c r="E406" s="194" t="s">
        <v>519</v>
      </c>
      <c r="F406" s="195" t="s">
        <v>520</v>
      </c>
      <c r="G406" s="196" t="s">
        <v>203</v>
      </c>
      <c r="H406" s="197">
        <v>6</v>
      </c>
      <c r="I406" s="198"/>
      <c r="J406" s="199">
        <f>ROUND(I406*H406,2)</f>
        <v>0</v>
      </c>
      <c r="K406" s="200"/>
      <c r="L406" s="40"/>
      <c r="M406" s="201" t="s">
        <v>1</v>
      </c>
      <c r="N406" s="202" t="s">
        <v>41</v>
      </c>
      <c r="O406" s="72"/>
      <c r="P406" s="203">
        <f>O406*H406</f>
        <v>0</v>
      </c>
      <c r="Q406" s="203">
        <v>0</v>
      </c>
      <c r="R406" s="203">
        <f>Q406*H406</f>
        <v>0</v>
      </c>
      <c r="S406" s="203">
        <v>7.0000000000000007E-2</v>
      </c>
      <c r="T406" s="204">
        <f>S406*H406</f>
        <v>0.42000000000000004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05" t="s">
        <v>95</v>
      </c>
      <c r="AT406" s="205" t="s">
        <v>158</v>
      </c>
      <c r="AU406" s="205" t="s">
        <v>92</v>
      </c>
      <c r="AY406" s="18" t="s">
        <v>156</v>
      </c>
      <c r="BE406" s="206">
        <f>IF(N406="základní",J406,0)</f>
        <v>0</v>
      </c>
      <c r="BF406" s="206">
        <f>IF(N406="snížená",J406,0)</f>
        <v>0</v>
      </c>
      <c r="BG406" s="206">
        <f>IF(N406="zákl. přenesená",J406,0)</f>
        <v>0</v>
      </c>
      <c r="BH406" s="206">
        <f>IF(N406="sníž. přenesená",J406,0)</f>
        <v>0</v>
      </c>
      <c r="BI406" s="206">
        <f>IF(N406="nulová",J406,0)</f>
        <v>0</v>
      </c>
      <c r="BJ406" s="18" t="s">
        <v>83</v>
      </c>
      <c r="BK406" s="206">
        <f>ROUND(I406*H406,2)</f>
        <v>0</v>
      </c>
      <c r="BL406" s="18" t="s">
        <v>95</v>
      </c>
      <c r="BM406" s="205" t="s">
        <v>521</v>
      </c>
    </row>
    <row r="407" spans="1:65" s="13" customFormat="1" ht="10.199999999999999">
      <c r="B407" s="207"/>
      <c r="C407" s="208"/>
      <c r="D407" s="209" t="s">
        <v>163</v>
      </c>
      <c r="E407" s="210" t="s">
        <v>1</v>
      </c>
      <c r="F407" s="211" t="s">
        <v>522</v>
      </c>
      <c r="G407" s="208"/>
      <c r="H407" s="212">
        <v>6</v>
      </c>
      <c r="I407" s="213"/>
      <c r="J407" s="208"/>
      <c r="K407" s="208"/>
      <c r="L407" s="214"/>
      <c r="M407" s="215"/>
      <c r="N407" s="216"/>
      <c r="O407" s="216"/>
      <c r="P407" s="216"/>
      <c r="Q407" s="216"/>
      <c r="R407" s="216"/>
      <c r="S407" s="216"/>
      <c r="T407" s="217"/>
      <c r="AT407" s="218" t="s">
        <v>163</v>
      </c>
      <c r="AU407" s="218" t="s">
        <v>92</v>
      </c>
      <c r="AV407" s="13" t="s">
        <v>85</v>
      </c>
      <c r="AW407" s="13" t="s">
        <v>32</v>
      </c>
      <c r="AX407" s="13" t="s">
        <v>76</v>
      </c>
      <c r="AY407" s="218" t="s">
        <v>156</v>
      </c>
    </row>
    <row r="408" spans="1:65" s="14" customFormat="1" ht="10.199999999999999">
      <c r="B408" s="219"/>
      <c r="C408" s="220"/>
      <c r="D408" s="209" t="s">
        <v>163</v>
      </c>
      <c r="E408" s="221" t="s">
        <v>1</v>
      </c>
      <c r="F408" s="222" t="s">
        <v>165</v>
      </c>
      <c r="G408" s="220"/>
      <c r="H408" s="223">
        <v>6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163</v>
      </c>
      <c r="AU408" s="229" t="s">
        <v>92</v>
      </c>
      <c r="AV408" s="14" t="s">
        <v>95</v>
      </c>
      <c r="AW408" s="14" t="s">
        <v>32</v>
      </c>
      <c r="AX408" s="14" t="s">
        <v>83</v>
      </c>
      <c r="AY408" s="229" t="s">
        <v>156</v>
      </c>
    </row>
    <row r="409" spans="1:65" s="2" customFormat="1" ht="16.5" customHeight="1">
      <c r="A409" s="35"/>
      <c r="B409" s="36"/>
      <c r="C409" s="193" t="s">
        <v>429</v>
      </c>
      <c r="D409" s="193" t="s">
        <v>158</v>
      </c>
      <c r="E409" s="194" t="s">
        <v>523</v>
      </c>
      <c r="F409" s="195" t="s">
        <v>524</v>
      </c>
      <c r="G409" s="196" t="s">
        <v>161</v>
      </c>
      <c r="H409" s="197">
        <v>3.5</v>
      </c>
      <c r="I409" s="198"/>
      <c r="J409" s="199">
        <f>ROUND(I409*H409,2)</f>
        <v>0</v>
      </c>
      <c r="K409" s="200"/>
      <c r="L409" s="40"/>
      <c r="M409" s="201" t="s">
        <v>1</v>
      </c>
      <c r="N409" s="202" t="s">
        <v>41</v>
      </c>
      <c r="O409" s="72"/>
      <c r="P409" s="203">
        <f>O409*H409</f>
        <v>0</v>
      </c>
      <c r="Q409" s="203">
        <v>0</v>
      </c>
      <c r="R409" s="203">
        <f>Q409*H409</f>
        <v>0</v>
      </c>
      <c r="S409" s="203">
        <v>2.4</v>
      </c>
      <c r="T409" s="204">
        <f>S409*H409</f>
        <v>8.4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05" t="s">
        <v>95</v>
      </c>
      <c r="AT409" s="205" t="s">
        <v>158</v>
      </c>
      <c r="AU409" s="205" t="s">
        <v>92</v>
      </c>
      <c r="AY409" s="18" t="s">
        <v>156</v>
      </c>
      <c r="BE409" s="206">
        <f>IF(N409="základní",J409,0)</f>
        <v>0</v>
      </c>
      <c r="BF409" s="206">
        <f>IF(N409="snížená",J409,0)</f>
        <v>0</v>
      </c>
      <c r="BG409" s="206">
        <f>IF(N409="zákl. přenesená",J409,0)</f>
        <v>0</v>
      </c>
      <c r="BH409" s="206">
        <f>IF(N409="sníž. přenesená",J409,0)</f>
        <v>0</v>
      </c>
      <c r="BI409" s="206">
        <f>IF(N409="nulová",J409,0)</f>
        <v>0</v>
      </c>
      <c r="BJ409" s="18" t="s">
        <v>83</v>
      </c>
      <c r="BK409" s="206">
        <f>ROUND(I409*H409,2)</f>
        <v>0</v>
      </c>
      <c r="BL409" s="18" t="s">
        <v>95</v>
      </c>
      <c r="BM409" s="205" t="s">
        <v>525</v>
      </c>
    </row>
    <row r="410" spans="1:65" s="2" customFormat="1" ht="37.799999999999997" customHeight="1">
      <c r="A410" s="35"/>
      <c r="B410" s="36"/>
      <c r="C410" s="193" t="s">
        <v>448</v>
      </c>
      <c r="D410" s="193" t="s">
        <v>158</v>
      </c>
      <c r="E410" s="194" t="s">
        <v>526</v>
      </c>
      <c r="F410" s="195" t="s">
        <v>527</v>
      </c>
      <c r="G410" s="196" t="s">
        <v>161</v>
      </c>
      <c r="H410" s="197">
        <v>1.5</v>
      </c>
      <c r="I410" s="198"/>
      <c r="J410" s="199">
        <f>ROUND(I410*H410,2)</f>
        <v>0</v>
      </c>
      <c r="K410" s="200"/>
      <c r="L410" s="40"/>
      <c r="M410" s="201" t="s">
        <v>1</v>
      </c>
      <c r="N410" s="202" t="s">
        <v>41</v>
      </c>
      <c r="O410" s="72"/>
      <c r="P410" s="203">
        <f>O410*H410</f>
        <v>0</v>
      </c>
      <c r="Q410" s="203">
        <v>0</v>
      </c>
      <c r="R410" s="203">
        <f>Q410*H410</f>
        <v>0</v>
      </c>
      <c r="S410" s="203">
        <v>2.2000000000000002</v>
      </c>
      <c r="T410" s="204">
        <f>S410*H410</f>
        <v>3.3000000000000003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05" t="s">
        <v>95</v>
      </c>
      <c r="AT410" s="205" t="s">
        <v>158</v>
      </c>
      <c r="AU410" s="205" t="s">
        <v>92</v>
      </c>
      <c r="AY410" s="18" t="s">
        <v>156</v>
      </c>
      <c r="BE410" s="206">
        <f>IF(N410="základní",J410,0)</f>
        <v>0</v>
      </c>
      <c r="BF410" s="206">
        <f>IF(N410="snížená",J410,0)</f>
        <v>0</v>
      </c>
      <c r="BG410" s="206">
        <f>IF(N410="zákl. přenesená",J410,0)</f>
        <v>0</v>
      </c>
      <c r="BH410" s="206">
        <f>IF(N410="sníž. přenesená",J410,0)</f>
        <v>0</v>
      </c>
      <c r="BI410" s="206">
        <f>IF(N410="nulová",J410,0)</f>
        <v>0</v>
      </c>
      <c r="BJ410" s="18" t="s">
        <v>83</v>
      </c>
      <c r="BK410" s="206">
        <f>ROUND(I410*H410,2)</f>
        <v>0</v>
      </c>
      <c r="BL410" s="18" t="s">
        <v>95</v>
      </c>
      <c r="BM410" s="205" t="s">
        <v>528</v>
      </c>
    </row>
    <row r="411" spans="1:65" s="2" customFormat="1" ht="24.15" customHeight="1">
      <c r="A411" s="35"/>
      <c r="B411" s="36"/>
      <c r="C411" s="193" t="s">
        <v>529</v>
      </c>
      <c r="D411" s="193" t="s">
        <v>158</v>
      </c>
      <c r="E411" s="194" t="s">
        <v>530</v>
      </c>
      <c r="F411" s="195" t="s">
        <v>531</v>
      </c>
      <c r="G411" s="196" t="s">
        <v>218</v>
      </c>
      <c r="H411" s="197">
        <v>22.48</v>
      </c>
      <c r="I411" s="198"/>
      <c r="J411" s="199">
        <f>ROUND(I411*H411,2)</f>
        <v>0</v>
      </c>
      <c r="K411" s="200"/>
      <c r="L411" s="40"/>
      <c r="M411" s="201" t="s">
        <v>1</v>
      </c>
      <c r="N411" s="202" t="s">
        <v>41</v>
      </c>
      <c r="O411" s="72"/>
      <c r="P411" s="203">
        <f>O411*H411</f>
        <v>0</v>
      </c>
      <c r="Q411" s="203">
        <v>0</v>
      </c>
      <c r="R411" s="203">
        <f>Q411*H411</f>
        <v>0</v>
      </c>
      <c r="S411" s="203">
        <v>3.5000000000000003E-2</v>
      </c>
      <c r="T411" s="204">
        <f>S411*H411</f>
        <v>0.78680000000000005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05" t="s">
        <v>95</v>
      </c>
      <c r="AT411" s="205" t="s">
        <v>158</v>
      </c>
      <c r="AU411" s="205" t="s">
        <v>92</v>
      </c>
      <c r="AY411" s="18" t="s">
        <v>156</v>
      </c>
      <c r="BE411" s="206">
        <f>IF(N411="základní",J411,0)</f>
        <v>0</v>
      </c>
      <c r="BF411" s="206">
        <f>IF(N411="snížená",J411,0)</f>
        <v>0</v>
      </c>
      <c r="BG411" s="206">
        <f>IF(N411="zákl. přenesená",J411,0)</f>
        <v>0</v>
      </c>
      <c r="BH411" s="206">
        <f>IF(N411="sníž. přenesená",J411,0)</f>
        <v>0</v>
      </c>
      <c r="BI411" s="206">
        <f>IF(N411="nulová",J411,0)</f>
        <v>0</v>
      </c>
      <c r="BJ411" s="18" t="s">
        <v>83</v>
      </c>
      <c r="BK411" s="206">
        <f>ROUND(I411*H411,2)</f>
        <v>0</v>
      </c>
      <c r="BL411" s="18" t="s">
        <v>95</v>
      </c>
      <c r="BM411" s="205" t="s">
        <v>532</v>
      </c>
    </row>
    <row r="412" spans="1:65" s="15" customFormat="1" ht="10.199999999999999">
      <c r="B412" s="230"/>
      <c r="C412" s="231"/>
      <c r="D412" s="209" t="s">
        <v>163</v>
      </c>
      <c r="E412" s="232" t="s">
        <v>1</v>
      </c>
      <c r="F412" s="233" t="s">
        <v>323</v>
      </c>
      <c r="G412" s="231"/>
      <c r="H412" s="232" t="s">
        <v>1</v>
      </c>
      <c r="I412" s="234"/>
      <c r="J412" s="231"/>
      <c r="K412" s="231"/>
      <c r="L412" s="235"/>
      <c r="M412" s="236"/>
      <c r="N412" s="237"/>
      <c r="O412" s="237"/>
      <c r="P412" s="237"/>
      <c r="Q412" s="237"/>
      <c r="R412" s="237"/>
      <c r="S412" s="237"/>
      <c r="T412" s="238"/>
      <c r="AT412" s="239" t="s">
        <v>163</v>
      </c>
      <c r="AU412" s="239" t="s">
        <v>92</v>
      </c>
      <c r="AV412" s="15" t="s">
        <v>83</v>
      </c>
      <c r="AW412" s="15" t="s">
        <v>32</v>
      </c>
      <c r="AX412" s="15" t="s">
        <v>76</v>
      </c>
      <c r="AY412" s="239" t="s">
        <v>156</v>
      </c>
    </row>
    <row r="413" spans="1:65" s="13" customFormat="1" ht="10.199999999999999">
      <c r="B413" s="207"/>
      <c r="C413" s="208"/>
      <c r="D413" s="209" t="s">
        <v>163</v>
      </c>
      <c r="E413" s="210" t="s">
        <v>1</v>
      </c>
      <c r="F413" s="211" t="s">
        <v>324</v>
      </c>
      <c r="G413" s="208"/>
      <c r="H413" s="212">
        <v>12.35</v>
      </c>
      <c r="I413" s="213"/>
      <c r="J413" s="208"/>
      <c r="K413" s="208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163</v>
      </c>
      <c r="AU413" s="218" t="s">
        <v>92</v>
      </c>
      <c r="AV413" s="13" t="s">
        <v>85</v>
      </c>
      <c r="AW413" s="13" t="s">
        <v>32</v>
      </c>
      <c r="AX413" s="13" t="s">
        <v>76</v>
      </c>
      <c r="AY413" s="218" t="s">
        <v>156</v>
      </c>
    </row>
    <row r="414" spans="1:65" s="15" customFormat="1" ht="10.199999999999999">
      <c r="B414" s="230"/>
      <c r="C414" s="231"/>
      <c r="D414" s="209" t="s">
        <v>163</v>
      </c>
      <c r="E414" s="232" t="s">
        <v>1</v>
      </c>
      <c r="F414" s="233" t="s">
        <v>325</v>
      </c>
      <c r="G414" s="231"/>
      <c r="H414" s="232" t="s">
        <v>1</v>
      </c>
      <c r="I414" s="234"/>
      <c r="J414" s="231"/>
      <c r="K414" s="231"/>
      <c r="L414" s="235"/>
      <c r="M414" s="236"/>
      <c r="N414" s="237"/>
      <c r="O414" s="237"/>
      <c r="P414" s="237"/>
      <c r="Q414" s="237"/>
      <c r="R414" s="237"/>
      <c r="S414" s="237"/>
      <c r="T414" s="238"/>
      <c r="AT414" s="239" t="s">
        <v>163</v>
      </c>
      <c r="AU414" s="239" t="s">
        <v>92</v>
      </c>
      <c r="AV414" s="15" t="s">
        <v>83</v>
      </c>
      <c r="AW414" s="15" t="s">
        <v>32</v>
      </c>
      <c r="AX414" s="15" t="s">
        <v>76</v>
      </c>
      <c r="AY414" s="239" t="s">
        <v>156</v>
      </c>
    </row>
    <row r="415" spans="1:65" s="13" customFormat="1" ht="10.199999999999999">
      <c r="B415" s="207"/>
      <c r="C415" s="208"/>
      <c r="D415" s="209" t="s">
        <v>163</v>
      </c>
      <c r="E415" s="210" t="s">
        <v>1</v>
      </c>
      <c r="F415" s="211" t="s">
        <v>326</v>
      </c>
      <c r="G415" s="208"/>
      <c r="H415" s="212">
        <v>8.1300000000000008</v>
      </c>
      <c r="I415" s="213"/>
      <c r="J415" s="208"/>
      <c r="K415" s="208"/>
      <c r="L415" s="214"/>
      <c r="M415" s="215"/>
      <c r="N415" s="216"/>
      <c r="O415" s="216"/>
      <c r="P415" s="216"/>
      <c r="Q415" s="216"/>
      <c r="R415" s="216"/>
      <c r="S415" s="216"/>
      <c r="T415" s="217"/>
      <c r="AT415" s="218" t="s">
        <v>163</v>
      </c>
      <c r="AU415" s="218" t="s">
        <v>92</v>
      </c>
      <c r="AV415" s="13" t="s">
        <v>85</v>
      </c>
      <c r="AW415" s="13" t="s">
        <v>32</v>
      </c>
      <c r="AX415" s="13" t="s">
        <v>76</v>
      </c>
      <c r="AY415" s="218" t="s">
        <v>156</v>
      </c>
    </row>
    <row r="416" spans="1:65" s="15" customFormat="1" ht="10.199999999999999">
      <c r="B416" s="230"/>
      <c r="C416" s="231"/>
      <c r="D416" s="209" t="s">
        <v>163</v>
      </c>
      <c r="E416" s="232" t="s">
        <v>1</v>
      </c>
      <c r="F416" s="233" t="s">
        <v>327</v>
      </c>
      <c r="G416" s="231"/>
      <c r="H416" s="232" t="s">
        <v>1</v>
      </c>
      <c r="I416" s="234"/>
      <c r="J416" s="231"/>
      <c r="K416" s="231"/>
      <c r="L416" s="235"/>
      <c r="M416" s="236"/>
      <c r="N416" s="237"/>
      <c r="O416" s="237"/>
      <c r="P416" s="237"/>
      <c r="Q416" s="237"/>
      <c r="R416" s="237"/>
      <c r="S416" s="237"/>
      <c r="T416" s="238"/>
      <c r="AT416" s="239" t="s">
        <v>163</v>
      </c>
      <c r="AU416" s="239" t="s">
        <v>92</v>
      </c>
      <c r="AV416" s="15" t="s">
        <v>83</v>
      </c>
      <c r="AW416" s="15" t="s">
        <v>32</v>
      </c>
      <c r="AX416" s="15" t="s">
        <v>76</v>
      </c>
      <c r="AY416" s="239" t="s">
        <v>156</v>
      </c>
    </row>
    <row r="417" spans="1:65" s="13" customFormat="1" ht="10.199999999999999">
      <c r="B417" s="207"/>
      <c r="C417" s="208"/>
      <c r="D417" s="209" t="s">
        <v>163</v>
      </c>
      <c r="E417" s="210" t="s">
        <v>1</v>
      </c>
      <c r="F417" s="211" t="s">
        <v>85</v>
      </c>
      <c r="G417" s="208"/>
      <c r="H417" s="212">
        <v>2</v>
      </c>
      <c r="I417" s="213"/>
      <c r="J417" s="208"/>
      <c r="K417" s="208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163</v>
      </c>
      <c r="AU417" s="218" t="s">
        <v>92</v>
      </c>
      <c r="AV417" s="13" t="s">
        <v>85</v>
      </c>
      <c r="AW417" s="13" t="s">
        <v>32</v>
      </c>
      <c r="AX417" s="13" t="s">
        <v>76</v>
      </c>
      <c r="AY417" s="218" t="s">
        <v>156</v>
      </c>
    </row>
    <row r="418" spans="1:65" s="14" customFormat="1" ht="10.199999999999999">
      <c r="B418" s="219"/>
      <c r="C418" s="220"/>
      <c r="D418" s="209" t="s">
        <v>163</v>
      </c>
      <c r="E418" s="221" t="s">
        <v>1</v>
      </c>
      <c r="F418" s="222" t="s">
        <v>165</v>
      </c>
      <c r="G418" s="220"/>
      <c r="H418" s="223">
        <v>22.48</v>
      </c>
      <c r="I418" s="224"/>
      <c r="J418" s="220"/>
      <c r="K418" s="220"/>
      <c r="L418" s="225"/>
      <c r="M418" s="226"/>
      <c r="N418" s="227"/>
      <c r="O418" s="227"/>
      <c r="P418" s="227"/>
      <c r="Q418" s="227"/>
      <c r="R418" s="227"/>
      <c r="S418" s="227"/>
      <c r="T418" s="228"/>
      <c r="AT418" s="229" t="s">
        <v>163</v>
      </c>
      <c r="AU418" s="229" t="s">
        <v>92</v>
      </c>
      <c r="AV418" s="14" t="s">
        <v>95</v>
      </c>
      <c r="AW418" s="14" t="s">
        <v>32</v>
      </c>
      <c r="AX418" s="14" t="s">
        <v>83</v>
      </c>
      <c r="AY418" s="229" t="s">
        <v>156</v>
      </c>
    </row>
    <row r="419" spans="1:65" s="2" customFormat="1" ht="21.75" customHeight="1">
      <c r="A419" s="35"/>
      <c r="B419" s="36"/>
      <c r="C419" s="193" t="s">
        <v>533</v>
      </c>
      <c r="D419" s="193" t="s">
        <v>158</v>
      </c>
      <c r="E419" s="194" t="s">
        <v>534</v>
      </c>
      <c r="F419" s="195" t="s">
        <v>535</v>
      </c>
      <c r="G419" s="196" t="s">
        <v>218</v>
      </c>
      <c r="H419" s="197">
        <v>22.48</v>
      </c>
      <c r="I419" s="198"/>
      <c r="J419" s="199">
        <f>ROUND(I419*H419,2)</f>
        <v>0</v>
      </c>
      <c r="K419" s="200"/>
      <c r="L419" s="40"/>
      <c r="M419" s="201" t="s">
        <v>1</v>
      </c>
      <c r="N419" s="202" t="s">
        <v>41</v>
      </c>
      <c r="O419" s="72"/>
      <c r="P419" s="203">
        <f>O419*H419</f>
        <v>0</v>
      </c>
      <c r="Q419" s="203">
        <v>0</v>
      </c>
      <c r="R419" s="203">
        <f>Q419*H419</f>
        <v>0</v>
      </c>
      <c r="S419" s="203">
        <v>6.0000000000000001E-3</v>
      </c>
      <c r="T419" s="204">
        <f>S419*H419</f>
        <v>0.13488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05" t="s">
        <v>95</v>
      </c>
      <c r="AT419" s="205" t="s">
        <v>158</v>
      </c>
      <c r="AU419" s="205" t="s">
        <v>92</v>
      </c>
      <c r="AY419" s="18" t="s">
        <v>156</v>
      </c>
      <c r="BE419" s="206">
        <f>IF(N419="základní",J419,0)</f>
        <v>0</v>
      </c>
      <c r="BF419" s="206">
        <f>IF(N419="snížená",J419,0)</f>
        <v>0</v>
      </c>
      <c r="BG419" s="206">
        <f>IF(N419="zákl. přenesená",J419,0)</f>
        <v>0</v>
      </c>
      <c r="BH419" s="206">
        <f>IF(N419="sníž. přenesená",J419,0)</f>
        <v>0</v>
      </c>
      <c r="BI419" s="206">
        <f>IF(N419="nulová",J419,0)</f>
        <v>0</v>
      </c>
      <c r="BJ419" s="18" t="s">
        <v>83</v>
      </c>
      <c r="BK419" s="206">
        <f>ROUND(I419*H419,2)</f>
        <v>0</v>
      </c>
      <c r="BL419" s="18" t="s">
        <v>95</v>
      </c>
      <c r="BM419" s="205" t="s">
        <v>536</v>
      </c>
    </row>
    <row r="420" spans="1:65" s="2" customFormat="1" ht="24.15" customHeight="1">
      <c r="A420" s="35"/>
      <c r="B420" s="36"/>
      <c r="C420" s="193" t="s">
        <v>537</v>
      </c>
      <c r="D420" s="193" t="s">
        <v>158</v>
      </c>
      <c r="E420" s="194" t="s">
        <v>538</v>
      </c>
      <c r="F420" s="195" t="s">
        <v>539</v>
      </c>
      <c r="G420" s="196" t="s">
        <v>218</v>
      </c>
      <c r="H420" s="197">
        <v>157.36000000000001</v>
      </c>
      <c r="I420" s="198"/>
      <c r="J420" s="199">
        <f>ROUND(I420*H420,2)</f>
        <v>0</v>
      </c>
      <c r="K420" s="200"/>
      <c r="L420" s="40"/>
      <c r="M420" s="201" t="s">
        <v>1</v>
      </c>
      <c r="N420" s="202" t="s">
        <v>41</v>
      </c>
      <c r="O420" s="72"/>
      <c r="P420" s="203">
        <f>O420*H420</f>
        <v>0</v>
      </c>
      <c r="Q420" s="203">
        <v>0</v>
      </c>
      <c r="R420" s="203">
        <f>Q420*H420</f>
        <v>0</v>
      </c>
      <c r="S420" s="203">
        <v>2E-3</v>
      </c>
      <c r="T420" s="204">
        <f>S420*H420</f>
        <v>0.31472000000000006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05" t="s">
        <v>95</v>
      </c>
      <c r="AT420" s="205" t="s">
        <v>158</v>
      </c>
      <c r="AU420" s="205" t="s">
        <v>92</v>
      </c>
      <c r="AY420" s="18" t="s">
        <v>156</v>
      </c>
      <c r="BE420" s="206">
        <f>IF(N420="základní",J420,0)</f>
        <v>0</v>
      </c>
      <c r="BF420" s="206">
        <f>IF(N420="snížená",J420,0)</f>
        <v>0</v>
      </c>
      <c r="BG420" s="206">
        <f>IF(N420="zákl. přenesená",J420,0)</f>
        <v>0</v>
      </c>
      <c r="BH420" s="206">
        <f>IF(N420="sníž. přenesená",J420,0)</f>
        <v>0</v>
      </c>
      <c r="BI420" s="206">
        <f>IF(N420="nulová",J420,0)</f>
        <v>0</v>
      </c>
      <c r="BJ420" s="18" t="s">
        <v>83</v>
      </c>
      <c r="BK420" s="206">
        <f>ROUND(I420*H420,2)</f>
        <v>0</v>
      </c>
      <c r="BL420" s="18" t="s">
        <v>95</v>
      </c>
      <c r="BM420" s="205" t="s">
        <v>540</v>
      </c>
    </row>
    <row r="421" spans="1:65" s="13" customFormat="1" ht="10.199999999999999">
      <c r="B421" s="207"/>
      <c r="C421" s="208"/>
      <c r="D421" s="209" t="s">
        <v>163</v>
      </c>
      <c r="E421" s="210" t="s">
        <v>1</v>
      </c>
      <c r="F421" s="211" t="s">
        <v>541</v>
      </c>
      <c r="G421" s="208"/>
      <c r="H421" s="212">
        <v>157.36000000000001</v>
      </c>
      <c r="I421" s="213"/>
      <c r="J421" s="208"/>
      <c r="K421" s="208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163</v>
      </c>
      <c r="AU421" s="218" t="s">
        <v>92</v>
      </c>
      <c r="AV421" s="13" t="s">
        <v>85</v>
      </c>
      <c r="AW421" s="13" t="s">
        <v>32</v>
      </c>
      <c r="AX421" s="13" t="s">
        <v>76</v>
      </c>
      <c r="AY421" s="218" t="s">
        <v>156</v>
      </c>
    </row>
    <row r="422" spans="1:65" s="14" customFormat="1" ht="10.199999999999999">
      <c r="B422" s="219"/>
      <c r="C422" s="220"/>
      <c r="D422" s="209" t="s">
        <v>163</v>
      </c>
      <c r="E422" s="221" t="s">
        <v>1</v>
      </c>
      <c r="F422" s="222" t="s">
        <v>165</v>
      </c>
      <c r="G422" s="220"/>
      <c r="H422" s="223">
        <v>157.36000000000001</v>
      </c>
      <c r="I422" s="224"/>
      <c r="J422" s="220"/>
      <c r="K422" s="220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163</v>
      </c>
      <c r="AU422" s="229" t="s">
        <v>92</v>
      </c>
      <c r="AV422" s="14" t="s">
        <v>95</v>
      </c>
      <c r="AW422" s="14" t="s">
        <v>32</v>
      </c>
      <c r="AX422" s="14" t="s">
        <v>83</v>
      </c>
      <c r="AY422" s="229" t="s">
        <v>156</v>
      </c>
    </row>
    <row r="423" spans="1:65" s="2" customFormat="1" ht="24.15" customHeight="1">
      <c r="A423" s="35"/>
      <c r="B423" s="36"/>
      <c r="C423" s="193" t="s">
        <v>542</v>
      </c>
      <c r="D423" s="193" t="s">
        <v>158</v>
      </c>
      <c r="E423" s="194" t="s">
        <v>543</v>
      </c>
      <c r="F423" s="195" t="s">
        <v>544</v>
      </c>
      <c r="G423" s="196" t="s">
        <v>218</v>
      </c>
      <c r="H423" s="197">
        <v>7.47</v>
      </c>
      <c r="I423" s="198"/>
      <c r="J423" s="199">
        <f>ROUND(I423*H423,2)</f>
        <v>0</v>
      </c>
      <c r="K423" s="200"/>
      <c r="L423" s="40"/>
      <c r="M423" s="201" t="s">
        <v>1</v>
      </c>
      <c r="N423" s="202" t="s">
        <v>41</v>
      </c>
      <c r="O423" s="72"/>
      <c r="P423" s="203">
        <f>O423*H423</f>
        <v>0</v>
      </c>
      <c r="Q423" s="203">
        <v>0</v>
      </c>
      <c r="R423" s="203">
        <f>Q423*H423</f>
        <v>0</v>
      </c>
      <c r="S423" s="203">
        <v>5.5E-2</v>
      </c>
      <c r="T423" s="204">
        <f>S423*H423</f>
        <v>0.41084999999999999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05" t="s">
        <v>95</v>
      </c>
      <c r="AT423" s="205" t="s">
        <v>158</v>
      </c>
      <c r="AU423" s="205" t="s">
        <v>92</v>
      </c>
      <c r="AY423" s="18" t="s">
        <v>156</v>
      </c>
      <c r="BE423" s="206">
        <f>IF(N423="základní",J423,0)</f>
        <v>0</v>
      </c>
      <c r="BF423" s="206">
        <f>IF(N423="snížená",J423,0)</f>
        <v>0</v>
      </c>
      <c r="BG423" s="206">
        <f>IF(N423="zákl. přenesená",J423,0)</f>
        <v>0</v>
      </c>
      <c r="BH423" s="206">
        <f>IF(N423="sníž. přenesená",J423,0)</f>
        <v>0</v>
      </c>
      <c r="BI423" s="206">
        <f>IF(N423="nulová",J423,0)</f>
        <v>0</v>
      </c>
      <c r="BJ423" s="18" t="s">
        <v>83</v>
      </c>
      <c r="BK423" s="206">
        <f>ROUND(I423*H423,2)</f>
        <v>0</v>
      </c>
      <c r="BL423" s="18" t="s">
        <v>95</v>
      </c>
      <c r="BM423" s="205" t="s">
        <v>545</v>
      </c>
    </row>
    <row r="424" spans="1:65" s="13" customFormat="1" ht="10.199999999999999">
      <c r="B424" s="207"/>
      <c r="C424" s="208"/>
      <c r="D424" s="209" t="s">
        <v>163</v>
      </c>
      <c r="E424" s="210" t="s">
        <v>1</v>
      </c>
      <c r="F424" s="211" t="s">
        <v>546</v>
      </c>
      <c r="G424" s="208"/>
      <c r="H424" s="212">
        <v>6.12</v>
      </c>
      <c r="I424" s="213"/>
      <c r="J424" s="208"/>
      <c r="K424" s="208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163</v>
      </c>
      <c r="AU424" s="218" t="s">
        <v>92</v>
      </c>
      <c r="AV424" s="13" t="s">
        <v>85</v>
      </c>
      <c r="AW424" s="13" t="s">
        <v>32</v>
      </c>
      <c r="AX424" s="13" t="s">
        <v>76</v>
      </c>
      <c r="AY424" s="218" t="s">
        <v>156</v>
      </c>
    </row>
    <row r="425" spans="1:65" s="13" customFormat="1" ht="10.199999999999999">
      <c r="B425" s="207"/>
      <c r="C425" s="208"/>
      <c r="D425" s="209" t="s">
        <v>163</v>
      </c>
      <c r="E425" s="210" t="s">
        <v>1</v>
      </c>
      <c r="F425" s="211" t="s">
        <v>547</v>
      </c>
      <c r="G425" s="208"/>
      <c r="H425" s="212">
        <v>1.35</v>
      </c>
      <c r="I425" s="213"/>
      <c r="J425" s="208"/>
      <c r="K425" s="208"/>
      <c r="L425" s="214"/>
      <c r="M425" s="215"/>
      <c r="N425" s="216"/>
      <c r="O425" s="216"/>
      <c r="P425" s="216"/>
      <c r="Q425" s="216"/>
      <c r="R425" s="216"/>
      <c r="S425" s="216"/>
      <c r="T425" s="217"/>
      <c r="AT425" s="218" t="s">
        <v>163</v>
      </c>
      <c r="AU425" s="218" t="s">
        <v>92</v>
      </c>
      <c r="AV425" s="13" t="s">
        <v>85</v>
      </c>
      <c r="AW425" s="13" t="s">
        <v>32</v>
      </c>
      <c r="AX425" s="13" t="s">
        <v>76</v>
      </c>
      <c r="AY425" s="218" t="s">
        <v>156</v>
      </c>
    </row>
    <row r="426" spans="1:65" s="14" customFormat="1" ht="10.199999999999999">
      <c r="B426" s="219"/>
      <c r="C426" s="220"/>
      <c r="D426" s="209" t="s">
        <v>163</v>
      </c>
      <c r="E426" s="221" t="s">
        <v>1</v>
      </c>
      <c r="F426" s="222" t="s">
        <v>165</v>
      </c>
      <c r="G426" s="220"/>
      <c r="H426" s="223">
        <v>7.47</v>
      </c>
      <c r="I426" s="224"/>
      <c r="J426" s="220"/>
      <c r="K426" s="220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163</v>
      </c>
      <c r="AU426" s="229" t="s">
        <v>92</v>
      </c>
      <c r="AV426" s="14" t="s">
        <v>95</v>
      </c>
      <c r="AW426" s="14" t="s">
        <v>32</v>
      </c>
      <c r="AX426" s="14" t="s">
        <v>83</v>
      </c>
      <c r="AY426" s="229" t="s">
        <v>156</v>
      </c>
    </row>
    <row r="427" spans="1:65" s="2" customFormat="1" ht="24.15" customHeight="1">
      <c r="A427" s="35"/>
      <c r="B427" s="36"/>
      <c r="C427" s="193" t="s">
        <v>548</v>
      </c>
      <c r="D427" s="193" t="s">
        <v>158</v>
      </c>
      <c r="E427" s="194" t="s">
        <v>549</v>
      </c>
      <c r="F427" s="195" t="s">
        <v>550</v>
      </c>
      <c r="G427" s="196" t="s">
        <v>218</v>
      </c>
      <c r="H427" s="197">
        <v>8.52</v>
      </c>
      <c r="I427" s="198"/>
      <c r="J427" s="199">
        <f>ROUND(I427*H427,2)</f>
        <v>0</v>
      </c>
      <c r="K427" s="200"/>
      <c r="L427" s="40"/>
      <c r="M427" s="201" t="s">
        <v>1</v>
      </c>
      <c r="N427" s="202" t="s">
        <v>41</v>
      </c>
      <c r="O427" s="72"/>
      <c r="P427" s="203">
        <f>O427*H427</f>
        <v>0</v>
      </c>
      <c r="Q427" s="203">
        <v>0</v>
      </c>
      <c r="R427" s="203">
        <f>Q427*H427</f>
        <v>0</v>
      </c>
      <c r="S427" s="203">
        <v>0.27500000000000002</v>
      </c>
      <c r="T427" s="204">
        <f>S427*H427</f>
        <v>2.343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05" t="s">
        <v>95</v>
      </c>
      <c r="AT427" s="205" t="s">
        <v>158</v>
      </c>
      <c r="AU427" s="205" t="s">
        <v>92</v>
      </c>
      <c r="AY427" s="18" t="s">
        <v>156</v>
      </c>
      <c r="BE427" s="206">
        <f>IF(N427="základní",J427,0)</f>
        <v>0</v>
      </c>
      <c r="BF427" s="206">
        <f>IF(N427="snížená",J427,0)</f>
        <v>0</v>
      </c>
      <c r="BG427" s="206">
        <f>IF(N427="zákl. přenesená",J427,0)</f>
        <v>0</v>
      </c>
      <c r="BH427" s="206">
        <f>IF(N427="sníž. přenesená",J427,0)</f>
        <v>0</v>
      </c>
      <c r="BI427" s="206">
        <f>IF(N427="nulová",J427,0)</f>
        <v>0</v>
      </c>
      <c r="BJ427" s="18" t="s">
        <v>83</v>
      </c>
      <c r="BK427" s="206">
        <f>ROUND(I427*H427,2)</f>
        <v>0</v>
      </c>
      <c r="BL427" s="18" t="s">
        <v>95</v>
      </c>
      <c r="BM427" s="205" t="s">
        <v>551</v>
      </c>
    </row>
    <row r="428" spans="1:65" s="15" customFormat="1" ht="10.199999999999999">
      <c r="B428" s="230"/>
      <c r="C428" s="231"/>
      <c r="D428" s="209" t="s">
        <v>163</v>
      </c>
      <c r="E428" s="232" t="s">
        <v>1</v>
      </c>
      <c r="F428" s="233" t="s">
        <v>248</v>
      </c>
      <c r="G428" s="231"/>
      <c r="H428" s="232" t="s">
        <v>1</v>
      </c>
      <c r="I428" s="234"/>
      <c r="J428" s="231"/>
      <c r="K428" s="231"/>
      <c r="L428" s="235"/>
      <c r="M428" s="236"/>
      <c r="N428" s="237"/>
      <c r="O428" s="237"/>
      <c r="P428" s="237"/>
      <c r="Q428" s="237"/>
      <c r="R428" s="237"/>
      <c r="S428" s="237"/>
      <c r="T428" s="238"/>
      <c r="AT428" s="239" t="s">
        <v>163</v>
      </c>
      <c r="AU428" s="239" t="s">
        <v>92</v>
      </c>
      <c r="AV428" s="15" t="s">
        <v>83</v>
      </c>
      <c r="AW428" s="15" t="s">
        <v>32</v>
      </c>
      <c r="AX428" s="15" t="s">
        <v>76</v>
      </c>
      <c r="AY428" s="239" t="s">
        <v>156</v>
      </c>
    </row>
    <row r="429" spans="1:65" s="13" customFormat="1" ht="10.199999999999999">
      <c r="B429" s="207"/>
      <c r="C429" s="208"/>
      <c r="D429" s="209" t="s">
        <v>163</v>
      </c>
      <c r="E429" s="210" t="s">
        <v>1</v>
      </c>
      <c r="F429" s="211" t="s">
        <v>249</v>
      </c>
      <c r="G429" s="208"/>
      <c r="H429" s="212">
        <v>2.76</v>
      </c>
      <c r="I429" s="213"/>
      <c r="J429" s="208"/>
      <c r="K429" s="208"/>
      <c r="L429" s="214"/>
      <c r="M429" s="215"/>
      <c r="N429" s="216"/>
      <c r="O429" s="216"/>
      <c r="P429" s="216"/>
      <c r="Q429" s="216"/>
      <c r="R429" s="216"/>
      <c r="S429" s="216"/>
      <c r="T429" s="217"/>
      <c r="AT429" s="218" t="s">
        <v>163</v>
      </c>
      <c r="AU429" s="218" t="s">
        <v>92</v>
      </c>
      <c r="AV429" s="13" t="s">
        <v>85</v>
      </c>
      <c r="AW429" s="13" t="s">
        <v>32</v>
      </c>
      <c r="AX429" s="13" t="s">
        <v>76</v>
      </c>
      <c r="AY429" s="218" t="s">
        <v>156</v>
      </c>
    </row>
    <row r="430" spans="1:65" s="13" customFormat="1" ht="10.199999999999999">
      <c r="B430" s="207"/>
      <c r="C430" s="208"/>
      <c r="D430" s="209" t="s">
        <v>163</v>
      </c>
      <c r="E430" s="210" t="s">
        <v>1</v>
      </c>
      <c r="F430" s="211" t="s">
        <v>250</v>
      </c>
      <c r="G430" s="208"/>
      <c r="H430" s="212">
        <v>5.76</v>
      </c>
      <c r="I430" s="213"/>
      <c r="J430" s="208"/>
      <c r="K430" s="208"/>
      <c r="L430" s="214"/>
      <c r="M430" s="215"/>
      <c r="N430" s="216"/>
      <c r="O430" s="216"/>
      <c r="P430" s="216"/>
      <c r="Q430" s="216"/>
      <c r="R430" s="216"/>
      <c r="S430" s="216"/>
      <c r="T430" s="217"/>
      <c r="AT430" s="218" t="s">
        <v>163</v>
      </c>
      <c r="AU430" s="218" t="s">
        <v>92</v>
      </c>
      <c r="AV430" s="13" t="s">
        <v>85</v>
      </c>
      <c r="AW430" s="13" t="s">
        <v>32</v>
      </c>
      <c r="AX430" s="13" t="s">
        <v>76</v>
      </c>
      <c r="AY430" s="218" t="s">
        <v>156</v>
      </c>
    </row>
    <row r="431" spans="1:65" s="14" customFormat="1" ht="10.199999999999999">
      <c r="B431" s="219"/>
      <c r="C431" s="220"/>
      <c r="D431" s="209" t="s">
        <v>163</v>
      </c>
      <c r="E431" s="221" t="s">
        <v>1</v>
      </c>
      <c r="F431" s="222" t="s">
        <v>165</v>
      </c>
      <c r="G431" s="220"/>
      <c r="H431" s="223">
        <v>8.52</v>
      </c>
      <c r="I431" s="224"/>
      <c r="J431" s="220"/>
      <c r="K431" s="220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163</v>
      </c>
      <c r="AU431" s="229" t="s">
        <v>92</v>
      </c>
      <c r="AV431" s="14" t="s">
        <v>95</v>
      </c>
      <c r="AW431" s="14" t="s">
        <v>32</v>
      </c>
      <c r="AX431" s="14" t="s">
        <v>83</v>
      </c>
      <c r="AY431" s="229" t="s">
        <v>156</v>
      </c>
    </row>
    <row r="432" spans="1:65" s="2" customFormat="1" ht="37.799999999999997" customHeight="1">
      <c r="A432" s="35"/>
      <c r="B432" s="36"/>
      <c r="C432" s="193" t="s">
        <v>552</v>
      </c>
      <c r="D432" s="193" t="s">
        <v>158</v>
      </c>
      <c r="E432" s="194" t="s">
        <v>553</v>
      </c>
      <c r="F432" s="195" t="s">
        <v>554</v>
      </c>
      <c r="G432" s="196" t="s">
        <v>218</v>
      </c>
      <c r="H432" s="197">
        <v>6.3040000000000003</v>
      </c>
      <c r="I432" s="198"/>
      <c r="J432" s="199">
        <f>ROUND(I432*H432,2)</f>
        <v>0</v>
      </c>
      <c r="K432" s="200"/>
      <c r="L432" s="40"/>
      <c r="M432" s="201" t="s">
        <v>1</v>
      </c>
      <c r="N432" s="202" t="s">
        <v>41</v>
      </c>
      <c r="O432" s="72"/>
      <c r="P432" s="203">
        <f>O432*H432</f>
        <v>0</v>
      </c>
      <c r="Q432" s="203">
        <v>0</v>
      </c>
      <c r="R432" s="203">
        <f>Q432*H432</f>
        <v>0</v>
      </c>
      <c r="S432" s="203">
        <v>7.5999999999999998E-2</v>
      </c>
      <c r="T432" s="204">
        <f>S432*H432</f>
        <v>0.47910400000000003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05" t="s">
        <v>95</v>
      </c>
      <c r="AT432" s="205" t="s">
        <v>158</v>
      </c>
      <c r="AU432" s="205" t="s">
        <v>92</v>
      </c>
      <c r="AY432" s="18" t="s">
        <v>156</v>
      </c>
      <c r="BE432" s="206">
        <f>IF(N432="základní",J432,0)</f>
        <v>0</v>
      </c>
      <c r="BF432" s="206">
        <f>IF(N432="snížená",J432,0)</f>
        <v>0</v>
      </c>
      <c r="BG432" s="206">
        <f>IF(N432="zákl. přenesená",J432,0)</f>
        <v>0</v>
      </c>
      <c r="BH432" s="206">
        <f>IF(N432="sníž. přenesená",J432,0)</f>
        <v>0</v>
      </c>
      <c r="BI432" s="206">
        <f>IF(N432="nulová",J432,0)</f>
        <v>0</v>
      </c>
      <c r="BJ432" s="18" t="s">
        <v>83</v>
      </c>
      <c r="BK432" s="206">
        <f>ROUND(I432*H432,2)</f>
        <v>0</v>
      </c>
      <c r="BL432" s="18" t="s">
        <v>95</v>
      </c>
      <c r="BM432" s="205" t="s">
        <v>533</v>
      </c>
    </row>
    <row r="433" spans="1:65" s="13" customFormat="1" ht="10.199999999999999">
      <c r="B433" s="207"/>
      <c r="C433" s="208"/>
      <c r="D433" s="209" t="s">
        <v>163</v>
      </c>
      <c r="E433" s="210" t="s">
        <v>1</v>
      </c>
      <c r="F433" s="211" t="s">
        <v>555</v>
      </c>
      <c r="G433" s="208"/>
      <c r="H433" s="212">
        <v>6.3040000000000003</v>
      </c>
      <c r="I433" s="213"/>
      <c r="J433" s="208"/>
      <c r="K433" s="208"/>
      <c r="L433" s="214"/>
      <c r="M433" s="215"/>
      <c r="N433" s="216"/>
      <c r="O433" s="216"/>
      <c r="P433" s="216"/>
      <c r="Q433" s="216"/>
      <c r="R433" s="216"/>
      <c r="S433" s="216"/>
      <c r="T433" s="217"/>
      <c r="AT433" s="218" t="s">
        <v>163</v>
      </c>
      <c r="AU433" s="218" t="s">
        <v>92</v>
      </c>
      <c r="AV433" s="13" t="s">
        <v>85</v>
      </c>
      <c r="AW433" s="13" t="s">
        <v>32</v>
      </c>
      <c r="AX433" s="13" t="s">
        <v>76</v>
      </c>
      <c r="AY433" s="218" t="s">
        <v>156</v>
      </c>
    </row>
    <row r="434" spans="1:65" s="14" customFormat="1" ht="10.199999999999999">
      <c r="B434" s="219"/>
      <c r="C434" s="220"/>
      <c r="D434" s="209" t="s">
        <v>163</v>
      </c>
      <c r="E434" s="221" t="s">
        <v>1</v>
      </c>
      <c r="F434" s="222" t="s">
        <v>165</v>
      </c>
      <c r="G434" s="220"/>
      <c r="H434" s="223">
        <v>6.3040000000000003</v>
      </c>
      <c r="I434" s="224"/>
      <c r="J434" s="220"/>
      <c r="K434" s="220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163</v>
      </c>
      <c r="AU434" s="229" t="s">
        <v>92</v>
      </c>
      <c r="AV434" s="14" t="s">
        <v>95</v>
      </c>
      <c r="AW434" s="14" t="s">
        <v>32</v>
      </c>
      <c r="AX434" s="14" t="s">
        <v>83</v>
      </c>
      <c r="AY434" s="229" t="s">
        <v>156</v>
      </c>
    </row>
    <row r="435" spans="1:65" s="2" customFormat="1" ht="37.799999999999997" customHeight="1">
      <c r="A435" s="35"/>
      <c r="B435" s="36"/>
      <c r="C435" s="193" t="s">
        <v>556</v>
      </c>
      <c r="D435" s="193" t="s">
        <v>158</v>
      </c>
      <c r="E435" s="194" t="s">
        <v>557</v>
      </c>
      <c r="F435" s="195" t="s">
        <v>558</v>
      </c>
      <c r="G435" s="196" t="s">
        <v>218</v>
      </c>
      <c r="H435" s="197">
        <v>2.625</v>
      </c>
      <c r="I435" s="198"/>
      <c r="J435" s="199">
        <f>ROUND(I435*H435,2)</f>
        <v>0</v>
      </c>
      <c r="K435" s="200"/>
      <c r="L435" s="40"/>
      <c r="M435" s="201" t="s">
        <v>1</v>
      </c>
      <c r="N435" s="202" t="s">
        <v>41</v>
      </c>
      <c r="O435" s="72"/>
      <c r="P435" s="203">
        <f>O435*H435</f>
        <v>0</v>
      </c>
      <c r="Q435" s="203">
        <v>0</v>
      </c>
      <c r="R435" s="203">
        <f>Q435*H435</f>
        <v>0</v>
      </c>
      <c r="S435" s="203">
        <v>6.3E-2</v>
      </c>
      <c r="T435" s="204">
        <f>S435*H435</f>
        <v>0.16537499999999999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05" t="s">
        <v>95</v>
      </c>
      <c r="AT435" s="205" t="s">
        <v>158</v>
      </c>
      <c r="AU435" s="205" t="s">
        <v>92</v>
      </c>
      <c r="AY435" s="18" t="s">
        <v>156</v>
      </c>
      <c r="BE435" s="206">
        <f>IF(N435="základní",J435,0)</f>
        <v>0</v>
      </c>
      <c r="BF435" s="206">
        <f>IF(N435="snížená",J435,0)</f>
        <v>0</v>
      </c>
      <c r="BG435" s="206">
        <f>IF(N435="zákl. přenesená",J435,0)</f>
        <v>0</v>
      </c>
      <c r="BH435" s="206">
        <f>IF(N435="sníž. přenesená",J435,0)</f>
        <v>0</v>
      </c>
      <c r="BI435" s="206">
        <f>IF(N435="nulová",J435,0)</f>
        <v>0</v>
      </c>
      <c r="BJ435" s="18" t="s">
        <v>83</v>
      </c>
      <c r="BK435" s="206">
        <f>ROUND(I435*H435,2)</f>
        <v>0</v>
      </c>
      <c r="BL435" s="18" t="s">
        <v>95</v>
      </c>
      <c r="BM435" s="205" t="s">
        <v>542</v>
      </c>
    </row>
    <row r="436" spans="1:65" s="13" customFormat="1" ht="10.199999999999999">
      <c r="B436" s="207"/>
      <c r="C436" s="208"/>
      <c r="D436" s="209" t="s">
        <v>163</v>
      </c>
      <c r="E436" s="210" t="s">
        <v>1</v>
      </c>
      <c r="F436" s="211" t="s">
        <v>559</v>
      </c>
      <c r="G436" s="208"/>
      <c r="H436" s="212">
        <v>2.625</v>
      </c>
      <c r="I436" s="213"/>
      <c r="J436" s="208"/>
      <c r="K436" s="208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163</v>
      </c>
      <c r="AU436" s="218" t="s">
        <v>92</v>
      </c>
      <c r="AV436" s="13" t="s">
        <v>85</v>
      </c>
      <c r="AW436" s="13" t="s">
        <v>32</v>
      </c>
      <c r="AX436" s="13" t="s">
        <v>76</v>
      </c>
      <c r="AY436" s="218" t="s">
        <v>156</v>
      </c>
    </row>
    <row r="437" spans="1:65" s="14" customFormat="1" ht="10.199999999999999">
      <c r="B437" s="219"/>
      <c r="C437" s="220"/>
      <c r="D437" s="209" t="s">
        <v>163</v>
      </c>
      <c r="E437" s="221" t="s">
        <v>1</v>
      </c>
      <c r="F437" s="222" t="s">
        <v>165</v>
      </c>
      <c r="G437" s="220"/>
      <c r="H437" s="223">
        <v>2.625</v>
      </c>
      <c r="I437" s="224"/>
      <c r="J437" s="220"/>
      <c r="K437" s="220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163</v>
      </c>
      <c r="AU437" s="229" t="s">
        <v>92</v>
      </c>
      <c r="AV437" s="14" t="s">
        <v>95</v>
      </c>
      <c r="AW437" s="14" t="s">
        <v>32</v>
      </c>
      <c r="AX437" s="14" t="s">
        <v>83</v>
      </c>
      <c r="AY437" s="229" t="s">
        <v>156</v>
      </c>
    </row>
    <row r="438" spans="1:65" s="2" customFormat="1" ht="55.5" customHeight="1">
      <c r="A438" s="35"/>
      <c r="B438" s="36"/>
      <c r="C438" s="193" t="s">
        <v>560</v>
      </c>
      <c r="D438" s="193" t="s">
        <v>158</v>
      </c>
      <c r="E438" s="194" t="s">
        <v>561</v>
      </c>
      <c r="F438" s="195" t="s">
        <v>562</v>
      </c>
      <c r="G438" s="196" t="s">
        <v>218</v>
      </c>
      <c r="H438" s="197">
        <v>1.5760000000000001</v>
      </c>
      <c r="I438" s="198"/>
      <c r="J438" s="199">
        <f>ROUND(I438*H438,2)</f>
        <v>0</v>
      </c>
      <c r="K438" s="200"/>
      <c r="L438" s="40"/>
      <c r="M438" s="201" t="s">
        <v>1</v>
      </c>
      <c r="N438" s="202" t="s">
        <v>41</v>
      </c>
      <c r="O438" s="72"/>
      <c r="P438" s="203">
        <f>O438*H438</f>
        <v>0</v>
      </c>
      <c r="Q438" s="203">
        <v>0</v>
      </c>
      <c r="R438" s="203">
        <f>Q438*H438</f>
        <v>0</v>
      </c>
      <c r="S438" s="203">
        <v>0.18</v>
      </c>
      <c r="T438" s="204">
        <f>S438*H438</f>
        <v>0.28367999999999999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05" t="s">
        <v>95</v>
      </c>
      <c r="AT438" s="205" t="s">
        <v>158</v>
      </c>
      <c r="AU438" s="205" t="s">
        <v>92</v>
      </c>
      <c r="AY438" s="18" t="s">
        <v>156</v>
      </c>
      <c r="BE438" s="206">
        <f>IF(N438="základní",J438,0)</f>
        <v>0</v>
      </c>
      <c r="BF438" s="206">
        <f>IF(N438="snížená",J438,0)</f>
        <v>0</v>
      </c>
      <c r="BG438" s="206">
        <f>IF(N438="zákl. přenesená",J438,0)</f>
        <v>0</v>
      </c>
      <c r="BH438" s="206">
        <f>IF(N438="sníž. přenesená",J438,0)</f>
        <v>0</v>
      </c>
      <c r="BI438" s="206">
        <f>IF(N438="nulová",J438,0)</f>
        <v>0</v>
      </c>
      <c r="BJ438" s="18" t="s">
        <v>83</v>
      </c>
      <c r="BK438" s="206">
        <f>ROUND(I438*H438,2)</f>
        <v>0</v>
      </c>
      <c r="BL438" s="18" t="s">
        <v>95</v>
      </c>
      <c r="BM438" s="205" t="s">
        <v>552</v>
      </c>
    </row>
    <row r="439" spans="1:65" s="13" customFormat="1" ht="10.199999999999999">
      <c r="B439" s="207"/>
      <c r="C439" s="208"/>
      <c r="D439" s="209" t="s">
        <v>163</v>
      </c>
      <c r="E439" s="210" t="s">
        <v>1</v>
      </c>
      <c r="F439" s="211" t="s">
        <v>563</v>
      </c>
      <c r="G439" s="208"/>
      <c r="H439" s="212">
        <v>1.5760000000000001</v>
      </c>
      <c r="I439" s="213"/>
      <c r="J439" s="208"/>
      <c r="K439" s="208"/>
      <c r="L439" s="214"/>
      <c r="M439" s="215"/>
      <c r="N439" s="216"/>
      <c r="O439" s="216"/>
      <c r="P439" s="216"/>
      <c r="Q439" s="216"/>
      <c r="R439" s="216"/>
      <c r="S439" s="216"/>
      <c r="T439" s="217"/>
      <c r="AT439" s="218" t="s">
        <v>163</v>
      </c>
      <c r="AU439" s="218" t="s">
        <v>92</v>
      </c>
      <c r="AV439" s="13" t="s">
        <v>85</v>
      </c>
      <c r="AW439" s="13" t="s">
        <v>32</v>
      </c>
      <c r="AX439" s="13" t="s">
        <v>76</v>
      </c>
      <c r="AY439" s="218" t="s">
        <v>156</v>
      </c>
    </row>
    <row r="440" spans="1:65" s="14" customFormat="1" ht="10.199999999999999">
      <c r="B440" s="219"/>
      <c r="C440" s="220"/>
      <c r="D440" s="209" t="s">
        <v>163</v>
      </c>
      <c r="E440" s="221" t="s">
        <v>1</v>
      </c>
      <c r="F440" s="222" t="s">
        <v>165</v>
      </c>
      <c r="G440" s="220"/>
      <c r="H440" s="223">
        <v>1.5760000000000001</v>
      </c>
      <c r="I440" s="224"/>
      <c r="J440" s="220"/>
      <c r="K440" s="220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163</v>
      </c>
      <c r="AU440" s="229" t="s">
        <v>92</v>
      </c>
      <c r="AV440" s="14" t="s">
        <v>95</v>
      </c>
      <c r="AW440" s="14" t="s">
        <v>32</v>
      </c>
      <c r="AX440" s="14" t="s">
        <v>83</v>
      </c>
      <c r="AY440" s="229" t="s">
        <v>156</v>
      </c>
    </row>
    <row r="441" spans="1:65" s="2" customFormat="1" ht="55.5" customHeight="1">
      <c r="A441" s="35"/>
      <c r="B441" s="36"/>
      <c r="C441" s="193" t="s">
        <v>564</v>
      </c>
      <c r="D441" s="193" t="s">
        <v>158</v>
      </c>
      <c r="E441" s="194" t="s">
        <v>565</v>
      </c>
      <c r="F441" s="195" t="s">
        <v>566</v>
      </c>
      <c r="G441" s="196" t="s">
        <v>218</v>
      </c>
      <c r="H441" s="197">
        <v>1.68</v>
      </c>
      <c r="I441" s="198"/>
      <c r="J441" s="199">
        <f>ROUND(I441*H441,2)</f>
        <v>0</v>
      </c>
      <c r="K441" s="200"/>
      <c r="L441" s="40"/>
      <c r="M441" s="201" t="s">
        <v>1</v>
      </c>
      <c r="N441" s="202" t="s">
        <v>41</v>
      </c>
      <c r="O441" s="72"/>
      <c r="P441" s="203">
        <f>O441*H441</f>
        <v>0</v>
      </c>
      <c r="Q441" s="203">
        <v>0</v>
      </c>
      <c r="R441" s="203">
        <f>Q441*H441</f>
        <v>0</v>
      </c>
      <c r="S441" s="203">
        <v>0.27</v>
      </c>
      <c r="T441" s="204">
        <f>S441*H441</f>
        <v>0.4536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05" t="s">
        <v>95</v>
      </c>
      <c r="AT441" s="205" t="s">
        <v>158</v>
      </c>
      <c r="AU441" s="205" t="s">
        <v>92</v>
      </c>
      <c r="AY441" s="18" t="s">
        <v>156</v>
      </c>
      <c r="BE441" s="206">
        <f>IF(N441="základní",J441,0)</f>
        <v>0</v>
      </c>
      <c r="BF441" s="206">
        <f>IF(N441="snížená",J441,0)</f>
        <v>0</v>
      </c>
      <c r="BG441" s="206">
        <f>IF(N441="zákl. přenesená",J441,0)</f>
        <v>0</v>
      </c>
      <c r="BH441" s="206">
        <f>IF(N441="sníž. přenesená",J441,0)</f>
        <v>0</v>
      </c>
      <c r="BI441" s="206">
        <f>IF(N441="nulová",J441,0)</f>
        <v>0</v>
      </c>
      <c r="BJ441" s="18" t="s">
        <v>83</v>
      </c>
      <c r="BK441" s="206">
        <f>ROUND(I441*H441,2)</f>
        <v>0</v>
      </c>
      <c r="BL441" s="18" t="s">
        <v>95</v>
      </c>
      <c r="BM441" s="205" t="s">
        <v>560</v>
      </c>
    </row>
    <row r="442" spans="1:65" s="2" customFormat="1" ht="55.5" customHeight="1">
      <c r="A442" s="35"/>
      <c r="B442" s="36"/>
      <c r="C442" s="193" t="s">
        <v>567</v>
      </c>
      <c r="D442" s="193" t="s">
        <v>158</v>
      </c>
      <c r="E442" s="194" t="s">
        <v>568</v>
      </c>
      <c r="F442" s="195" t="s">
        <v>569</v>
      </c>
      <c r="G442" s="196" t="s">
        <v>161</v>
      </c>
      <c r="H442" s="197">
        <v>0.33600000000000002</v>
      </c>
      <c r="I442" s="198"/>
      <c r="J442" s="199">
        <f>ROUND(I442*H442,2)</f>
        <v>0</v>
      </c>
      <c r="K442" s="200"/>
      <c r="L442" s="40"/>
      <c r="M442" s="201" t="s">
        <v>1</v>
      </c>
      <c r="N442" s="202" t="s">
        <v>41</v>
      </c>
      <c r="O442" s="72"/>
      <c r="P442" s="203">
        <f>O442*H442</f>
        <v>0</v>
      </c>
      <c r="Q442" s="203">
        <v>0</v>
      </c>
      <c r="R442" s="203">
        <f>Q442*H442</f>
        <v>0</v>
      </c>
      <c r="S442" s="203">
        <v>1.8</v>
      </c>
      <c r="T442" s="204">
        <f>S442*H442</f>
        <v>0.6048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05" t="s">
        <v>95</v>
      </c>
      <c r="AT442" s="205" t="s">
        <v>158</v>
      </c>
      <c r="AU442" s="205" t="s">
        <v>92</v>
      </c>
      <c r="AY442" s="18" t="s">
        <v>156</v>
      </c>
      <c r="BE442" s="206">
        <f>IF(N442="základní",J442,0)</f>
        <v>0</v>
      </c>
      <c r="BF442" s="206">
        <f>IF(N442="snížená",J442,0)</f>
        <v>0</v>
      </c>
      <c r="BG442" s="206">
        <f>IF(N442="zákl. přenesená",J442,0)</f>
        <v>0</v>
      </c>
      <c r="BH442" s="206">
        <f>IF(N442="sníž. přenesená",J442,0)</f>
        <v>0</v>
      </c>
      <c r="BI442" s="206">
        <f>IF(N442="nulová",J442,0)</f>
        <v>0</v>
      </c>
      <c r="BJ442" s="18" t="s">
        <v>83</v>
      </c>
      <c r="BK442" s="206">
        <f>ROUND(I442*H442,2)</f>
        <v>0</v>
      </c>
      <c r="BL442" s="18" t="s">
        <v>95</v>
      </c>
      <c r="BM442" s="205" t="s">
        <v>567</v>
      </c>
    </row>
    <row r="443" spans="1:65" s="13" customFormat="1" ht="10.199999999999999">
      <c r="B443" s="207"/>
      <c r="C443" s="208"/>
      <c r="D443" s="209" t="s">
        <v>163</v>
      </c>
      <c r="E443" s="210" t="s">
        <v>1</v>
      </c>
      <c r="F443" s="211" t="s">
        <v>570</v>
      </c>
      <c r="G443" s="208"/>
      <c r="H443" s="212">
        <v>0.33600000000000002</v>
      </c>
      <c r="I443" s="213"/>
      <c r="J443" s="208"/>
      <c r="K443" s="208"/>
      <c r="L443" s="214"/>
      <c r="M443" s="215"/>
      <c r="N443" s="216"/>
      <c r="O443" s="216"/>
      <c r="P443" s="216"/>
      <c r="Q443" s="216"/>
      <c r="R443" s="216"/>
      <c r="S443" s="216"/>
      <c r="T443" s="217"/>
      <c r="AT443" s="218" t="s">
        <v>163</v>
      </c>
      <c r="AU443" s="218" t="s">
        <v>92</v>
      </c>
      <c r="AV443" s="13" t="s">
        <v>85</v>
      </c>
      <c r="AW443" s="13" t="s">
        <v>32</v>
      </c>
      <c r="AX443" s="13" t="s">
        <v>76</v>
      </c>
      <c r="AY443" s="218" t="s">
        <v>156</v>
      </c>
    </row>
    <row r="444" spans="1:65" s="14" customFormat="1" ht="10.199999999999999">
      <c r="B444" s="219"/>
      <c r="C444" s="220"/>
      <c r="D444" s="209" t="s">
        <v>163</v>
      </c>
      <c r="E444" s="221" t="s">
        <v>1</v>
      </c>
      <c r="F444" s="222" t="s">
        <v>165</v>
      </c>
      <c r="G444" s="220"/>
      <c r="H444" s="223">
        <v>0.33600000000000002</v>
      </c>
      <c r="I444" s="224"/>
      <c r="J444" s="220"/>
      <c r="K444" s="220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163</v>
      </c>
      <c r="AU444" s="229" t="s">
        <v>92</v>
      </c>
      <c r="AV444" s="14" t="s">
        <v>95</v>
      </c>
      <c r="AW444" s="14" t="s">
        <v>32</v>
      </c>
      <c r="AX444" s="14" t="s">
        <v>83</v>
      </c>
      <c r="AY444" s="229" t="s">
        <v>156</v>
      </c>
    </row>
    <row r="445" spans="1:65" s="2" customFormat="1" ht="37.799999999999997" customHeight="1">
      <c r="A445" s="35"/>
      <c r="B445" s="36"/>
      <c r="C445" s="193" t="s">
        <v>571</v>
      </c>
      <c r="D445" s="193" t="s">
        <v>158</v>
      </c>
      <c r="E445" s="194" t="s">
        <v>572</v>
      </c>
      <c r="F445" s="195" t="s">
        <v>573</v>
      </c>
      <c r="G445" s="196" t="s">
        <v>295</v>
      </c>
      <c r="H445" s="197">
        <v>28</v>
      </c>
      <c r="I445" s="198"/>
      <c r="J445" s="199">
        <f>ROUND(I445*H445,2)</f>
        <v>0</v>
      </c>
      <c r="K445" s="200"/>
      <c r="L445" s="40"/>
      <c r="M445" s="201" t="s">
        <v>1</v>
      </c>
      <c r="N445" s="202" t="s">
        <v>41</v>
      </c>
      <c r="O445" s="72"/>
      <c r="P445" s="203">
        <f>O445*H445</f>
        <v>0</v>
      </c>
      <c r="Q445" s="203">
        <v>0</v>
      </c>
      <c r="R445" s="203">
        <f>Q445*H445</f>
        <v>0</v>
      </c>
      <c r="S445" s="203">
        <v>1.4999999999999999E-2</v>
      </c>
      <c r="T445" s="204">
        <f>S445*H445</f>
        <v>0.42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05" t="s">
        <v>95</v>
      </c>
      <c r="AT445" s="205" t="s">
        <v>158</v>
      </c>
      <c r="AU445" s="205" t="s">
        <v>92</v>
      </c>
      <c r="AY445" s="18" t="s">
        <v>156</v>
      </c>
      <c r="BE445" s="206">
        <f>IF(N445="základní",J445,0)</f>
        <v>0</v>
      </c>
      <c r="BF445" s="206">
        <f>IF(N445="snížená",J445,0)</f>
        <v>0</v>
      </c>
      <c r="BG445" s="206">
        <f>IF(N445="zákl. přenesená",J445,0)</f>
        <v>0</v>
      </c>
      <c r="BH445" s="206">
        <f>IF(N445="sníž. přenesená",J445,0)</f>
        <v>0</v>
      </c>
      <c r="BI445" s="206">
        <f>IF(N445="nulová",J445,0)</f>
        <v>0</v>
      </c>
      <c r="BJ445" s="18" t="s">
        <v>83</v>
      </c>
      <c r="BK445" s="206">
        <f>ROUND(I445*H445,2)</f>
        <v>0</v>
      </c>
      <c r="BL445" s="18" t="s">
        <v>95</v>
      </c>
      <c r="BM445" s="205" t="s">
        <v>574</v>
      </c>
    </row>
    <row r="446" spans="1:65" s="2" customFormat="1" ht="24.15" customHeight="1">
      <c r="A446" s="35"/>
      <c r="B446" s="36"/>
      <c r="C446" s="193" t="s">
        <v>574</v>
      </c>
      <c r="D446" s="193" t="s">
        <v>158</v>
      </c>
      <c r="E446" s="194" t="s">
        <v>575</v>
      </c>
      <c r="F446" s="195" t="s">
        <v>576</v>
      </c>
      <c r="G446" s="196" t="s">
        <v>203</v>
      </c>
      <c r="H446" s="197">
        <v>12.4</v>
      </c>
      <c r="I446" s="198"/>
      <c r="J446" s="199">
        <f>ROUND(I446*H446,2)</f>
        <v>0</v>
      </c>
      <c r="K446" s="200"/>
      <c r="L446" s="40"/>
      <c r="M446" s="201" t="s">
        <v>1</v>
      </c>
      <c r="N446" s="202" t="s">
        <v>41</v>
      </c>
      <c r="O446" s="72"/>
      <c r="P446" s="203">
        <f>O446*H446</f>
        <v>0</v>
      </c>
      <c r="Q446" s="203">
        <v>0</v>
      </c>
      <c r="R446" s="203">
        <f>Q446*H446</f>
        <v>0</v>
      </c>
      <c r="S446" s="203">
        <v>0.04</v>
      </c>
      <c r="T446" s="204">
        <f>S446*H446</f>
        <v>0.49600000000000005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05" t="s">
        <v>95</v>
      </c>
      <c r="AT446" s="205" t="s">
        <v>158</v>
      </c>
      <c r="AU446" s="205" t="s">
        <v>92</v>
      </c>
      <c r="AY446" s="18" t="s">
        <v>156</v>
      </c>
      <c r="BE446" s="206">
        <f>IF(N446="základní",J446,0)</f>
        <v>0</v>
      </c>
      <c r="BF446" s="206">
        <f>IF(N446="snížená",J446,0)</f>
        <v>0</v>
      </c>
      <c r="BG446" s="206">
        <f>IF(N446="zákl. přenesená",J446,0)</f>
        <v>0</v>
      </c>
      <c r="BH446" s="206">
        <f>IF(N446="sníž. přenesená",J446,0)</f>
        <v>0</v>
      </c>
      <c r="BI446" s="206">
        <f>IF(N446="nulová",J446,0)</f>
        <v>0</v>
      </c>
      <c r="BJ446" s="18" t="s">
        <v>83</v>
      </c>
      <c r="BK446" s="206">
        <f>ROUND(I446*H446,2)</f>
        <v>0</v>
      </c>
      <c r="BL446" s="18" t="s">
        <v>95</v>
      </c>
      <c r="BM446" s="205" t="s">
        <v>577</v>
      </c>
    </row>
    <row r="447" spans="1:65" s="15" customFormat="1" ht="10.199999999999999">
      <c r="B447" s="230"/>
      <c r="C447" s="231"/>
      <c r="D447" s="209" t="s">
        <v>163</v>
      </c>
      <c r="E447" s="232" t="s">
        <v>1</v>
      </c>
      <c r="F447" s="233" t="s">
        <v>578</v>
      </c>
      <c r="G447" s="231"/>
      <c r="H447" s="232" t="s">
        <v>1</v>
      </c>
      <c r="I447" s="234"/>
      <c r="J447" s="231"/>
      <c r="K447" s="231"/>
      <c r="L447" s="235"/>
      <c r="M447" s="236"/>
      <c r="N447" s="237"/>
      <c r="O447" s="237"/>
      <c r="P447" s="237"/>
      <c r="Q447" s="237"/>
      <c r="R447" s="237"/>
      <c r="S447" s="237"/>
      <c r="T447" s="238"/>
      <c r="AT447" s="239" t="s">
        <v>163</v>
      </c>
      <c r="AU447" s="239" t="s">
        <v>92</v>
      </c>
      <c r="AV447" s="15" t="s">
        <v>83</v>
      </c>
      <c r="AW447" s="15" t="s">
        <v>32</v>
      </c>
      <c r="AX447" s="15" t="s">
        <v>76</v>
      </c>
      <c r="AY447" s="239" t="s">
        <v>156</v>
      </c>
    </row>
    <row r="448" spans="1:65" s="13" customFormat="1" ht="10.199999999999999">
      <c r="B448" s="207"/>
      <c r="C448" s="208"/>
      <c r="D448" s="209" t="s">
        <v>163</v>
      </c>
      <c r="E448" s="210" t="s">
        <v>1</v>
      </c>
      <c r="F448" s="211" t="s">
        <v>579</v>
      </c>
      <c r="G448" s="208"/>
      <c r="H448" s="212">
        <v>12.4</v>
      </c>
      <c r="I448" s="213"/>
      <c r="J448" s="208"/>
      <c r="K448" s="208"/>
      <c r="L448" s="214"/>
      <c r="M448" s="215"/>
      <c r="N448" s="216"/>
      <c r="O448" s="216"/>
      <c r="P448" s="216"/>
      <c r="Q448" s="216"/>
      <c r="R448" s="216"/>
      <c r="S448" s="216"/>
      <c r="T448" s="217"/>
      <c r="AT448" s="218" t="s">
        <v>163</v>
      </c>
      <c r="AU448" s="218" t="s">
        <v>92</v>
      </c>
      <c r="AV448" s="13" t="s">
        <v>85</v>
      </c>
      <c r="AW448" s="13" t="s">
        <v>32</v>
      </c>
      <c r="AX448" s="13" t="s">
        <v>76</v>
      </c>
      <c r="AY448" s="218" t="s">
        <v>156</v>
      </c>
    </row>
    <row r="449" spans="1:65" s="14" customFormat="1" ht="10.199999999999999">
      <c r="B449" s="219"/>
      <c r="C449" s="220"/>
      <c r="D449" s="209" t="s">
        <v>163</v>
      </c>
      <c r="E449" s="221" t="s">
        <v>1</v>
      </c>
      <c r="F449" s="222" t="s">
        <v>165</v>
      </c>
      <c r="G449" s="220"/>
      <c r="H449" s="223">
        <v>12.4</v>
      </c>
      <c r="I449" s="224"/>
      <c r="J449" s="220"/>
      <c r="K449" s="220"/>
      <c r="L449" s="225"/>
      <c r="M449" s="226"/>
      <c r="N449" s="227"/>
      <c r="O449" s="227"/>
      <c r="P449" s="227"/>
      <c r="Q449" s="227"/>
      <c r="R449" s="227"/>
      <c r="S449" s="227"/>
      <c r="T449" s="228"/>
      <c r="AT449" s="229" t="s">
        <v>163</v>
      </c>
      <c r="AU449" s="229" t="s">
        <v>92</v>
      </c>
      <c r="AV449" s="14" t="s">
        <v>95</v>
      </c>
      <c r="AW449" s="14" t="s">
        <v>32</v>
      </c>
      <c r="AX449" s="14" t="s">
        <v>83</v>
      </c>
      <c r="AY449" s="229" t="s">
        <v>156</v>
      </c>
    </row>
    <row r="450" spans="1:65" s="2" customFormat="1" ht="37.799999999999997" customHeight="1">
      <c r="A450" s="35"/>
      <c r="B450" s="36"/>
      <c r="C450" s="193" t="s">
        <v>580</v>
      </c>
      <c r="D450" s="193" t="s">
        <v>158</v>
      </c>
      <c r="E450" s="194" t="s">
        <v>581</v>
      </c>
      <c r="F450" s="195" t="s">
        <v>582</v>
      </c>
      <c r="G450" s="196" t="s">
        <v>218</v>
      </c>
      <c r="H450" s="197">
        <v>62.13</v>
      </c>
      <c r="I450" s="198"/>
      <c r="J450" s="199">
        <f>ROUND(I450*H450,2)</f>
        <v>0</v>
      </c>
      <c r="K450" s="200"/>
      <c r="L450" s="40"/>
      <c r="M450" s="201" t="s">
        <v>1</v>
      </c>
      <c r="N450" s="202" t="s">
        <v>41</v>
      </c>
      <c r="O450" s="72"/>
      <c r="P450" s="203">
        <f>O450*H450</f>
        <v>0</v>
      </c>
      <c r="Q450" s="203">
        <v>0</v>
      </c>
      <c r="R450" s="203">
        <f>Q450*H450</f>
        <v>0</v>
      </c>
      <c r="S450" s="203">
        <v>0.01</v>
      </c>
      <c r="T450" s="204">
        <f>S450*H450</f>
        <v>0.62130000000000007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05" t="s">
        <v>95</v>
      </c>
      <c r="AT450" s="205" t="s">
        <v>158</v>
      </c>
      <c r="AU450" s="205" t="s">
        <v>92</v>
      </c>
      <c r="AY450" s="18" t="s">
        <v>156</v>
      </c>
      <c r="BE450" s="206">
        <f>IF(N450="základní",J450,0)</f>
        <v>0</v>
      </c>
      <c r="BF450" s="206">
        <f>IF(N450="snížená",J450,0)</f>
        <v>0</v>
      </c>
      <c r="BG450" s="206">
        <f>IF(N450="zákl. přenesená",J450,0)</f>
        <v>0</v>
      </c>
      <c r="BH450" s="206">
        <f>IF(N450="sníž. přenesená",J450,0)</f>
        <v>0</v>
      </c>
      <c r="BI450" s="206">
        <f>IF(N450="nulová",J450,0)</f>
        <v>0</v>
      </c>
      <c r="BJ450" s="18" t="s">
        <v>83</v>
      </c>
      <c r="BK450" s="206">
        <f>ROUND(I450*H450,2)</f>
        <v>0</v>
      </c>
      <c r="BL450" s="18" t="s">
        <v>95</v>
      </c>
      <c r="BM450" s="205" t="s">
        <v>583</v>
      </c>
    </row>
    <row r="451" spans="1:65" s="15" customFormat="1" ht="10.199999999999999">
      <c r="B451" s="230"/>
      <c r="C451" s="231"/>
      <c r="D451" s="209" t="s">
        <v>163</v>
      </c>
      <c r="E451" s="232" t="s">
        <v>1</v>
      </c>
      <c r="F451" s="233" t="s">
        <v>317</v>
      </c>
      <c r="G451" s="231"/>
      <c r="H451" s="232" t="s">
        <v>1</v>
      </c>
      <c r="I451" s="234"/>
      <c r="J451" s="231"/>
      <c r="K451" s="231"/>
      <c r="L451" s="235"/>
      <c r="M451" s="236"/>
      <c r="N451" s="237"/>
      <c r="O451" s="237"/>
      <c r="P451" s="237"/>
      <c r="Q451" s="237"/>
      <c r="R451" s="237"/>
      <c r="S451" s="237"/>
      <c r="T451" s="238"/>
      <c r="AT451" s="239" t="s">
        <v>163</v>
      </c>
      <c r="AU451" s="239" t="s">
        <v>92</v>
      </c>
      <c r="AV451" s="15" t="s">
        <v>83</v>
      </c>
      <c r="AW451" s="15" t="s">
        <v>32</v>
      </c>
      <c r="AX451" s="15" t="s">
        <v>76</v>
      </c>
      <c r="AY451" s="239" t="s">
        <v>156</v>
      </c>
    </row>
    <row r="452" spans="1:65" s="15" customFormat="1" ht="10.199999999999999">
      <c r="B452" s="230"/>
      <c r="C452" s="231"/>
      <c r="D452" s="209" t="s">
        <v>163</v>
      </c>
      <c r="E452" s="232" t="s">
        <v>1</v>
      </c>
      <c r="F452" s="233" t="s">
        <v>318</v>
      </c>
      <c r="G452" s="231"/>
      <c r="H452" s="232" t="s">
        <v>1</v>
      </c>
      <c r="I452" s="234"/>
      <c r="J452" s="231"/>
      <c r="K452" s="231"/>
      <c r="L452" s="235"/>
      <c r="M452" s="236"/>
      <c r="N452" s="237"/>
      <c r="O452" s="237"/>
      <c r="P452" s="237"/>
      <c r="Q452" s="237"/>
      <c r="R452" s="237"/>
      <c r="S452" s="237"/>
      <c r="T452" s="238"/>
      <c r="AT452" s="239" t="s">
        <v>163</v>
      </c>
      <c r="AU452" s="239" t="s">
        <v>92</v>
      </c>
      <c r="AV452" s="15" t="s">
        <v>83</v>
      </c>
      <c r="AW452" s="15" t="s">
        <v>32</v>
      </c>
      <c r="AX452" s="15" t="s">
        <v>76</v>
      </c>
      <c r="AY452" s="239" t="s">
        <v>156</v>
      </c>
    </row>
    <row r="453" spans="1:65" s="13" customFormat="1" ht="10.199999999999999">
      <c r="B453" s="207"/>
      <c r="C453" s="208"/>
      <c r="D453" s="209" t="s">
        <v>163</v>
      </c>
      <c r="E453" s="210" t="s">
        <v>1</v>
      </c>
      <c r="F453" s="211" t="s">
        <v>319</v>
      </c>
      <c r="G453" s="208"/>
      <c r="H453" s="212">
        <v>16.5</v>
      </c>
      <c r="I453" s="213"/>
      <c r="J453" s="208"/>
      <c r="K453" s="208"/>
      <c r="L453" s="214"/>
      <c r="M453" s="215"/>
      <c r="N453" s="216"/>
      <c r="O453" s="216"/>
      <c r="P453" s="216"/>
      <c r="Q453" s="216"/>
      <c r="R453" s="216"/>
      <c r="S453" s="216"/>
      <c r="T453" s="217"/>
      <c r="AT453" s="218" t="s">
        <v>163</v>
      </c>
      <c r="AU453" s="218" t="s">
        <v>92</v>
      </c>
      <c r="AV453" s="13" t="s">
        <v>85</v>
      </c>
      <c r="AW453" s="13" t="s">
        <v>32</v>
      </c>
      <c r="AX453" s="13" t="s">
        <v>76</v>
      </c>
      <c r="AY453" s="218" t="s">
        <v>156</v>
      </c>
    </row>
    <row r="454" spans="1:65" s="15" customFormat="1" ht="10.199999999999999">
      <c r="B454" s="230"/>
      <c r="C454" s="231"/>
      <c r="D454" s="209" t="s">
        <v>163</v>
      </c>
      <c r="E454" s="232" t="s">
        <v>1</v>
      </c>
      <c r="F454" s="233" t="s">
        <v>320</v>
      </c>
      <c r="G454" s="231"/>
      <c r="H454" s="232" t="s">
        <v>1</v>
      </c>
      <c r="I454" s="234"/>
      <c r="J454" s="231"/>
      <c r="K454" s="231"/>
      <c r="L454" s="235"/>
      <c r="M454" s="236"/>
      <c r="N454" s="237"/>
      <c r="O454" s="237"/>
      <c r="P454" s="237"/>
      <c r="Q454" s="237"/>
      <c r="R454" s="237"/>
      <c r="S454" s="237"/>
      <c r="T454" s="238"/>
      <c r="AT454" s="239" t="s">
        <v>163</v>
      </c>
      <c r="AU454" s="239" t="s">
        <v>92</v>
      </c>
      <c r="AV454" s="15" t="s">
        <v>83</v>
      </c>
      <c r="AW454" s="15" t="s">
        <v>32</v>
      </c>
      <c r="AX454" s="15" t="s">
        <v>76</v>
      </c>
      <c r="AY454" s="239" t="s">
        <v>156</v>
      </c>
    </row>
    <row r="455" spans="1:65" s="13" customFormat="1" ht="10.199999999999999">
      <c r="B455" s="207"/>
      <c r="C455" s="208"/>
      <c r="D455" s="209" t="s">
        <v>163</v>
      </c>
      <c r="E455" s="210" t="s">
        <v>1</v>
      </c>
      <c r="F455" s="211" t="s">
        <v>321</v>
      </c>
      <c r="G455" s="208"/>
      <c r="H455" s="212">
        <v>6.2</v>
      </c>
      <c r="I455" s="213"/>
      <c r="J455" s="208"/>
      <c r="K455" s="208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163</v>
      </c>
      <c r="AU455" s="218" t="s">
        <v>92</v>
      </c>
      <c r="AV455" s="13" t="s">
        <v>85</v>
      </c>
      <c r="AW455" s="13" t="s">
        <v>32</v>
      </c>
      <c r="AX455" s="13" t="s">
        <v>76</v>
      </c>
      <c r="AY455" s="218" t="s">
        <v>156</v>
      </c>
    </row>
    <row r="456" spans="1:65" s="15" customFormat="1" ht="10.199999999999999">
      <c r="B456" s="230"/>
      <c r="C456" s="231"/>
      <c r="D456" s="209" t="s">
        <v>163</v>
      </c>
      <c r="E456" s="232" t="s">
        <v>1</v>
      </c>
      <c r="F456" s="233" t="s">
        <v>322</v>
      </c>
      <c r="G456" s="231"/>
      <c r="H456" s="232" t="s">
        <v>1</v>
      </c>
      <c r="I456" s="234"/>
      <c r="J456" s="231"/>
      <c r="K456" s="231"/>
      <c r="L456" s="235"/>
      <c r="M456" s="236"/>
      <c r="N456" s="237"/>
      <c r="O456" s="237"/>
      <c r="P456" s="237"/>
      <c r="Q456" s="237"/>
      <c r="R456" s="237"/>
      <c r="S456" s="237"/>
      <c r="T456" s="238"/>
      <c r="AT456" s="239" t="s">
        <v>163</v>
      </c>
      <c r="AU456" s="239" t="s">
        <v>92</v>
      </c>
      <c r="AV456" s="15" t="s">
        <v>83</v>
      </c>
      <c r="AW456" s="15" t="s">
        <v>32</v>
      </c>
      <c r="AX456" s="15" t="s">
        <v>76</v>
      </c>
      <c r="AY456" s="239" t="s">
        <v>156</v>
      </c>
    </row>
    <row r="457" spans="1:65" s="13" customFormat="1" ht="10.199999999999999">
      <c r="B457" s="207"/>
      <c r="C457" s="208"/>
      <c r="D457" s="209" t="s">
        <v>163</v>
      </c>
      <c r="E457" s="210" t="s">
        <v>1</v>
      </c>
      <c r="F457" s="211" t="s">
        <v>95</v>
      </c>
      <c r="G457" s="208"/>
      <c r="H457" s="212">
        <v>4</v>
      </c>
      <c r="I457" s="213"/>
      <c r="J457" s="208"/>
      <c r="K457" s="208"/>
      <c r="L457" s="214"/>
      <c r="M457" s="215"/>
      <c r="N457" s="216"/>
      <c r="O457" s="216"/>
      <c r="P457" s="216"/>
      <c r="Q457" s="216"/>
      <c r="R457" s="216"/>
      <c r="S457" s="216"/>
      <c r="T457" s="217"/>
      <c r="AT457" s="218" t="s">
        <v>163</v>
      </c>
      <c r="AU457" s="218" t="s">
        <v>92</v>
      </c>
      <c r="AV457" s="13" t="s">
        <v>85</v>
      </c>
      <c r="AW457" s="13" t="s">
        <v>32</v>
      </c>
      <c r="AX457" s="13" t="s">
        <v>76</v>
      </c>
      <c r="AY457" s="218" t="s">
        <v>156</v>
      </c>
    </row>
    <row r="458" spans="1:65" s="15" customFormat="1" ht="10.199999999999999">
      <c r="B458" s="230"/>
      <c r="C458" s="231"/>
      <c r="D458" s="209" t="s">
        <v>163</v>
      </c>
      <c r="E458" s="232" t="s">
        <v>1</v>
      </c>
      <c r="F458" s="233" t="s">
        <v>323</v>
      </c>
      <c r="G458" s="231"/>
      <c r="H458" s="232" t="s">
        <v>1</v>
      </c>
      <c r="I458" s="234"/>
      <c r="J458" s="231"/>
      <c r="K458" s="231"/>
      <c r="L458" s="235"/>
      <c r="M458" s="236"/>
      <c r="N458" s="237"/>
      <c r="O458" s="237"/>
      <c r="P458" s="237"/>
      <c r="Q458" s="237"/>
      <c r="R458" s="237"/>
      <c r="S458" s="237"/>
      <c r="T458" s="238"/>
      <c r="AT458" s="239" t="s">
        <v>163</v>
      </c>
      <c r="AU458" s="239" t="s">
        <v>92</v>
      </c>
      <c r="AV458" s="15" t="s">
        <v>83</v>
      </c>
      <c r="AW458" s="15" t="s">
        <v>32</v>
      </c>
      <c r="AX458" s="15" t="s">
        <v>76</v>
      </c>
      <c r="AY458" s="239" t="s">
        <v>156</v>
      </c>
    </row>
    <row r="459" spans="1:65" s="13" customFormat="1" ht="10.199999999999999">
      <c r="B459" s="207"/>
      <c r="C459" s="208"/>
      <c r="D459" s="209" t="s">
        <v>163</v>
      </c>
      <c r="E459" s="210" t="s">
        <v>1</v>
      </c>
      <c r="F459" s="211" t="s">
        <v>324</v>
      </c>
      <c r="G459" s="208"/>
      <c r="H459" s="212">
        <v>12.35</v>
      </c>
      <c r="I459" s="213"/>
      <c r="J459" s="208"/>
      <c r="K459" s="208"/>
      <c r="L459" s="214"/>
      <c r="M459" s="215"/>
      <c r="N459" s="216"/>
      <c r="O459" s="216"/>
      <c r="P459" s="216"/>
      <c r="Q459" s="216"/>
      <c r="R459" s="216"/>
      <c r="S459" s="216"/>
      <c r="T459" s="217"/>
      <c r="AT459" s="218" t="s">
        <v>163</v>
      </c>
      <c r="AU459" s="218" t="s">
        <v>92</v>
      </c>
      <c r="AV459" s="13" t="s">
        <v>85</v>
      </c>
      <c r="AW459" s="13" t="s">
        <v>32</v>
      </c>
      <c r="AX459" s="13" t="s">
        <v>76</v>
      </c>
      <c r="AY459" s="218" t="s">
        <v>156</v>
      </c>
    </row>
    <row r="460" spans="1:65" s="15" customFormat="1" ht="10.199999999999999">
      <c r="B460" s="230"/>
      <c r="C460" s="231"/>
      <c r="D460" s="209" t="s">
        <v>163</v>
      </c>
      <c r="E460" s="232" t="s">
        <v>1</v>
      </c>
      <c r="F460" s="233" t="s">
        <v>325</v>
      </c>
      <c r="G460" s="231"/>
      <c r="H460" s="232" t="s">
        <v>1</v>
      </c>
      <c r="I460" s="234"/>
      <c r="J460" s="231"/>
      <c r="K460" s="231"/>
      <c r="L460" s="235"/>
      <c r="M460" s="236"/>
      <c r="N460" s="237"/>
      <c r="O460" s="237"/>
      <c r="P460" s="237"/>
      <c r="Q460" s="237"/>
      <c r="R460" s="237"/>
      <c r="S460" s="237"/>
      <c r="T460" s="238"/>
      <c r="AT460" s="239" t="s">
        <v>163</v>
      </c>
      <c r="AU460" s="239" t="s">
        <v>92</v>
      </c>
      <c r="AV460" s="15" t="s">
        <v>83</v>
      </c>
      <c r="AW460" s="15" t="s">
        <v>32</v>
      </c>
      <c r="AX460" s="15" t="s">
        <v>76</v>
      </c>
      <c r="AY460" s="239" t="s">
        <v>156</v>
      </c>
    </row>
    <row r="461" spans="1:65" s="13" customFormat="1" ht="10.199999999999999">
      <c r="B461" s="207"/>
      <c r="C461" s="208"/>
      <c r="D461" s="209" t="s">
        <v>163</v>
      </c>
      <c r="E461" s="210" t="s">
        <v>1</v>
      </c>
      <c r="F461" s="211" t="s">
        <v>326</v>
      </c>
      <c r="G461" s="208"/>
      <c r="H461" s="212">
        <v>8.1300000000000008</v>
      </c>
      <c r="I461" s="213"/>
      <c r="J461" s="208"/>
      <c r="K461" s="208"/>
      <c r="L461" s="214"/>
      <c r="M461" s="215"/>
      <c r="N461" s="216"/>
      <c r="O461" s="216"/>
      <c r="P461" s="216"/>
      <c r="Q461" s="216"/>
      <c r="R461" s="216"/>
      <c r="S461" s="216"/>
      <c r="T461" s="217"/>
      <c r="AT461" s="218" t="s">
        <v>163</v>
      </c>
      <c r="AU461" s="218" t="s">
        <v>92</v>
      </c>
      <c r="AV461" s="13" t="s">
        <v>85</v>
      </c>
      <c r="AW461" s="13" t="s">
        <v>32</v>
      </c>
      <c r="AX461" s="13" t="s">
        <v>76</v>
      </c>
      <c r="AY461" s="218" t="s">
        <v>156</v>
      </c>
    </row>
    <row r="462" spans="1:65" s="15" customFormat="1" ht="10.199999999999999">
      <c r="B462" s="230"/>
      <c r="C462" s="231"/>
      <c r="D462" s="209" t="s">
        <v>163</v>
      </c>
      <c r="E462" s="232" t="s">
        <v>1</v>
      </c>
      <c r="F462" s="233" t="s">
        <v>327</v>
      </c>
      <c r="G462" s="231"/>
      <c r="H462" s="232" t="s">
        <v>1</v>
      </c>
      <c r="I462" s="234"/>
      <c r="J462" s="231"/>
      <c r="K462" s="231"/>
      <c r="L462" s="235"/>
      <c r="M462" s="236"/>
      <c r="N462" s="237"/>
      <c r="O462" s="237"/>
      <c r="P462" s="237"/>
      <c r="Q462" s="237"/>
      <c r="R462" s="237"/>
      <c r="S462" s="237"/>
      <c r="T462" s="238"/>
      <c r="AT462" s="239" t="s">
        <v>163</v>
      </c>
      <c r="AU462" s="239" t="s">
        <v>92</v>
      </c>
      <c r="AV462" s="15" t="s">
        <v>83</v>
      </c>
      <c r="AW462" s="15" t="s">
        <v>32</v>
      </c>
      <c r="AX462" s="15" t="s">
        <v>76</v>
      </c>
      <c r="AY462" s="239" t="s">
        <v>156</v>
      </c>
    </row>
    <row r="463" spans="1:65" s="13" customFormat="1" ht="10.199999999999999">
      <c r="B463" s="207"/>
      <c r="C463" s="208"/>
      <c r="D463" s="209" t="s">
        <v>163</v>
      </c>
      <c r="E463" s="210" t="s">
        <v>1</v>
      </c>
      <c r="F463" s="211" t="s">
        <v>85</v>
      </c>
      <c r="G463" s="208"/>
      <c r="H463" s="212">
        <v>2</v>
      </c>
      <c r="I463" s="213"/>
      <c r="J463" s="208"/>
      <c r="K463" s="208"/>
      <c r="L463" s="214"/>
      <c r="M463" s="215"/>
      <c r="N463" s="216"/>
      <c r="O463" s="216"/>
      <c r="P463" s="216"/>
      <c r="Q463" s="216"/>
      <c r="R463" s="216"/>
      <c r="S463" s="216"/>
      <c r="T463" s="217"/>
      <c r="AT463" s="218" t="s">
        <v>163</v>
      </c>
      <c r="AU463" s="218" t="s">
        <v>92</v>
      </c>
      <c r="AV463" s="13" t="s">
        <v>85</v>
      </c>
      <c r="AW463" s="13" t="s">
        <v>32</v>
      </c>
      <c r="AX463" s="13" t="s">
        <v>76</v>
      </c>
      <c r="AY463" s="218" t="s">
        <v>156</v>
      </c>
    </row>
    <row r="464" spans="1:65" s="15" customFormat="1" ht="10.199999999999999">
      <c r="B464" s="230"/>
      <c r="C464" s="231"/>
      <c r="D464" s="209" t="s">
        <v>163</v>
      </c>
      <c r="E464" s="232" t="s">
        <v>1</v>
      </c>
      <c r="F464" s="233" t="s">
        <v>328</v>
      </c>
      <c r="G464" s="231"/>
      <c r="H464" s="232" t="s">
        <v>1</v>
      </c>
      <c r="I464" s="234"/>
      <c r="J464" s="231"/>
      <c r="K464" s="231"/>
      <c r="L464" s="235"/>
      <c r="M464" s="236"/>
      <c r="N464" s="237"/>
      <c r="O464" s="237"/>
      <c r="P464" s="237"/>
      <c r="Q464" s="237"/>
      <c r="R464" s="237"/>
      <c r="S464" s="237"/>
      <c r="T464" s="238"/>
      <c r="AT464" s="239" t="s">
        <v>163</v>
      </c>
      <c r="AU464" s="239" t="s">
        <v>92</v>
      </c>
      <c r="AV464" s="15" t="s">
        <v>83</v>
      </c>
      <c r="AW464" s="15" t="s">
        <v>32</v>
      </c>
      <c r="AX464" s="15" t="s">
        <v>76</v>
      </c>
      <c r="AY464" s="239" t="s">
        <v>156</v>
      </c>
    </row>
    <row r="465" spans="1:65" s="13" customFormat="1" ht="10.199999999999999">
      <c r="B465" s="207"/>
      <c r="C465" s="208"/>
      <c r="D465" s="209" t="s">
        <v>163</v>
      </c>
      <c r="E465" s="210" t="s">
        <v>1</v>
      </c>
      <c r="F465" s="211" t="s">
        <v>329</v>
      </c>
      <c r="G465" s="208"/>
      <c r="H465" s="212">
        <v>6.5</v>
      </c>
      <c r="I465" s="213"/>
      <c r="J465" s="208"/>
      <c r="K465" s="208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163</v>
      </c>
      <c r="AU465" s="218" t="s">
        <v>92</v>
      </c>
      <c r="AV465" s="13" t="s">
        <v>85</v>
      </c>
      <c r="AW465" s="13" t="s">
        <v>32</v>
      </c>
      <c r="AX465" s="13" t="s">
        <v>76</v>
      </c>
      <c r="AY465" s="218" t="s">
        <v>156</v>
      </c>
    </row>
    <row r="466" spans="1:65" s="15" customFormat="1" ht="10.199999999999999">
      <c r="B466" s="230"/>
      <c r="C466" s="231"/>
      <c r="D466" s="209" t="s">
        <v>163</v>
      </c>
      <c r="E466" s="232" t="s">
        <v>1</v>
      </c>
      <c r="F466" s="233" t="s">
        <v>330</v>
      </c>
      <c r="G466" s="231"/>
      <c r="H466" s="232" t="s">
        <v>1</v>
      </c>
      <c r="I466" s="234"/>
      <c r="J466" s="231"/>
      <c r="K466" s="231"/>
      <c r="L466" s="235"/>
      <c r="M466" s="236"/>
      <c r="N466" s="237"/>
      <c r="O466" s="237"/>
      <c r="P466" s="237"/>
      <c r="Q466" s="237"/>
      <c r="R466" s="237"/>
      <c r="S466" s="237"/>
      <c r="T466" s="238"/>
      <c r="AT466" s="239" t="s">
        <v>163</v>
      </c>
      <c r="AU466" s="239" t="s">
        <v>92</v>
      </c>
      <c r="AV466" s="15" t="s">
        <v>83</v>
      </c>
      <c r="AW466" s="15" t="s">
        <v>32</v>
      </c>
      <c r="AX466" s="15" t="s">
        <v>76</v>
      </c>
      <c r="AY466" s="239" t="s">
        <v>156</v>
      </c>
    </row>
    <row r="467" spans="1:65" s="13" customFormat="1" ht="10.199999999999999">
      <c r="B467" s="207"/>
      <c r="C467" s="208"/>
      <c r="D467" s="209" t="s">
        <v>163</v>
      </c>
      <c r="E467" s="210" t="s">
        <v>1</v>
      </c>
      <c r="F467" s="211" t="s">
        <v>331</v>
      </c>
      <c r="G467" s="208"/>
      <c r="H467" s="212">
        <v>4.05</v>
      </c>
      <c r="I467" s="213"/>
      <c r="J467" s="208"/>
      <c r="K467" s="208"/>
      <c r="L467" s="214"/>
      <c r="M467" s="215"/>
      <c r="N467" s="216"/>
      <c r="O467" s="216"/>
      <c r="P467" s="216"/>
      <c r="Q467" s="216"/>
      <c r="R467" s="216"/>
      <c r="S467" s="216"/>
      <c r="T467" s="217"/>
      <c r="AT467" s="218" t="s">
        <v>163</v>
      </c>
      <c r="AU467" s="218" t="s">
        <v>92</v>
      </c>
      <c r="AV467" s="13" t="s">
        <v>85</v>
      </c>
      <c r="AW467" s="13" t="s">
        <v>32</v>
      </c>
      <c r="AX467" s="13" t="s">
        <v>76</v>
      </c>
      <c r="AY467" s="218" t="s">
        <v>156</v>
      </c>
    </row>
    <row r="468" spans="1:65" s="15" customFormat="1" ht="10.199999999999999">
      <c r="B468" s="230"/>
      <c r="C468" s="231"/>
      <c r="D468" s="209" t="s">
        <v>163</v>
      </c>
      <c r="E468" s="232" t="s">
        <v>1</v>
      </c>
      <c r="F468" s="233" t="s">
        <v>332</v>
      </c>
      <c r="G468" s="231"/>
      <c r="H468" s="232" t="s">
        <v>1</v>
      </c>
      <c r="I468" s="234"/>
      <c r="J468" s="231"/>
      <c r="K468" s="231"/>
      <c r="L468" s="235"/>
      <c r="M468" s="236"/>
      <c r="N468" s="237"/>
      <c r="O468" s="237"/>
      <c r="P468" s="237"/>
      <c r="Q468" s="237"/>
      <c r="R468" s="237"/>
      <c r="S468" s="237"/>
      <c r="T468" s="238"/>
      <c r="AT468" s="239" t="s">
        <v>163</v>
      </c>
      <c r="AU468" s="239" t="s">
        <v>92</v>
      </c>
      <c r="AV468" s="15" t="s">
        <v>83</v>
      </c>
      <c r="AW468" s="15" t="s">
        <v>32</v>
      </c>
      <c r="AX468" s="15" t="s">
        <v>76</v>
      </c>
      <c r="AY468" s="239" t="s">
        <v>156</v>
      </c>
    </row>
    <row r="469" spans="1:65" s="13" customFormat="1" ht="10.199999999999999">
      <c r="B469" s="207"/>
      <c r="C469" s="208"/>
      <c r="D469" s="209" t="s">
        <v>163</v>
      </c>
      <c r="E469" s="210" t="s">
        <v>1</v>
      </c>
      <c r="F469" s="211" t="s">
        <v>333</v>
      </c>
      <c r="G469" s="208"/>
      <c r="H469" s="212">
        <v>2.4</v>
      </c>
      <c r="I469" s="213"/>
      <c r="J469" s="208"/>
      <c r="K469" s="208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163</v>
      </c>
      <c r="AU469" s="218" t="s">
        <v>92</v>
      </c>
      <c r="AV469" s="13" t="s">
        <v>85</v>
      </c>
      <c r="AW469" s="13" t="s">
        <v>32</v>
      </c>
      <c r="AX469" s="13" t="s">
        <v>76</v>
      </c>
      <c r="AY469" s="218" t="s">
        <v>156</v>
      </c>
    </row>
    <row r="470" spans="1:65" s="14" customFormat="1" ht="10.199999999999999">
      <c r="B470" s="219"/>
      <c r="C470" s="220"/>
      <c r="D470" s="209" t="s">
        <v>163</v>
      </c>
      <c r="E470" s="221" t="s">
        <v>1</v>
      </c>
      <c r="F470" s="222" t="s">
        <v>165</v>
      </c>
      <c r="G470" s="220"/>
      <c r="H470" s="223">
        <v>62.13</v>
      </c>
      <c r="I470" s="224"/>
      <c r="J470" s="220"/>
      <c r="K470" s="220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163</v>
      </c>
      <c r="AU470" s="229" t="s">
        <v>92</v>
      </c>
      <c r="AV470" s="14" t="s">
        <v>95</v>
      </c>
      <c r="AW470" s="14" t="s">
        <v>32</v>
      </c>
      <c r="AX470" s="14" t="s">
        <v>83</v>
      </c>
      <c r="AY470" s="229" t="s">
        <v>156</v>
      </c>
    </row>
    <row r="471" spans="1:65" s="2" customFormat="1" ht="37.799999999999997" customHeight="1">
      <c r="A471" s="35"/>
      <c r="B471" s="36"/>
      <c r="C471" s="193" t="s">
        <v>584</v>
      </c>
      <c r="D471" s="193" t="s">
        <v>158</v>
      </c>
      <c r="E471" s="194" t="s">
        <v>585</v>
      </c>
      <c r="F471" s="195" t="s">
        <v>586</v>
      </c>
      <c r="G471" s="196" t="s">
        <v>218</v>
      </c>
      <c r="H471" s="197">
        <v>97.19</v>
      </c>
      <c r="I471" s="198"/>
      <c r="J471" s="199">
        <f>ROUND(I471*H471,2)</f>
        <v>0</v>
      </c>
      <c r="K471" s="200"/>
      <c r="L471" s="40"/>
      <c r="M471" s="201" t="s">
        <v>1</v>
      </c>
      <c r="N471" s="202" t="s">
        <v>41</v>
      </c>
      <c r="O471" s="72"/>
      <c r="P471" s="203">
        <f>O471*H471</f>
        <v>0</v>
      </c>
      <c r="Q471" s="203">
        <v>0</v>
      </c>
      <c r="R471" s="203">
        <f>Q471*H471</f>
        <v>0</v>
      </c>
      <c r="S471" s="203">
        <v>0.01</v>
      </c>
      <c r="T471" s="204">
        <f>S471*H471</f>
        <v>0.97189999999999999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05" t="s">
        <v>95</v>
      </c>
      <c r="AT471" s="205" t="s">
        <v>158</v>
      </c>
      <c r="AU471" s="205" t="s">
        <v>92</v>
      </c>
      <c r="AY471" s="18" t="s">
        <v>156</v>
      </c>
      <c r="BE471" s="206">
        <f>IF(N471="základní",J471,0)</f>
        <v>0</v>
      </c>
      <c r="BF471" s="206">
        <f>IF(N471="snížená",J471,0)</f>
        <v>0</v>
      </c>
      <c r="BG471" s="206">
        <f>IF(N471="zákl. přenesená",J471,0)</f>
        <v>0</v>
      </c>
      <c r="BH471" s="206">
        <f>IF(N471="sníž. přenesená",J471,0)</f>
        <v>0</v>
      </c>
      <c r="BI471" s="206">
        <f>IF(N471="nulová",J471,0)</f>
        <v>0</v>
      </c>
      <c r="BJ471" s="18" t="s">
        <v>83</v>
      </c>
      <c r="BK471" s="206">
        <f>ROUND(I471*H471,2)</f>
        <v>0</v>
      </c>
      <c r="BL471" s="18" t="s">
        <v>95</v>
      </c>
      <c r="BM471" s="205" t="s">
        <v>587</v>
      </c>
    </row>
    <row r="472" spans="1:65" s="15" customFormat="1" ht="10.199999999999999">
      <c r="B472" s="230"/>
      <c r="C472" s="231"/>
      <c r="D472" s="209" t="s">
        <v>163</v>
      </c>
      <c r="E472" s="232" t="s">
        <v>1</v>
      </c>
      <c r="F472" s="233" t="s">
        <v>317</v>
      </c>
      <c r="G472" s="231"/>
      <c r="H472" s="232" t="s">
        <v>1</v>
      </c>
      <c r="I472" s="234"/>
      <c r="J472" s="231"/>
      <c r="K472" s="231"/>
      <c r="L472" s="235"/>
      <c r="M472" s="236"/>
      <c r="N472" s="237"/>
      <c r="O472" s="237"/>
      <c r="P472" s="237"/>
      <c r="Q472" s="237"/>
      <c r="R472" s="237"/>
      <c r="S472" s="237"/>
      <c r="T472" s="238"/>
      <c r="AT472" s="239" t="s">
        <v>163</v>
      </c>
      <c r="AU472" s="239" t="s">
        <v>92</v>
      </c>
      <c r="AV472" s="15" t="s">
        <v>83</v>
      </c>
      <c r="AW472" s="15" t="s">
        <v>32</v>
      </c>
      <c r="AX472" s="15" t="s">
        <v>76</v>
      </c>
      <c r="AY472" s="239" t="s">
        <v>156</v>
      </c>
    </row>
    <row r="473" spans="1:65" s="15" customFormat="1" ht="10.199999999999999">
      <c r="B473" s="230"/>
      <c r="C473" s="231"/>
      <c r="D473" s="209" t="s">
        <v>163</v>
      </c>
      <c r="E473" s="232" t="s">
        <v>1</v>
      </c>
      <c r="F473" s="233" t="s">
        <v>318</v>
      </c>
      <c r="G473" s="231"/>
      <c r="H473" s="232" t="s">
        <v>1</v>
      </c>
      <c r="I473" s="234"/>
      <c r="J473" s="231"/>
      <c r="K473" s="231"/>
      <c r="L473" s="235"/>
      <c r="M473" s="236"/>
      <c r="N473" s="237"/>
      <c r="O473" s="237"/>
      <c r="P473" s="237"/>
      <c r="Q473" s="237"/>
      <c r="R473" s="237"/>
      <c r="S473" s="237"/>
      <c r="T473" s="238"/>
      <c r="AT473" s="239" t="s">
        <v>163</v>
      </c>
      <c r="AU473" s="239" t="s">
        <v>92</v>
      </c>
      <c r="AV473" s="15" t="s">
        <v>83</v>
      </c>
      <c r="AW473" s="15" t="s">
        <v>32</v>
      </c>
      <c r="AX473" s="15" t="s">
        <v>76</v>
      </c>
      <c r="AY473" s="239" t="s">
        <v>156</v>
      </c>
    </row>
    <row r="474" spans="1:65" s="13" customFormat="1" ht="10.199999999999999">
      <c r="B474" s="207"/>
      <c r="C474" s="208"/>
      <c r="D474" s="209" t="s">
        <v>163</v>
      </c>
      <c r="E474" s="210" t="s">
        <v>1</v>
      </c>
      <c r="F474" s="211" t="s">
        <v>380</v>
      </c>
      <c r="G474" s="208"/>
      <c r="H474" s="212">
        <v>29.9</v>
      </c>
      <c r="I474" s="213"/>
      <c r="J474" s="208"/>
      <c r="K474" s="208"/>
      <c r="L474" s="214"/>
      <c r="M474" s="215"/>
      <c r="N474" s="216"/>
      <c r="O474" s="216"/>
      <c r="P474" s="216"/>
      <c r="Q474" s="216"/>
      <c r="R474" s="216"/>
      <c r="S474" s="216"/>
      <c r="T474" s="217"/>
      <c r="AT474" s="218" t="s">
        <v>163</v>
      </c>
      <c r="AU474" s="218" t="s">
        <v>92</v>
      </c>
      <c r="AV474" s="13" t="s">
        <v>85</v>
      </c>
      <c r="AW474" s="13" t="s">
        <v>32</v>
      </c>
      <c r="AX474" s="13" t="s">
        <v>76</v>
      </c>
      <c r="AY474" s="218" t="s">
        <v>156</v>
      </c>
    </row>
    <row r="475" spans="1:65" s="13" customFormat="1" ht="10.199999999999999">
      <c r="B475" s="207"/>
      <c r="C475" s="208"/>
      <c r="D475" s="209" t="s">
        <v>163</v>
      </c>
      <c r="E475" s="210" t="s">
        <v>1</v>
      </c>
      <c r="F475" s="211" t="s">
        <v>381</v>
      </c>
      <c r="G475" s="208"/>
      <c r="H475" s="212">
        <v>-1.6</v>
      </c>
      <c r="I475" s="213"/>
      <c r="J475" s="208"/>
      <c r="K475" s="208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163</v>
      </c>
      <c r="AU475" s="218" t="s">
        <v>92</v>
      </c>
      <c r="AV475" s="13" t="s">
        <v>85</v>
      </c>
      <c r="AW475" s="13" t="s">
        <v>32</v>
      </c>
      <c r="AX475" s="13" t="s">
        <v>76</v>
      </c>
      <c r="AY475" s="218" t="s">
        <v>156</v>
      </c>
    </row>
    <row r="476" spans="1:65" s="13" customFormat="1" ht="10.199999999999999">
      <c r="B476" s="207"/>
      <c r="C476" s="208"/>
      <c r="D476" s="209" t="s">
        <v>163</v>
      </c>
      <c r="E476" s="210" t="s">
        <v>1</v>
      </c>
      <c r="F476" s="211" t="s">
        <v>382</v>
      </c>
      <c r="G476" s="208"/>
      <c r="H476" s="212">
        <v>-0.85499999999999998</v>
      </c>
      <c r="I476" s="213"/>
      <c r="J476" s="208"/>
      <c r="K476" s="208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163</v>
      </c>
      <c r="AU476" s="218" t="s">
        <v>92</v>
      </c>
      <c r="AV476" s="13" t="s">
        <v>85</v>
      </c>
      <c r="AW476" s="13" t="s">
        <v>32</v>
      </c>
      <c r="AX476" s="13" t="s">
        <v>76</v>
      </c>
      <c r="AY476" s="218" t="s">
        <v>156</v>
      </c>
    </row>
    <row r="477" spans="1:65" s="15" customFormat="1" ht="10.199999999999999">
      <c r="B477" s="230"/>
      <c r="C477" s="231"/>
      <c r="D477" s="209" t="s">
        <v>163</v>
      </c>
      <c r="E477" s="232" t="s">
        <v>1</v>
      </c>
      <c r="F477" s="233" t="s">
        <v>320</v>
      </c>
      <c r="G477" s="231"/>
      <c r="H477" s="232" t="s">
        <v>1</v>
      </c>
      <c r="I477" s="234"/>
      <c r="J477" s="231"/>
      <c r="K477" s="231"/>
      <c r="L477" s="235"/>
      <c r="M477" s="236"/>
      <c r="N477" s="237"/>
      <c r="O477" s="237"/>
      <c r="P477" s="237"/>
      <c r="Q477" s="237"/>
      <c r="R477" s="237"/>
      <c r="S477" s="237"/>
      <c r="T477" s="238"/>
      <c r="AT477" s="239" t="s">
        <v>163</v>
      </c>
      <c r="AU477" s="239" t="s">
        <v>92</v>
      </c>
      <c r="AV477" s="15" t="s">
        <v>83</v>
      </c>
      <c r="AW477" s="15" t="s">
        <v>32</v>
      </c>
      <c r="AX477" s="15" t="s">
        <v>76</v>
      </c>
      <c r="AY477" s="239" t="s">
        <v>156</v>
      </c>
    </row>
    <row r="478" spans="1:65" s="13" customFormat="1" ht="10.199999999999999">
      <c r="B478" s="207"/>
      <c r="C478" s="208"/>
      <c r="D478" s="209" t="s">
        <v>163</v>
      </c>
      <c r="E478" s="210" t="s">
        <v>1</v>
      </c>
      <c r="F478" s="211" t="s">
        <v>383</v>
      </c>
      <c r="G478" s="208"/>
      <c r="H478" s="212">
        <v>19.5</v>
      </c>
      <c r="I478" s="213"/>
      <c r="J478" s="208"/>
      <c r="K478" s="208"/>
      <c r="L478" s="214"/>
      <c r="M478" s="215"/>
      <c r="N478" s="216"/>
      <c r="O478" s="216"/>
      <c r="P478" s="216"/>
      <c r="Q478" s="216"/>
      <c r="R478" s="216"/>
      <c r="S478" s="216"/>
      <c r="T478" s="217"/>
      <c r="AT478" s="218" t="s">
        <v>163</v>
      </c>
      <c r="AU478" s="218" t="s">
        <v>92</v>
      </c>
      <c r="AV478" s="13" t="s">
        <v>85</v>
      </c>
      <c r="AW478" s="13" t="s">
        <v>32</v>
      </c>
      <c r="AX478" s="13" t="s">
        <v>76</v>
      </c>
      <c r="AY478" s="218" t="s">
        <v>156</v>
      </c>
    </row>
    <row r="479" spans="1:65" s="13" customFormat="1" ht="10.199999999999999">
      <c r="B479" s="207"/>
      <c r="C479" s="208"/>
      <c r="D479" s="209" t="s">
        <v>163</v>
      </c>
      <c r="E479" s="210" t="s">
        <v>1</v>
      </c>
      <c r="F479" s="211" t="s">
        <v>381</v>
      </c>
      <c r="G479" s="208"/>
      <c r="H479" s="212">
        <v>-1.6</v>
      </c>
      <c r="I479" s="213"/>
      <c r="J479" s="208"/>
      <c r="K479" s="208"/>
      <c r="L479" s="214"/>
      <c r="M479" s="215"/>
      <c r="N479" s="216"/>
      <c r="O479" s="216"/>
      <c r="P479" s="216"/>
      <c r="Q479" s="216"/>
      <c r="R479" s="216"/>
      <c r="S479" s="216"/>
      <c r="T479" s="217"/>
      <c r="AT479" s="218" t="s">
        <v>163</v>
      </c>
      <c r="AU479" s="218" t="s">
        <v>92</v>
      </c>
      <c r="AV479" s="13" t="s">
        <v>85</v>
      </c>
      <c r="AW479" s="13" t="s">
        <v>32</v>
      </c>
      <c r="AX479" s="13" t="s">
        <v>76</v>
      </c>
      <c r="AY479" s="218" t="s">
        <v>156</v>
      </c>
    </row>
    <row r="480" spans="1:65" s="15" customFormat="1" ht="10.199999999999999">
      <c r="B480" s="230"/>
      <c r="C480" s="231"/>
      <c r="D480" s="209" t="s">
        <v>163</v>
      </c>
      <c r="E480" s="232" t="s">
        <v>1</v>
      </c>
      <c r="F480" s="233" t="s">
        <v>322</v>
      </c>
      <c r="G480" s="231"/>
      <c r="H480" s="232" t="s">
        <v>1</v>
      </c>
      <c r="I480" s="234"/>
      <c r="J480" s="231"/>
      <c r="K480" s="231"/>
      <c r="L480" s="235"/>
      <c r="M480" s="236"/>
      <c r="N480" s="237"/>
      <c r="O480" s="237"/>
      <c r="P480" s="237"/>
      <c r="Q480" s="237"/>
      <c r="R480" s="237"/>
      <c r="S480" s="237"/>
      <c r="T480" s="238"/>
      <c r="AT480" s="239" t="s">
        <v>163</v>
      </c>
      <c r="AU480" s="239" t="s">
        <v>92</v>
      </c>
      <c r="AV480" s="15" t="s">
        <v>83</v>
      </c>
      <c r="AW480" s="15" t="s">
        <v>32</v>
      </c>
      <c r="AX480" s="15" t="s">
        <v>76</v>
      </c>
      <c r="AY480" s="239" t="s">
        <v>156</v>
      </c>
    </row>
    <row r="481" spans="2:51" s="13" customFormat="1" ht="10.199999999999999">
      <c r="B481" s="207"/>
      <c r="C481" s="208"/>
      <c r="D481" s="209" t="s">
        <v>163</v>
      </c>
      <c r="E481" s="210" t="s">
        <v>1</v>
      </c>
      <c r="F481" s="211" t="s">
        <v>384</v>
      </c>
      <c r="G481" s="208"/>
      <c r="H481" s="212">
        <v>14.82</v>
      </c>
      <c r="I481" s="213"/>
      <c r="J481" s="208"/>
      <c r="K481" s="208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163</v>
      </c>
      <c r="AU481" s="218" t="s">
        <v>92</v>
      </c>
      <c r="AV481" s="13" t="s">
        <v>85</v>
      </c>
      <c r="AW481" s="13" t="s">
        <v>32</v>
      </c>
      <c r="AX481" s="13" t="s">
        <v>76</v>
      </c>
      <c r="AY481" s="218" t="s">
        <v>156</v>
      </c>
    </row>
    <row r="482" spans="2:51" s="13" customFormat="1" ht="10.199999999999999">
      <c r="B482" s="207"/>
      <c r="C482" s="208"/>
      <c r="D482" s="209" t="s">
        <v>163</v>
      </c>
      <c r="E482" s="210" t="s">
        <v>1</v>
      </c>
      <c r="F482" s="211" t="s">
        <v>385</v>
      </c>
      <c r="G482" s="208"/>
      <c r="H482" s="212">
        <v>-1.68</v>
      </c>
      <c r="I482" s="213"/>
      <c r="J482" s="208"/>
      <c r="K482" s="208"/>
      <c r="L482" s="214"/>
      <c r="M482" s="215"/>
      <c r="N482" s="216"/>
      <c r="O482" s="216"/>
      <c r="P482" s="216"/>
      <c r="Q482" s="216"/>
      <c r="R482" s="216"/>
      <c r="S482" s="216"/>
      <c r="T482" s="217"/>
      <c r="AT482" s="218" t="s">
        <v>163</v>
      </c>
      <c r="AU482" s="218" t="s">
        <v>92</v>
      </c>
      <c r="AV482" s="13" t="s">
        <v>85</v>
      </c>
      <c r="AW482" s="13" t="s">
        <v>32</v>
      </c>
      <c r="AX482" s="13" t="s">
        <v>76</v>
      </c>
      <c r="AY482" s="218" t="s">
        <v>156</v>
      </c>
    </row>
    <row r="483" spans="2:51" s="15" customFormat="1" ht="10.199999999999999">
      <c r="B483" s="230"/>
      <c r="C483" s="231"/>
      <c r="D483" s="209" t="s">
        <v>163</v>
      </c>
      <c r="E483" s="232" t="s">
        <v>1</v>
      </c>
      <c r="F483" s="233" t="s">
        <v>323</v>
      </c>
      <c r="G483" s="231"/>
      <c r="H483" s="232" t="s">
        <v>1</v>
      </c>
      <c r="I483" s="234"/>
      <c r="J483" s="231"/>
      <c r="K483" s="231"/>
      <c r="L483" s="235"/>
      <c r="M483" s="236"/>
      <c r="N483" s="237"/>
      <c r="O483" s="237"/>
      <c r="P483" s="237"/>
      <c r="Q483" s="237"/>
      <c r="R483" s="237"/>
      <c r="S483" s="237"/>
      <c r="T483" s="238"/>
      <c r="AT483" s="239" t="s">
        <v>163</v>
      </c>
      <c r="AU483" s="239" t="s">
        <v>92</v>
      </c>
      <c r="AV483" s="15" t="s">
        <v>83</v>
      </c>
      <c r="AW483" s="15" t="s">
        <v>32</v>
      </c>
      <c r="AX483" s="15" t="s">
        <v>76</v>
      </c>
      <c r="AY483" s="239" t="s">
        <v>156</v>
      </c>
    </row>
    <row r="484" spans="2:51" s="13" customFormat="1" ht="10.199999999999999">
      <c r="B484" s="207"/>
      <c r="C484" s="208"/>
      <c r="D484" s="209" t="s">
        <v>163</v>
      </c>
      <c r="E484" s="210" t="s">
        <v>1</v>
      </c>
      <c r="F484" s="211" t="s">
        <v>386</v>
      </c>
      <c r="G484" s="208"/>
      <c r="H484" s="212">
        <v>6.3</v>
      </c>
      <c r="I484" s="213"/>
      <c r="J484" s="208"/>
      <c r="K484" s="208"/>
      <c r="L484" s="214"/>
      <c r="M484" s="215"/>
      <c r="N484" s="216"/>
      <c r="O484" s="216"/>
      <c r="P484" s="216"/>
      <c r="Q484" s="216"/>
      <c r="R484" s="216"/>
      <c r="S484" s="216"/>
      <c r="T484" s="217"/>
      <c r="AT484" s="218" t="s">
        <v>163</v>
      </c>
      <c r="AU484" s="218" t="s">
        <v>92</v>
      </c>
      <c r="AV484" s="13" t="s">
        <v>85</v>
      </c>
      <c r="AW484" s="13" t="s">
        <v>32</v>
      </c>
      <c r="AX484" s="13" t="s">
        <v>76</v>
      </c>
      <c r="AY484" s="218" t="s">
        <v>156</v>
      </c>
    </row>
    <row r="485" spans="2:51" s="13" customFormat="1" ht="10.199999999999999">
      <c r="B485" s="207"/>
      <c r="C485" s="208"/>
      <c r="D485" s="209" t="s">
        <v>163</v>
      </c>
      <c r="E485" s="210" t="s">
        <v>1</v>
      </c>
      <c r="F485" s="211" t="s">
        <v>387</v>
      </c>
      <c r="G485" s="208"/>
      <c r="H485" s="212">
        <v>2.1</v>
      </c>
      <c r="I485" s="213"/>
      <c r="J485" s="208"/>
      <c r="K485" s="208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163</v>
      </c>
      <c r="AU485" s="218" t="s">
        <v>92</v>
      </c>
      <c r="AV485" s="13" t="s">
        <v>85</v>
      </c>
      <c r="AW485" s="13" t="s">
        <v>32</v>
      </c>
      <c r="AX485" s="13" t="s">
        <v>76</v>
      </c>
      <c r="AY485" s="218" t="s">
        <v>156</v>
      </c>
    </row>
    <row r="486" spans="2:51" s="15" customFormat="1" ht="10.199999999999999">
      <c r="B486" s="230"/>
      <c r="C486" s="231"/>
      <c r="D486" s="209" t="s">
        <v>163</v>
      </c>
      <c r="E486" s="232" t="s">
        <v>1</v>
      </c>
      <c r="F486" s="233" t="s">
        <v>325</v>
      </c>
      <c r="G486" s="231"/>
      <c r="H486" s="232" t="s">
        <v>1</v>
      </c>
      <c r="I486" s="234"/>
      <c r="J486" s="231"/>
      <c r="K486" s="231"/>
      <c r="L486" s="235"/>
      <c r="M486" s="236"/>
      <c r="N486" s="237"/>
      <c r="O486" s="237"/>
      <c r="P486" s="237"/>
      <c r="Q486" s="237"/>
      <c r="R486" s="237"/>
      <c r="S486" s="237"/>
      <c r="T486" s="238"/>
      <c r="AT486" s="239" t="s">
        <v>163</v>
      </c>
      <c r="AU486" s="239" t="s">
        <v>92</v>
      </c>
      <c r="AV486" s="15" t="s">
        <v>83</v>
      </c>
      <c r="AW486" s="15" t="s">
        <v>32</v>
      </c>
      <c r="AX486" s="15" t="s">
        <v>76</v>
      </c>
      <c r="AY486" s="239" t="s">
        <v>156</v>
      </c>
    </row>
    <row r="487" spans="2:51" s="13" customFormat="1" ht="10.199999999999999">
      <c r="B487" s="207"/>
      <c r="C487" s="208"/>
      <c r="D487" s="209" t="s">
        <v>163</v>
      </c>
      <c r="E487" s="210" t="s">
        <v>1</v>
      </c>
      <c r="F487" s="211" t="s">
        <v>388</v>
      </c>
      <c r="G487" s="208"/>
      <c r="H487" s="212">
        <v>5.2</v>
      </c>
      <c r="I487" s="213"/>
      <c r="J487" s="208"/>
      <c r="K487" s="208"/>
      <c r="L487" s="214"/>
      <c r="M487" s="215"/>
      <c r="N487" s="216"/>
      <c r="O487" s="216"/>
      <c r="P487" s="216"/>
      <c r="Q487" s="216"/>
      <c r="R487" s="216"/>
      <c r="S487" s="216"/>
      <c r="T487" s="217"/>
      <c r="AT487" s="218" t="s">
        <v>163</v>
      </c>
      <c r="AU487" s="218" t="s">
        <v>92</v>
      </c>
      <c r="AV487" s="13" t="s">
        <v>85</v>
      </c>
      <c r="AW487" s="13" t="s">
        <v>32</v>
      </c>
      <c r="AX487" s="13" t="s">
        <v>76</v>
      </c>
      <c r="AY487" s="218" t="s">
        <v>156</v>
      </c>
    </row>
    <row r="488" spans="2:51" s="13" customFormat="1" ht="10.199999999999999">
      <c r="B488" s="207"/>
      <c r="C488" s="208"/>
      <c r="D488" s="209" t="s">
        <v>163</v>
      </c>
      <c r="E488" s="210" t="s">
        <v>1</v>
      </c>
      <c r="F488" s="211" t="s">
        <v>389</v>
      </c>
      <c r="G488" s="208"/>
      <c r="H488" s="212">
        <v>4.2</v>
      </c>
      <c r="I488" s="213"/>
      <c r="J488" s="208"/>
      <c r="K488" s="208"/>
      <c r="L488" s="214"/>
      <c r="M488" s="215"/>
      <c r="N488" s="216"/>
      <c r="O488" s="216"/>
      <c r="P488" s="216"/>
      <c r="Q488" s="216"/>
      <c r="R488" s="216"/>
      <c r="S488" s="216"/>
      <c r="T488" s="217"/>
      <c r="AT488" s="218" t="s">
        <v>163</v>
      </c>
      <c r="AU488" s="218" t="s">
        <v>92</v>
      </c>
      <c r="AV488" s="13" t="s">
        <v>85</v>
      </c>
      <c r="AW488" s="13" t="s">
        <v>32</v>
      </c>
      <c r="AX488" s="13" t="s">
        <v>76</v>
      </c>
      <c r="AY488" s="218" t="s">
        <v>156</v>
      </c>
    </row>
    <row r="489" spans="2:51" s="15" customFormat="1" ht="10.199999999999999">
      <c r="B489" s="230"/>
      <c r="C489" s="231"/>
      <c r="D489" s="209" t="s">
        <v>163</v>
      </c>
      <c r="E489" s="232" t="s">
        <v>1</v>
      </c>
      <c r="F489" s="233" t="s">
        <v>327</v>
      </c>
      <c r="G489" s="231"/>
      <c r="H489" s="232" t="s">
        <v>1</v>
      </c>
      <c r="I489" s="234"/>
      <c r="J489" s="231"/>
      <c r="K489" s="231"/>
      <c r="L489" s="235"/>
      <c r="M489" s="236"/>
      <c r="N489" s="237"/>
      <c r="O489" s="237"/>
      <c r="P489" s="237"/>
      <c r="Q489" s="237"/>
      <c r="R489" s="237"/>
      <c r="S489" s="237"/>
      <c r="T489" s="238"/>
      <c r="AT489" s="239" t="s">
        <v>163</v>
      </c>
      <c r="AU489" s="239" t="s">
        <v>92</v>
      </c>
      <c r="AV489" s="15" t="s">
        <v>83</v>
      </c>
      <c r="AW489" s="15" t="s">
        <v>32</v>
      </c>
      <c r="AX489" s="15" t="s">
        <v>76</v>
      </c>
      <c r="AY489" s="239" t="s">
        <v>156</v>
      </c>
    </row>
    <row r="490" spans="2:51" s="13" customFormat="1" ht="10.199999999999999">
      <c r="B490" s="207"/>
      <c r="C490" s="208"/>
      <c r="D490" s="209" t="s">
        <v>163</v>
      </c>
      <c r="E490" s="210" t="s">
        <v>1</v>
      </c>
      <c r="F490" s="211" t="s">
        <v>390</v>
      </c>
      <c r="G490" s="208"/>
      <c r="H490" s="212">
        <v>2.9</v>
      </c>
      <c r="I490" s="213"/>
      <c r="J490" s="208"/>
      <c r="K490" s="208"/>
      <c r="L490" s="214"/>
      <c r="M490" s="215"/>
      <c r="N490" s="216"/>
      <c r="O490" s="216"/>
      <c r="P490" s="216"/>
      <c r="Q490" s="216"/>
      <c r="R490" s="216"/>
      <c r="S490" s="216"/>
      <c r="T490" s="217"/>
      <c r="AT490" s="218" t="s">
        <v>163</v>
      </c>
      <c r="AU490" s="218" t="s">
        <v>92</v>
      </c>
      <c r="AV490" s="13" t="s">
        <v>85</v>
      </c>
      <c r="AW490" s="13" t="s">
        <v>32</v>
      </c>
      <c r="AX490" s="13" t="s">
        <v>76</v>
      </c>
      <c r="AY490" s="218" t="s">
        <v>156</v>
      </c>
    </row>
    <row r="491" spans="2:51" s="15" customFormat="1" ht="10.199999999999999">
      <c r="B491" s="230"/>
      <c r="C491" s="231"/>
      <c r="D491" s="209" t="s">
        <v>163</v>
      </c>
      <c r="E491" s="232" t="s">
        <v>1</v>
      </c>
      <c r="F491" s="233" t="s">
        <v>328</v>
      </c>
      <c r="G491" s="231"/>
      <c r="H491" s="232" t="s">
        <v>1</v>
      </c>
      <c r="I491" s="234"/>
      <c r="J491" s="231"/>
      <c r="K491" s="231"/>
      <c r="L491" s="235"/>
      <c r="M491" s="236"/>
      <c r="N491" s="237"/>
      <c r="O491" s="237"/>
      <c r="P491" s="237"/>
      <c r="Q491" s="237"/>
      <c r="R491" s="237"/>
      <c r="S491" s="237"/>
      <c r="T491" s="238"/>
      <c r="AT491" s="239" t="s">
        <v>163</v>
      </c>
      <c r="AU491" s="239" t="s">
        <v>92</v>
      </c>
      <c r="AV491" s="15" t="s">
        <v>83</v>
      </c>
      <c r="AW491" s="15" t="s">
        <v>32</v>
      </c>
      <c r="AX491" s="15" t="s">
        <v>76</v>
      </c>
      <c r="AY491" s="239" t="s">
        <v>156</v>
      </c>
    </row>
    <row r="492" spans="2:51" s="13" customFormat="1" ht="10.199999999999999">
      <c r="B492" s="207"/>
      <c r="C492" s="208"/>
      <c r="D492" s="209" t="s">
        <v>163</v>
      </c>
      <c r="E492" s="210" t="s">
        <v>1</v>
      </c>
      <c r="F492" s="211" t="s">
        <v>391</v>
      </c>
      <c r="G492" s="208"/>
      <c r="H492" s="212">
        <v>13.26</v>
      </c>
      <c r="I492" s="213"/>
      <c r="J492" s="208"/>
      <c r="K492" s="208"/>
      <c r="L492" s="214"/>
      <c r="M492" s="215"/>
      <c r="N492" s="216"/>
      <c r="O492" s="216"/>
      <c r="P492" s="216"/>
      <c r="Q492" s="216"/>
      <c r="R492" s="216"/>
      <c r="S492" s="216"/>
      <c r="T492" s="217"/>
      <c r="AT492" s="218" t="s">
        <v>163</v>
      </c>
      <c r="AU492" s="218" t="s">
        <v>92</v>
      </c>
      <c r="AV492" s="13" t="s">
        <v>85</v>
      </c>
      <c r="AW492" s="13" t="s">
        <v>32</v>
      </c>
      <c r="AX492" s="13" t="s">
        <v>76</v>
      </c>
      <c r="AY492" s="218" t="s">
        <v>156</v>
      </c>
    </row>
    <row r="493" spans="2:51" s="13" customFormat="1" ht="10.199999999999999">
      <c r="B493" s="207"/>
      <c r="C493" s="208"/>
      <c r="D493" s="209" t="s">
        <v>163</v>
      </c>
      <c r="E493" s="210" t="s">
        <v>1</v>
      </c>
      <c r="F493" s="211" t="s">
        <v>382</v>
      </c>
      <c r="G493" s="208"/>
      <c r="H493" s="212">
        <v>-0.85499999999999998</v>
      </c>
      <c r="I493" s="213"/>
      <c r="J493" s="208"/>
      <c r="K493" s="208"/>
      <c r="L493" s="214"/>
      <c r="M493" s="215"/>
      <c r="N493" s="216"/>
      <c r="O493" s="216"/>
      <c r="P493" s="216"/>
      <c r="Q493" s="216"/>
      <c r="R493" s="216"/>
      <c r="S493" s="216"/>
      <c r="T493" s="217"/>
      <c r="AT493" s="218" t="s">
        <v>163</v>
      </c>
      <c r="AU493" s="218" t="s">
        <v>92</v>
      </c>
      <c r="AV493" s="13" t="s">
        <v>85</v>
      </c>
      <c r="AW493" s="13" t="s">
        <v>32</v>
      </c>
      <c r="AX493" s="13" t="s">
        <v>76</v>
      </c>
      <c r="AY493" s="218" t="s">
        <v>156</v>
      </c>
    </row>
    <row r="494" spans="2:51" s="15" customFormat="1" ht="10.199999999999999">
      <c r="B494" s="230"/>
      <c r="C494" s="231"/>
      <c r="D494" s="209" t="s">
        <v>163</v>
      </c>
      <c r="E494" s="232" t="s">
        <v>1</v>
      </c>
      <c r="F494" s="233" t="s">
        <v>330</v>
      </c>
      <c r="G494" s="231"/>
      <c r="H494" s="232" t="s">
        <v>1</v>
      </c>
      <c r="I494" s="234"/>
      <c r="J494" s="231"/>
      <c r="K494" s="231"/>
      <c r="L494" s="235"/>
      <c r="M494" s="236"/>
      <c r="N494" s="237"/>
      <c r="O494" s="237"/>
      <c r="P494" s="237"/>
      <c r="Q494" s="237"/>
      <c r="R494" s="237"/>
      <c r="S494" s="237"/>
      <c r="T494" s="238"/>
      <c r="AT494" s="239" t="s">
        <v>163</v>
      </c>
      <c r="AU494" s="239" t="s">
        <v>92</v>
      </c>
      <c r="AV494" s="15" t="s">
        <v>83</v>
      </c>
      <c r="AW494" s="15" t="s">
        <v>32</v>
      </c>
      <c r="AX494" s="15" t="s">
        <v>76</v>
      </c>
      <c r="AY494" s="239" t="s">
        <v>156</v>
      </c>
    </row>
    <row r="495" spans="2:51" s="13" customFormat="1" ht="10.199999999999999">
      <c r="B495" s="207"/>
      <c r="C495" s="208"/>
      <c r="D495" s="209" t="s">
        <v>163</v>
      </c>
      <c r="E495" s="210" t="s">
        <v>1</v>
      </c>
      <c r="F495" s="211" t="s">
        <v>392</v>
      </c>
      <c r="G495" s="208"/>
      <c r="H495" s="212">
        <v>3.9</v>
      </c>
      <c r="I495" s="213"/>
      <c r="J495" s="208"/>
      <c r="K495" s="208"/>
      <c r="L495" s="214"/>
      <c r="M495" s="215"/>
      <c r="N495" s="216"/>
      <c r="O495" s="216"/>
      <c r="P495" s="216"/>
      <c r="Q495" s="216"/>
      <c r="R495" s="216"/>
      <c r="S495" s="216"/>
      <c r="T495" s="217"/>
      <c r="AT495" s="218" t="s">
        <v>163</v>
      </c>
      <c r="AU495" s="218" t="s">
        <v>92</v>
      </c>
      <c r="AV495" s="13" t="s">
        <v>85</v>
      </c>
      <c r="AW495" s="13" t="s">
        <v>32</v>
      </c>
      <c r="AX495" s="13" t="s">
        <v>76</v>
      </c>
      <c r="AY495" s="218" t="s">
        <v>156</v>
      </c>
    </row>
    <row r="496" spans="2:51" s="15" customFormat="1" ht="10.199999999999999">
      <c r="B496" s="230"/>
      <c r="C496" s="231"/>
      <c r="D496" s="209" t="s">
        <v>163</v>
      </c>
      <c r="E496" s="232" t="s">
        <v>1</v>
      </c>
      <c r="F496" s="233" t="s">
        <v>332</v>
      </c>
      <c r="G496" s="231"/>
      <c r="H496" s="232" t="s">
        <v>1</v>
      </c>
      <c r="I496" s="234"/>
      <c r="J496" s="231"/>
      <c r="K496" s="231"/>
      <c r="L496" s="235"/>
      <c r="M496" s="236"/>
      <c r="N496" s="237"/>
      <c r="O496" s="237"/>
      <c r="P496" s="237"/>
      <c r="Q496" s="237"/>
      <c r="R496" s="237"/>
      <c r="S496" s="237"/>
      <c r="T496" s="238"/>
      <c r="AT496" s="239" t="s">
        <v>163</v>
      </c>
      <c r="AU496" s="239" t="s">
        <v>92</v>
      </c>
      <c r="AV496" s="15" t="s">
        <v>83</v>
      </c>
      <c r="AW496" s="15" t="s">
        <v>32</v>
      </c>
      <c r="AX496" s="15" t="s">
        <v>76</v>
      </c>
      <c r="AY496" s="239" t="s">
        <v>156</v>
      </c>
    </row>
    <row r="497" spans="1:65" s="13" customFormat="1" ht="10.199999999999999">
      <c r="B497" s="207"/>
      <c r="C497" s="208"/>
      <c r="D497" s="209" t="s">
        <v>163</v>
      </c>
      <c r="E497" s="210" t="s">
        <v>1</v>
      </c>
      <c r="F497" s="211" t="s">
        <v>393</v>
      </c>
      <c r="G497" s="208"/>
      <c r="H497" s="212">
        <v>1.7</v>
      </c>
      <c r="I497" s="213"/>
      <c r="J497" s="208"/>
      <c r="K497" s="208"/>
      <c r="L497" s="214"/>
      <c r="M497" s="215"/>
      <c r="N497" s="216"/>
      <c r="O497" s="216"/>
      <c r="P497" s="216"/>
      <c r="Q497" s="216"/>
      <c r="R497" s="216"/>
      <c r="S497" s="216"/>
      <c r="T497" s="217"/>
      <c r="AT497" s="218" t="s">
        <v>163</v>
      </c>
      <c r="AU497" s="218" t="s">
        <v>92</v>
      </c>
      <c r="AV497" s="13" t="s">
        <v>85</v>
      </c>
      <c r="AW497" s="13" t="s">
        <v>32</v>
      </c>
      <c r="AX497" s="13" t="s">
        <v>76</v>
      </c>
      <c r="AY497" s="218" t="s">
        <v>156</v>
      </c>
    </row>
    <row r="498" spans="1:65" s="14" customFormat="1" ht="10.199999999999999">
      <c r="B498" s="219"/>
      <c r="C498" s="220"/>
      <c r="D498" s="209" t="s">
        <v>163</v>
      </c>
      <c r="E498" s="221" t="s">
        <v>1</v>
      </c>
      <c r="F498" s="222" t="s">
        <v>165</v>
      </c>
      <c r="G498" s="220"/>
      <c r="H498" s="223">
        <v>97.19</v>
      </c>
      <c r="I498" s="224"/>
      <c r="J498" s="220"/>
      <c r="K498" s="220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163</v>
      </c>
      <c r="AU498" s="229" t="s">
        <v>92</v>
      </c>
      <c r="AV498" s="14" t="s">
        <v>95</v>
      </c>
      <c r="AW498" s="14" t="s">
        <v>32</v>
      </c>
      <c r="AX498" s="14" t="s">
        <v>83</v>
      </c>
      <c r="AY498" s="229" t="s">
        <v>156</v>
      </c>
    </row>
    <row r="499" spans="1:65" s="2" customFormat="1" ht="24.15" customHeight="1">
      <c r="A499" s="35"/>
      <c r="B499" s="36"/>
      <c r="C499" s="193" t="s">
        <v>588</v>
      </c>
      <c r="D499" s="193" t="s">
        <v>158</v>
      </c>
      <c r="E499" s="194" t="s">
        <v>589</v>
      </c>
      <c r="F499" s="195" t="s">
        <v>590</v>
      </c>
      <c r="G499" s="196" t="s">
        <v>218</v>
      </c>
      <c r="H499" s="197">
        <v>64.599999999999994</v>
      </c>
      <c r="I499" s="198"/>
      <c r="J499" s="199">
        <f>ROUND(I499*H499,2)</f>
        <v>0</v>
      </c>
      <c r="K499" s="200"/>
      <c r="L499" s="40"/>
      <c r="M499" s="201" t="s">
        <v>1</v>
      </c>
      <c r="N499" s="202" t="s">
        <v>41</v>
      </c>
      <c r="O499" s="72"/>
      <c r="P499" s="203">
        <f>O499*H499</f>
        <v>0</v>
      </c>
      <c r="Q499" s="203">
        <v>0</v>
      </c>
      <c r="R499" s="203">
        <f>Q499*H499</f>
        <v>0</v>
      </c>
      <c r="S499" s="203">
        <v>6.8000000000000005E-2</v>
      </c>
      <c r="T499" s="204">
        <f>S499*H499</f>
        <v>4.3928000000000003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05" t="s">
        <v>95</v>
      </c>
      <c r="AT499" s="205" t="s">
        <v>158</v>
      </c>
      <c r="AU499" s="205" t="s">
        <v>92</v>
      </c>
      <c r="AY499" s="18" t="s">
        <v>156</v>
      </c>
      <c r="BE499" s="206">
        <f>IF(N499="základní",J499,0)</f>
        <v>0</v>
      </c>
      <c r="BF499" s="206">
        <f>IF(N499="snížená",J499,0)</f>
        <v>0</v>
      </c>
      <c r="BG499" s="206">
        <f>IF(N499="zákl. přenesená",J499,0)</f>
        <v>0</v>
      </c>
      <c r="BH499" s="206">
        <f>IF(N499="sníž. přenesená",J499,0)</f>
        <v>0</v>
      </c>
      <c r="BI499" s="206">
        <f>IF(N499="nulová",J499,0)</f>
        <v>0</v>
      </c>
      <c r="BJ499" s="18" t="s">
        <v>83</v>
      </c>
      <c r="BK499" s="206">
        <f>ROUND(I499*H499,2)</f>
        <v>0</v>
      </c>
      <c r="BL499" s="18" t="s">
        <v>95</v>
      </c>
      <c r="BM499" s="205" t="s">
        <v>591</v>
      </c>
    </row>
    <row r="500" spans="1:65" s="15" customFormat="1" ht="10.199999999999999">
      <c r="B500" s="230"/>
      <c r="C500" s="231"/>
      <c r="D500" s="209" t="s">
        <v>163</v>
      </c>
      <c r="E500" s="232" t="s">
        <v>1</v>
      </c>
      <c r="F500" s="233" t="s">
        <v>323</v>
      </c>
      <c r="G500" s="231"/>
      <c r="H500" s="232" t="s">
        <v>1</v>
      </c>
      <c r="I500" s="234"/>
      <c r="J500" s="231"/>
      <c r="K500" s="231"/>
      <c r="L500" s="235"/>
      <c r="M500" s="236"/>
      <c r="N500" s="237"/>
      <c r="O500" s="237"/>
      <c r="P500" s="237"/>
      <c r="Q500" s="237"/>
      <c r="R500" s="237"/>
      <c r="S500" s="237"/>
      <c r="T500" s="238"/>
      <c r="AT500" s="239" t="s">
        <v>163</v>
      </c>
      <c r="AU500" s="239" t="s">
        <v>92</v>
      </c>
      <c r="AV500" s="15" t="s">
        <v>83</v>
      </c>
      <c r="AW500" s="15" t="s">
        <v>32</v>
      </c>
      <c r="AX500" s="15" t="s">
        <v>76</v>
      </c>
      <c r="AY500" s="239" t="s">
        <v>156</v>
      </c>
    </row>
    <row r="501" spans="1:65" s="13" customFormat="1" ht="10.199999999999999">
      <c r="B501" s="207"/>
      <c r="C501" s="208"/>
      <c r="D501" s="209" t="s">
        <v>163</v>
      </c>
      <c r="E501" s="210" t="s">
        <v>1</v>
      </c>
      <c r="F501" s="211" t="s">
        <v>592</v>
      </c>
      <c r="G501" s="208"/>
      <c r="H501" s="212">
        <v>25.2</v>
      </c>
      <c r="I501" s="213"/>
      <c r="J501" s="208"/>
      <c r="K501" s="208"/>
      <c r="L501" s="214"/>
      <c r="M501" s="215"/>
      <c r="N501" s="216"/>
      <c r="O501" s="216"/>
      <c r="P501" s="216"/>
      <c r="Q501" s="216"/>
      <c r="R501" s="216"/>
      <c r="S501" s="216"/>
      <c r="T501" s="217"/>
      <c r="AT501" s="218" t="s">
        <v>163</v>
      </c>
      <c r="AU501" s="218" t="s">
        <v>92</v>
      </c>
      <c r="AV501" s="13" t="s">
        <v>85</v>
      </c>
      <c r="AW501" s="13" t="s">
        <v>32</v>
      </c>
      <c r="AX501" s="13" t="s">
        <v>76</v>
      </c>
      <c r="AY501" s="218" t="s">
        <v>156</v>
      </c>
    </row>
    <row r="502" spans="1:65" s="13" customFormat="1" ht="10.199999999999999">
      <c r="B502" s="207"/>
      <c r="C502" s="208"/>
      <c r="D502" s="209" t="s">
        <v>163</v>
      </c>
      <c r="E502" s="210" t="s">
        <v>1</v>
      </c>
      <c r="F502" s="211" t="s">
        <v>593</v>
      </c>
      <c r="G502" s="208"/>
      <c r="H502" s="212">
        <v>8.4</v>
      </c>
      <c r="I502" s="213"/>
      <c r="J502" s="208"/>
      <c r="K502" s="208"/>
      <c r="L502" s="214"/>
      <c r="M502" s="215"/>
      <c r="N502" s="216"/>
      <c r="O502" s="216"/>
      <c r="P502" s="216"/>
      <c r="Q502" s="216"/>
      <c r="R502" s="216"/>
      <c r="S502" s="216"/>
      <c r="T502" s="217"/>
      <c r="AT502" s="218" t="s">
        <v>163</v>
      </c>
      <c r="AU502" s="218" t="s">
        <v>92</v>
      </c>
      <c r="AV502" s="13" t="s">
        <v>85</v>
      </c>
      <c r="AW502" s="13" t="s">
        <v>32</v>
      </c>
      <c r="AX502" s="13" t="s">
        <v>76</v>
      </c>
      <c r="AY502" s="218" t="s">
        <v>156</v>
      </c>
    </row>
    <row r="503" spans="1:65" s="13" customFormat="1" ht="10.199999999999999">
      <c r="B503" s="207"/>
      <c r="C503" s="208"/>
      <c r="D503" s="209" t="s">
        <v>163</v>
      </c>
      <c r="E503" s="210" t="s">
        <v>1</v>
      </c>
      <c r="F503" s="211" t="s">
        <v>594</v>
      </c>
      <c r="G503" s="208"/>
      <c r="H503" s="212">
        <v>13.6</v>
      </c>
      <c r="I503" s="213"/>
      <c r="J503" s="208"/>
      <c r="K503" s="208"/>
      <c r="L503" s="214"/>
      <c r="M503" s="215"/>
      <c r="N503" s="216"/>
      <c r="O503" s="216"/>
      <c r="P503" s="216"/>
      <c r="Q503" s="216"/>
      <c r="R503" s="216"/>
      <c r="S503" s="216"/>
      <c r="T503" s="217"/>
      <c r="AT503" s="218" t="s">
        <v>163</v>
      </c>
      <c r="AU503" s="218" t="s">
        <v>92</v>
      </c>
      <c r="AV503" s="13" t="s">
        <v>85</v>
      </c>
      <c r="AW503" s="13" t="s">
        <v>32</v>
      </c>
      <c r="AX503" s="13" t="s">
        <v>76</v>
      </c>
      <c r="AY503" s="218" t="s">
        <v>156</v>
      </c>
    </row>
    <row r="504" spans="1:65" s="13" customFormat="1" ht="10.199999999999999">
      <c r="B504" s="207"/>
      <c r="C504" s="208"/>
      <c r="D504" s="209" t="s">
        <v>163</v>
      </c>
      <c r="E504" s="210" t="s">
        <v>1</v>
      </c>
      <c r="F504" s="211" t="s">
        <v>595</v>
      </c>
      <c r="G504" s="208"/>
      <c r="H504" s="212">
        <v>-2.4</v>
      </c>
      <c r="I504" s="213"/>
      <c r="J504" s="208"/>
      <c r="K504" s="208"/>
      <c r="L504" s="214"/>
      <c r="M504" s="215"/>
      <c r="N504" s="216"/>
      <c r="O504" s="216"/>
      <c r="P504" s="216"/>
      <c r="Q504" s="216"/>
      <c r="R504" s="216"/>
      <c r="S504" s="216"/>
      <c r="T504" s="217"/>
      <c r="AT504" s="218" t="s">
        <v>163</v>
      </c>
      <c r="AU504" s="218" t="s">
        <v>92</v>
      </c>
      <c r="AV504" s="13" t="s">
        <v>85</v>
      </c>
      <c r="AW504" s="13" t="s">
        <v>32</v>
      </c>
      <c r="AX504" s="13" t="s">
        <v>76</v>
      </c>
      <c r="AY504" s="218" t="s">
        <v>156</v>
      </c>
    </row>
    <row r="505" spans="1:65" s="13" customFormat="1" ht="10.199999999999999">
      <c r="B505" s="207"/>
      <c r="C505" s="208"/>
      <c r="D505" s="209" t="s">
        <v>163</v>
      </c>
      <c r="E505" s="210" t="s">
        <v>1</v>
      </c>
      <c r="F505" s="211" t="s">
        <v>596</v>
      </c>
      <c r="G505" s="208"/>
      <c r="H505" s="212">
        <v>-6.4</v>
      </c>
      <c r="I505" s="213"/>
      <c r="J505" s="208"/>
      <c r="K505" s="208"/>
      <c r="L505" s="214"/>
      <c r="M505" s="215"/>
      <c r="N505" s="216"/>
      <c r="O505" s="216"/>
      <c r="P505" s="216"/>
      <c r="Q505" s="216"/>
      <c r="R505" s="216"/>
      <c r="S505" s="216"/>
      <c r="T505" s="217"/>
      <c r="AT505" s="218" t="s">
        <v>163</v>
      </c>
      <c r="AU505" s="218" t="s">
        <v>92</v>
      </c>
      <c r="AV505" s="13" t="s">
        <v>85</v>
      </c>
      <c r="AW505" s="13" t="s">
        <v>32</v>
      </c>
      <c r="AX505" s="13" t="s">
        <v>76</v>
      </c>
      <c r="AY505" s="218" t="s">
        <v>156</v>
      </c>
    </row>
    <row r="506" spans="1:65" s="15" customFormat="1" ht="10.199999999999999">
      <c r="B506" s="230"/>
      <c r="C506" s="231"/>
      <c r="D506" s="209" t="s">
        <v>163</v>
      </c>
      <c r="E506" s="232" t="s">
        <v>1</v>
      </c>
      <c r="F506" s="233" t="s">
        <v>325</v>
      </c>
      <c r="G506" s="231"/>
      <c r="H506" s="232" t="s">
        <v>1</v>
      </c>
      <c r="I506" s="234"/>
      <c r="J506" s="231"/>
      <c r="K506" s="231"/>
      <c r="L506" s="235"/>
      <c r="M506" s="236"/>
      <c r="N506" s="237"/>
      <c r="O506" s="237"/>
      <c r="P506" s="237"/>
      <c r="Q506" s="237"/>
      <c r="R506" s="237"/>
      <c r="S506" s="237"/>
      <c r="T506" s="238"/>
      <c r="AT506" s="239" t="s">
        <v>163</v>
      </c>
      <c r="AU506" s="239" t="s">
        <v>92</v>
      </c>
      <c r="AV506" s="15" t="s">
        <v>83</v>
      </c>
      <c r="AW506" s="15" t="s">
        <v>32</v>
      </c>
      <c r="AX506" s="15" t="s">
        <v>76</v>
      </c>
      <c r="AY506" s="239" t="s">
        <v>156</v>
      </c>
    </row>
    <row r="507" spans="1:65" s="13" customFormat="1" ht="10.199999999999999">
      <c r="B507" s="207"/>
      <c r="C507" s="208"/>
      <c r="D507" s="209" t="s">
        <v>163</v>
      </c>
      <c r="E507" s="210" t="s">
        <v>1</v>
      </c>
      <c r="F507" s="211" t="s">
        <v>597</v>
      </c>
      <c r="G507" s="208"/>
      <c r="H507" s="212">
        <v>20.8</v>
      </c>
      <c r="I507" s="213"/>
      <c r="J507" s="208"/>
      <c r="K507" s="208"/>
      <c r="L507" s="214"/>
      <c r="M507" s="215"/>
      <c r="N507" s="216"/>
      <c r="O507" s="216"/>
      <c r="P507" s="216"/>
      <c r="Q507" s="216"/>
      <c r="R507" s="216"/>
      <c r="S507" s="216"/>
      <c r="T507" s="217"/>
      <c r="AT507" s="218" t="s">
        <v>163</v>
      </c>
      <c r="AU507" s="218" t="s">
        <v>92</v>
      </c>
      <c r="AV507" s="13" t="s">
        <v>85</v>
      </c>
      <c r="AW507" s="13" t="s">
        <v>32</v>
      </c>
      <c r="AX507" s="13" t="s">
        <v>76</v>
      </c>
      <c r="AY507" s="218" t="s">
        <v>156</v>
      </c>
    </row>
    <row r="508" spans="1:65" s="13" customFormat="1" ht="10.199999999999999">
      <c r="B508" s="207"/>
      <c r="C508" s="208"/>
      <c r="D508" s="209" t="s">
        <v>163</v>
      </c>
      <c r="E508" s="210" t="s">
        <v>1</v>
      </c>
      <c r="F508" s="211" t="s">
        <v>403</v>
      </c>
      <c r="G508" s="208"/>
      <c r="H508" s="212">
        <v>8.4</v>
      </c>
      <c r="I508" s="213"/>
      <c r="J508" s="208"/>
      <c r="K508" s="208"/>
      <c r="L508" s="214"/>
      <c r="M508" s="215"/>
      <c r="N508" s="216"/>
      <c r="O508" s="216"/>
      <c r="P508" s="216"/>
      <c r="Q508" s="216"/>
      <c r="R508" s="216"/>
      <c r="S508" s="216"/>
      <c r="T508" s="217"/>
      <c r="AT508" s="218" t="s">
        <v>163</v>
      </c>
      <c r="AU508" s="218" t="s">
        <v>92</v>
      </c>
      <c r="AV508" s="13" t="s">
        <v>85</v>
      </c>
      <c r="AW508" s="13" t="s">
        <v>32</v>
      </c>
      <c r="AX508" s="13" t="s">
        <v>76</v>
      </c>
      <c r="AY508" s="218" t="s">
        <v>156</v>
      </c>
    </row>
    <row r="509" spans="1:65" s="13" customFormat="1" ht="10.199999999999999">
      <c r="B509" s="207"/>
      <c r="C509" s="208"/>
      <c r="D509" s="209" t="s">
        <v>163</v>
      </c>
      <c r="E509" s="210" t="s">
        <v>1</v>
      </c>
      <c r="F509" s="211" t="s">
        <v>598</v>
      </c>
      <c r="G509" s="208"/>
      <c r="H509" s="212">
        <v>-3.6</v>
      </c>
      <c r="I509" s="213"/>
      <c r="J509" s="208"/>
      <c r="K509" s="208"/>
      <c r="L509" s="214"/>
      <c r="M509" s="215"/>
      <c r="N509" s="216"/>
      <c r="O509" s="216"/>
      <c r="P509" s="216"/>
      <c r="Q509" s="216"/>
      <c r="R509" s="216"/>
      <c r="S509" s="216"/>
      <c r="T509" s="217"/>
      <c r="AT509" s="218" t="s">
        <v>163</v>
      </c>
      <c r="AU509" s="218" t="s">
        <v>92</v>
      </c>
      <c r="AV509" s="13" t="s">
        <v>85</v>
      </c>
      <c r="AW509" s="13" t="s">
        <v>32</v>
      </c>
      <c r="AX509" s="13" t="s">
        <v>76</v>
      </c>
      <c r="AY509" s="218" t="s">
        <v>156</v>
      </c>
    </row>
    <row r="510" spans="1:65" s="13" customFormat="1" ht="10.199999999999999">
      <c r="B510" s="207"/>
      <c r="C510" s="208"/>
      <c r="D510" s="209" t="s">
        <v>163</v>
      </c>
      <c r="E510" s="210" t="s">
        <v>1</v>
      </c>
      <c r="F510" s="211" t="s">
        <v>381</v>
      </c>
      <c r="G510" s="208"/>
      <c r="H510" s="212">
        <v>-1.6</v>
      </c>
      <c r="I510" s="213"/>
      <c r="J510" s="208"/>
      <c r="K510" s="208"/>
      <c r="L510" s="214"/>
      <c r="M510" s="215"/>
      <c r="N510" s="216"/>
      <c r="O510" s="216"/>
      <c r="P510" s="216"/>
      <c r="Q510" s="216"/>
      <c r="R510" s="216"/>
      <c r="S510" s="216"/>
      <c r="T510" s="217"/>
      <c r="AT510" s="218" t="s">
        <v>163</v>
      </c>
      <c r="AU510" s="218" t="s">
        <v>92</v>
      </c>
      <c r="AV510" s="13" t="s">
        <v>85</v>
      </c>
      <c r="AW510" s="13" t="s">
        <v>32</v>
      </c>
      <c r="AX510" s="13" t="s">
        <v>76</v>
      </c>
      <c r="AY510" s="218" t="s">
        <v>156</v>
      </c>
    </row>
    <row r="511" spans="1:65" s="13" customFormat="1" ht="10.199999999999999">
      <c r="B511" s="207"/>
      <c r="C511" s="208"/>
      <c r="D511" s="209" t="s">
        <v>163</v>
      </c>
      <c r="E511" s="210" t="s">
        <v>1</v>
      </c>
      <c r="F511" s="211" t="s">
        <v>595</v>
      </c>
      <c r="G511" s="208"/>
      <c r="H511" s="212">
        <v>-2.4</v>
      </c>
      <c r="I511" s="213"/>
      <c r="J511" s="208"/>
      <c r="K511" s="208"/>
      <c r="L511" s="214"/>
      <c r="M511" s="215"/>
      <c r="N511" s="216"/>
      <c r="O511" s="216"/>
      <c r="P511" s="216"/>
      <c r="Q511" s="216"/>
      <c r="R511" s="216"/>
      <c r="S511" s="216"/>
      <c r="T511" s="217"/>
      <c r="AT511" s="218" t="s">
        <v>163</v>
      </c>
      <c r="AU511" s="218" t="s">
        <v>92</v>
      </c>
      <c r="AV511" s="13" t="s">
        <v>85</v>
      </c>
      <c r="AW511" s="13" t="s">
        <v>32</v>
      </c>
      <c r="AX511" s="13" t="s">
        <v>76</v>
      </c>
      <c r="AY511" s="218" t="s">
        <v>156</v>
      </c>
    </row>
    <row r="512" spans="1:65" s="15" customFormat="1" ht="10.199999999999999">
      <c r="B512" s="230"/>
      <c r="C512" s="231"/>
      <c r="D512" s="209" t="s">
        <v>163</v>
      </c>
      <c r="E512" s="232" t="s">
        <v>1</v>
      </c>
      <c r="F512" s="233" t="s">
        <v>327</v>
      </c>
      <c r="G512" s="231"/>
      <c r="H512" s="232" t="s">
        <v>1</v>
      </c>
      <c r="I512" s="234"/>
      <c r="J512" s="231"/>
      <c r="K512" s="231"/>
      <c r="L512" s="235"/>
      <c r="M512" s="236"/>
      <c r="N512" s="237"/>
      <c r="O512" s="237"/>
      <c r="P512" s="237"/>
      <c r="Q512" s="237"/>
      <c r="R512" s="237"/>
      <c r="S512" s="237"/>
      <c r="T512" s="238"/>
      <c r="AT512" s="239" t="s">
        <v>163</v>
      </c>
      <c r="AU512" s="239" t="s">
        <v>92</v>
      </c>
      <c r="AV512" s="15" t="s">
        <v>83</v>
      </c>
      <c r="AW512" s="15" t="s">
        <v>32</v>
      </c>
      <c r="AX512" s="15" t="s">
        <v>76</v>
      </c>
      <c r="AY512" s="239" t="s">
        <v>156</v>
      </c>
    </row>
    <row r="513" spans="1:65" s="13" customFormat="1" ht="10.199999999999999">
      <c r="B513" s="207"/>
      <c r="C513" s="208"/>
      <c r="D513" s="209" t="s">
        <v>163</v>
      </c>
      <c r="E513" s="210" t="s">
        <v>1</v>
      </c>
      <c r="F513" s="211" t="s">
        <v>406</v>
      </c>
      <c r="G513" s="208"/>
      <c r="H513" s="212">
        <v>5.8</v>
      </c>
      <c r="I513" s="213"/>
      <c r="J513" s="208"/>
      <c r="K513" s="208"/>
      <c r="L513" s="214"/>
      <c r="M513" s="215"/>
      <c r="N513" s="216"/>
      <c r="O513" s="216"/>
      <c r="P513" s="216"/>
      <c r="Q513" s="216"/>
      <c r="R513" s="216"/>
      <c r="S513" s="216"/>
      <c r="T513" s="217"/>
      <c r="AT513" s="218" t="s">
        <v>163</v>
      </c>
      <c r="AU513" s="218" t="s">
        <v>92</v>
      </c>
      <c r="AV513" s="13" t="s">
        <v>85</v>
      </c>
      <c r="AW513" s="13" t="s">
        <v>32</v>
      </c>
      <c r="AX513" s="13" t="s">
        <v>76</v>
      </c>
      <c r="AY513" s="218" t="s">
        <v>156</v>
      </c>
    </row>
    <row r="514" spans="1:65" s="13" customFormat="1" ht="10.199999999999999">
      <c r="B514" s="207"/>
      <c r="C514" s="208"/>
      <c r="D514" s="209" t="s">
        <v>163</v>
      </c>
      <c r="E514" s="210" t="s">
        <v>1</v>
      </c>
      <c r="F514" s="211" t="s">
        <v>599</v>
      </c>
      <c r="G514" s="208"/>
      <c r="H514" s="212">
        <v>-1.2</v>
      </c>
      <c r="I514" s="213"/>
      <c r="J514" s="208"/>
      <c r="K514" s="208"/>
      <c r="L514" s="214"/>
      <c r="M514" s="215"/>
      <c r="N514" s="216"/>
      <c r="O514" s="216"/>
      <c r="P514" s="216"/>
      <c r="Q514" s="216"/>
      <c r="R514" s="216"/>
      <c r="S514" s="216"/>
      <c r="T514" s="217"/>
      <c r="AT514" s="218" t="s">
        <v>163</v>
      </c>
      <c r="AU514" s="218" t="s">
        <v>92</v>
      </c>
      <c r="AV514" s="13" t="s">
        <v>85</v>
      </c>
      <c r="AW514" s="13" t="s">
        <v>32</v>
      </c>
      <c r="AX514" s="13" t="s">
        <v>76</v>
      </c>
      <c r="AY514" s="218" t="s">
        <v>156</v>
      </c>
    </row>
    <row r="515" spans="1:65" s="14" customFormat="1" ht="10.199999999999999">
      <c r="B515" s="219"/>
      <c r="C515" s="220"/>
      <c r="D515" s="209" t="s">
        <v>163</v>
      </c>
      <c r="E515" s="221" t="s">
        <v>1</v>
      </c>
      <c r="F515" s="222" t="s">
        <v>165</v>
      </c>
      <c r="G515" s="220"/>
      <c r="H515" s="223">
        <v>64.599999999999994</v>
      </c>
      <c r="I515" s="224"/>
      <c r="J515" s="220"/>
      <c r="K515" s="220"/>
      <c r="L515" s="225"/>
      <c r="M515" s="226"/>
      <c r="N515" s="227"/>
      <c r="O515" s="227"/>
      <c r="P515" s="227"/>
      <c r="Q515" s="227"/>
      <c r="R515" s="227"/>
      <c r="S515" s="227"/>
      <c r="T515" s="228"/>
      <c r="AT515" s="229" t="s">
        <v>163</v>
      </c>
      <c r="AU515" s="229" t="s">
        <v>92</v>
      </c>
      <c r="AV515" s="14" t="s">
        <v>95</v>
      </c>
      <c r="AW515" s="14" t="s">
        <v>32</v>
      </c>
      <c r="AX515" s="14" t="s">
        <v>83</v>
      </c>
      <c r="AY515" s="229" t="s">
        <v>156</v>
      </c>
    </row>
    <row r="516" spans="1:65" s="12" customFormat="1" ht="22.8" customHeight="1">
      <c r="B516" s="177"/>
      <c r="C516" s="178"/>
      <c r="D516" s="179" t="s">
        <v>75</v>
      </c>
      <c r="E516" s="191" t="s">
        <v>600</v>
      </c>
      <c r="F516" s="191" t="s">
        <v>601</v>
      </c>
      <c r="G516" s="178"/>
      <c r="H516" s="178"/>
      <c r="I516" s="181"/>
      <c r="J516" s="192">
        <f>BK516</f>
        <v>0</v>
      </c>
      <c r="K516" s="178"/>
      <c r="L516" s="183"/>
      <c r="M516" s="184"/>
      <c r="N516" s="185"/>
      <c r="O516" s="185"/>
      <c r="P516" s="186">
        <f>SUM(P517:P533)</f>
        <v>0</v>
      </c>
      <c r="Q516" s="185"/>
      <c r="R516" s="186">
        <f>SUM(R517:R533)</f>
        <v>0</v>
      </c>
      <c r="S516" s="185"/>
      <c r="T516" s="187">
        <f>SUM(T517:T533)</f>
        <v>0</v>
      </c>
      <c r="AR516" s="188" t="s">
        <v>83</v>
      </c>
      <c r="AT516" s="189" t="s">
        <v>75</v>
      </c>
      <c r="AU516" s="189" t="s">
        <v>83</v>
      </c>
      <c r="AY516" s="188" t="s">
        <v>156</v>
      </c>
      <c r="BK516" s="190">
        <f>SUM(BK517:BK533)</f>
        <v>0</v>
      </c>
    </row>
    <row r="517" spans="1:65" s="2" customFormat="1" ht="33" customHeight="1">
      <c r="A517" s="35"/>
      <c r="B517" s="36"/>
      <c r="C517" s="193" t="s">
        <v>602</v>
      </c>
      <c r="D517" s="193" t="s">
        <v>158</v>
      </c>
      <c r="E517" s="194" t="s">
        <v>603</v>
      </c>
      <c r="F517" s="195" t="s">
        <v>604</v>
      </c>
      <c r="G517" s="196" t="s">
        <v>186</v>
      </c>
      <c r="H517" s="197">
        <v>36.24</v>
      </c>
      <c r="I517" s="198"/>
      <c r="J517" s="199">
        <f>ROUND(I517*H517,2)</f>
        <v>0</v>
      </c>
      <c r="K517" s="200"/>
      <c r="L517" s="40"/>
      <c r="M517" s="201" t="s">
        <v>1</v>
      </c>
      <c r="N517" s="202" t="s">
        <v>41</v>
      </c>
      <c r="O517" s="72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05" t="s">
        <v>95</v>
      </c>
      <c r="AT517" s="205" t="s">
        <v>158</v>
      </c>
      <c r="AU517" s="205" t="s">
        <v>85</v>
      </c>
      <c r="AY517" s="18" t="s">
        <v>156</v>
      </c>
      <c r="BE517" s="206">
        <f>IF(N517="základní",J517,0)</f>
        <v>0</v>
      </c>
      <c r="BF517" s="206">
        <f>IF(N517="snížená",J517,0)</f>
        <v>0</v>
      </c>
      <c r="BG517" s="206">
        <f>IF(N517="zákl. přenesená",J517,0)</f>
        <v>0</v>
      </c>
      <c r="BH517" s="206">
        <f>IF(N517="sníž. přenesená",J517,0)</f>
        <v>0</v>
      </c>
      <c r="BI517" s="206">
        <f>IF(N517="nulová",J517,0)</f>
        <v>0</v>
      </c>
      <c r="BJ517" s="18" t="s">
        <v>83</v>
      </c>
      <c r="BK517" s="206">
        <f>ROUND(I517*H517,2)</f>
        <v>0</v>
      </c>
      <c r="BL517" s="18" t="s">
        <v>95</v>
      </c>
      <c r="BM517" s="205" t="s">
        <v>605</v>
      </c>
    </row>
    <row r="518" spans="1:65" s="2" customFormat="1" ht="33" customHeight="1">
      <c r="A518" s="35"/>
      <c r="B518" s="36"/>
      <c r="C518" s="193" t="s">
        <v>606</v>
      </c>
      <c r="D518" s="193" t="s">
        <v>158</v>
      </c>
      <c r="E518" s="194" t="s">
        <v>607</v>
      </c>
      <c r="F518" s="195" t="s">
        <v>608</v>
      </c>
      <c r="G518" s="196" t="s">
        <v>186</v>
      </c>
      <c r="H518" s="197">
        <v>36.24</v>
      </c>
      <c r="I518" s="198"/>
      <c r="J518" s="199">
        <f>ROUND(I518*H518,2)</f>
        <v>0</v>
      </c>
      <c r="K518" s="200"/>
      <c r="L518" s="40"/>
      <c r="M518" s="201" t="s">
        <v>1</v>
      </c>
      <c r="N518" s="202" t="s">
        <v>41</v>
      </c>
      <c r="O518" s="72"/>
      <c r="P518" s="203">
        <f>O518*H518</f>
        <v>0</v>
      </c>
      <c r="Q518" s="203">
        <v>0</v>
      </c>
      <c r="R518" s="203">
        <f>Q518*H518</f>
        <v>0</v>
      </c>
      <c r="S518" s="203">
        <v>0</v>
      </c>
      <c r="T518" s="204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05" t="s">
        <v>95</v>
      </c>
      <c r="AT518" s="205" t="s">
        <v>158</v>
      </c>
      <c r="AU518" s="205" t="s">
        <v>85</v>
      </c>
      <c r="AY518" s="18" t="s">
        <v>156</v>
      </c>
      <c r="BE518" s="206">
        <f>IF(N518="základní",J518,0)</f>
        <v>0</v>
      </c>
      <c r="BF518" s="206">
        <f>IF(N518="snížená",J518,0)</f>
        <v>0</v>
      </c>
      <c r="BG518" s="206">
        <f>IF(N518="zákl. přenesená",J518,0)</f>
        <v>0</v>
      </c>
      <c r="BH518" s="206">
        <f>IF(N518="sníž. přenesená",J518,0)</f>
        <v>0</v>
      </c>
      <c r="BI518" s="206">
        <f>IF(N518="nulová",J518,0)</f>
        <v>0</v>
      </c>
      <c r="BJ518" s="18" t="s">
        <v>83</v>
      </c>
      <c r="BK518" s="206">
        <f>ROUND(I518*H518,2)</f>
        <v>0</v>
      </c>
      <c r="BL518" s="18" t="s">
        <v>95</v>
      </c>
      <c r="BM518" s="205" t="s">
        <v>609</v>
      </c>
    </row>
    <row r="519" spans="1:65" s="2" customFormat="1" ht="44.25" customHeight="1">
      <c r="A519" s="35"/>
      <c r="B519" s="36"/>
      <c r="C519" s="193" t="s">
        <v>610</v>
      </c>
      <c r="D519" s="193" t="s">
        <v>158</v>
      </c>
      <c r="E519" s="194" t="s">
        <v>611</v>
      </c>
      <c r="F519" s="195" t="s">
        <v>612</v>
      </c>
      <c r="G519" s="196" t="s">
        <v>186</v>
      </c>
      <c r="H519" s="197">
        <v>1050.96</v>
      </c>
      <c r="I519" s="198"/>
      <c r="J519" s="199">
        <f>ROUND(I519*H519,2)</f>
        <v>0</v>
      </c>
      <c r="K519" s="200"/>
      <c r="L519" s="40"/>
      <c r="M519" s="201" t="s">
        <v>1</v>
      </c>
      <c r="N519" s="202" t="s">
        <v>41</v>
      </c>
      <c r="O519" s="72"/>
      <c r="P519" s="203">
        <f>O519*H519</f>
        <v>0</v>
      </c>
      <c r="Q519" s="203">
        <v>0</v>
      </c>
      <c r="R519" s="203">
        <f>Q519*H519</f>
        <v>0</v>
      </c>
      <c r="S519" s="203">
        <v>0</v>
      </c>
      <c r="T519" s="204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05" t="s">
        <v>95</v>
      </c>
      <c r="AT519" s="205" t="s">
        <v>158</v>
      </c>
      <c r="AU519" s="205" t="s">
        <v>85</v>
      </c>
      <c r="AY519" s="18" t="s">
        <v>156</v>
      </c>
      <c r="BE519" s="206">
        <f>IF(N519="základní",J519,0)</f>
        <v>0</v>
      </c>
      <c r="BF519" s="206">
        <f>IF(N519="snížená",J519,0)</f>
        <v>0</v>
      </c>
      <c r="BG519" s="206">
        <f>IF(N519="zákl. přenesená",J519,0)</f>
        <v>0</v>
      </c>
      <c r="BH519" s="206">
        <f>IF(N519="sníž. přenesená",J519,0)</f>
        <v>0</v>
      </c>
      <c r="BI519" s="206">
        <f>IF(N519="nulová",J519,0)</f>
        <v>0</v>
      </c>
      <c r="BJ519" s="18" t="s">
        <v>83</v>
      </c>
      <c r="BK519" s="206">
        <f>ROUND(I519*H519,2)</f>
        <v>0</v>
      </c>
      <c r="BL519" s="18" t="s">
        <v>95</v>
      </c>
      <c r="BM519" s="205" t="s">
        <v>602</v>
      </c>
    </row>
    <row r="520" spans="1:65" s="13" customFormat="1" ht="10.199999999999999">
      <c r="B520" s="207"/>
      <c r="C520" s="208"/>
      <c r="D520" s="209" t="s">
        <v>163</v>
      </c>
      <c r="E520" s="210" t="s">
        <v>1</v>
      </c>
      <c r="F520" s="211" t="s">
        <v>613</v>
      </c>
      <c r="G520" s="208"/>
      <c r="H520" s="212">
        <v>1050.96</v>
      </c>
      <c r="I520" s="213"/>
      <c r="J520" s="208"/>
      <c r="K520" s="208"/>
      <c r="L520" s="214"/>
      <c r="M520" s="215"/>
      <c r="N520" s="216"/>
      <c r="O520" s="216"/>
      <c r="P520" s="216"/>
      <c r="Q520" s="216"/>
      <c r="R520" s="216"/>
      <c r="S520" s="216"/>
      <c r="T520" s="217"/>
      <c r="AT520" s="218" t="s">
        <v>163</v>
      </c>
      <c r="AU520" s="218" t="s">
        <v>85</v>
      </c>
      <c r="AV520" s="13" t="s">
        <v>85</v>
      </c>
      <c r="AW520" s="13" t="s">
        <v>32</v>
      </c>
      <c r="AX520" s="13" t="s">
        <v>76</v>
      </c>
      <c r="AY520" s="218" t="s">
        <v>156</v>
      </c>
    </row>
    <row r="521" spans="1:65" s="14" customFormat="1" ht="10.199999999999999">
      <c r="B521" s="219"/>
      <c r="C521" s="220"/>
      <c r="D521" s="209" t="s">
        <v>163</v>
      </c>
      <c r="E521" s="221" t="s">
        <v>1</v>
      </c>
      <c r="F521" s="222" t="s">
        <v>165</v>
      </c>
      <c r="G521" s="220"/>
      <c r="H521" s="223">
        <v>1050.96</v>
      </c>
      <c r="I521" s="224"/>
      <c r="J521" s="220"/>
      <c r="K521" s="220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163</v>
      </c>
      <c r="AU521" s="229" t="s">
        <v>85</v>
      </c>
      <c r="AV521" s="14" t="s">
        <v>95</v>
      </c>
      <c r="AW521" s="14" t="s">
        <v>32</v>
      </c>
      <c r="AX521" s="14" t="s">
        <v>83</v>
      </c>
      <c r="AY521" s="229" t="s">
        <v>156</v>
      </c>
    </row>
    <row r="522" spans="1:65" s="2" customFormat="1" ht="49.05" customHeight="1">
      <c r="A522" s="35"/>
      <c r="B522" s="36"/>
      <c r="C522" s="193" t="s">
        <v>614</v>
      </c>
      <c r="D522" s="193" t="s">
        <v>158</v>
      </c>
      <c r="E522" s="194" t="s">
        <v>615</v>
      </c>
      <c r="F522" s="195" t="s">
        <v>616</v>
      </c>
      <c r="G522" s="196" t="s">
        <v>186</v>
      </c>
      <c r="H522" s="197">
        <v>34.509</v>
      </c>
      <c r="I522" s="198"/>
      <c r="J522" s="199">
        <f>ROUND(I522*H522,2)</f>
        <v>0</v>
      </c>
      <c r="K522" s="200"/>
      <c r="L522" s="40"/>
      <c r="M522" s="201" t="s">
        <v>1</v>
      </c>
      <c r="N522" s="202" t="s">
        <v>41</v>
      </c>
      <c r="O522" s="72"/>
      <c r="P522" s="203">
        <f>O522*H522</f>
        <v>0</v>
      </c>
      <c r="Q522" s="203">
        <v>0</v>
      </c>
      <c r="R522" s="203">
        <f>Q522*H522</f>
        <v>0</v>
      </c>
      <c r="S522" s="203">
        <v>0</v>
      </c>
      <c r="T522" s="204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05" t="s">
        <v>95</v>
      </c>
      <c r="AT522" s="205" t="s">
        <v>158</v>
      </c>
      <c r="AU522" s="205" t="s">
        <v>85</v>
      </c>
      <c r="AY522" s="18" t="s">
        <v>156</v>
      </c>
      <c r="BE522" s="206">
        <f>IF(N522="základní",J522,0)</f>
        <v>0</v>
      </c>
      <c r="BF522" s="206">
        <f>IF(N522="snížená",J522,0)</f>
        <v>0</v>
      </c>
      <c r="BG522" s="206">
        <f>IF(N522="zákl. přenesená",J522,0)</f>
        <v>0</v>
      </c>
      <c r="BH522" s="206">
        <f>IF(N522="sníž. přenesená",J522,0)</f>
        <v>0</v>
      </c>
      <c r="BI522" s="206">
        <f>IF(N522="nulová",J522,0)</f>
        <v>0</v>
      </c>
      <c r="BJ522" s="18" t="s">
        <v>83</v>
      </c>
      <c r="BK522" s="206">
        <f>ROUND(I522*H522,2)</f>
        <v>0</v>
      </c>
      <c r="BL522" s="18" t="s">
        <v>95</v>
      </c>
      <c r="BM522" s="205" t="s">
        <v>617</v>
      </c>
    </row>
    <row r="523" spans="1:65" s="13" customFormat="1" ht="10.199999999999999">
      <c r="B523" s="207"/>
      <c r="C523" s="208"/>
      <c r="D523" s="209" t="s">
        <v>163</v>
      </c>
      <c r="E523" s="210" t="s">
        <v>1</v>
      </c>
      <c r="F523" s="211" t="s">
        <v>618</v>
      </c>
      <c r="G523" s="208"/>
      <c r="H523" s="212">
        <v>36.24</v>
      </c>
      <c r="I523" s="213"/>
      <c r="J523" s="208"/>
      <c r="K523" s="208"/>
      <c r="L523" s="214"/>
      <c r="M523" s="215"/>
      <c r="N523" s="216"/>
      <c r="O523" s="216"/>
      <c r="P523" s="216"/>
      <c r="Q523" s="216"/>
      <c r="R523" s="216"/>
      <c r="S523" s="216"/>
      <c r="T523" s="217"/>
      <c r="AT523" s="218" t="s">
        <v>163</v>
      </c>
      <c r="AU523" s="218" t="s">
        <v>85</v>
      </c>
      <c r="AV523" s="13" t="s">
        <v>85</v>
      </c>
      <c r="AW523" s="13" t="s">
        <v>32</v>
      </c>
      <c r="AX523" s="13" t="s">
        <v>76</v>
      </c>
      <c r="AY523" s="218" t="s">
        <v>156</v>
      </c>
    </row>
    <row r="524" spans="1:65" s="13" customFormat="1" ht="10.199999999999999">
      <c r="B524" s="207"/>
      <c r="C524" s="208"/>
      <c r="D524" s="209" t="s">
        <v>163</v>
      </c>
      <c r="E524" s="210" t="s">
        <v>1</v>
      </c>
      <c r="F524" s="211" t="s">
        <v>619</v>
      </c>
      <c r="G524" s="208"/>
      <c r="H524" s="212">
        <v>-1.087</v>
      </c>
      <c r="I524" s="213"/>
      <c r="J524" s="208"/>
      <c r="K524" s="208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163</v>
      </c>
      <c r="AU524" s="218" t="s">
        <v>85</v>
      </c>
      <c r="AV524" s="13" t="s">
        <v>85</v>
      </c>
      <c r="AW524" s="13" t="s">
        <v>32</v>
      </c>
      <c r="AX524" s="13" t="s">
        <v>76</v>
      </c>
      <c r="AY524" s="218" t="s">
        <v>156</v>
      </c>
    </row>
    <row r="525" spans="1:65" s="13" customFormat="1" ht="10.199999999999999">
      <c r="B525" s="207"/>
      <c r="C525" s="208"/>
      <c r="D525" s="209" t="s">
        <v>163</v>
      </c>
      <c r="E525" s="210" t="s">
        <v>1</v>
      </c>
      <c r="F525" s="211" t="s">
        <v>620</v>
      </c>
      <c r="G525" s="208"/>
      <c r="H525" s="212">
        <v>-0.64400000000000002</v>
      </c>
      <c r="I525" s="213"/>
      <c r="J525" s="208"/>
      <c r="K525" s="208"/>
      <c r="L525" s="214"/>
      <c r="M525" s="215"/>
      <c r="N525" s="216"/>
      <c r="O525" s="216"/>
      <c r="P525" s="216"/>
      <c r="Q525" s="216"/>
      <c r="R525" s="216"/>
      <c r="S525" s="216"/>
      <c r="T525" s="217"/>
      <c r="AT525" s="218" t="s">
        <v>163</v>
      </c>
      <c r="AU525" s="218" t="s">
        <v>85</v>
      </c>
      <c r="AV525" s="13" t="s">
        <v>85</v>
      </c>
      <c r="AW525" s="13" t="s">
        <v>32</v>
      </c>
      <c r="AX525" s="13" t="s">
        <v>76</v>
      </c>
      <c r="AY525" s="218" t="s">
        <v>156</v>
      </c>
    </row>
    <row r="526" spans="1:65" s="14" customFormat="1" ht="10.199999999999999">
      <c r="B526" s="219"/>
      <c r="C526" s="220"/>
      <c r="D526" s="209" t="s">
        <v>163</v>
      </c>
      <c r="E526" s="221" t="s">
        <v>1</v>
      </c>
      <c r="F526" s="222" t="s">
        <v>165</v>
      </c>
      <c r="G526" s="220"/>
      <c r="H526" s="223">
        <v>34.509</v>
      </c>
      <c r="I526" s="224"/>
      <c r="J526" s="220"/>
      <c r="K526" s="220"/>
      <c r="L526" s="225"/>
      <c r="M526" s="226"/>
      <c r="N526" s="227"/>
      <c r="O526" s="227"/>
      <c r="P526" s="227"/>
      <c r="Q526" s="227"/>
      <c r="R526" s="227"/>
      <c r="S526" s="227"/>
      <c r="T526" s="228"/>
      <c r="AT526" s="229" t="s">
        <v>163</v>
      </c>
      <c r="AU526" s="229" t="s">
        <v>85</v>
      </c>
      <c r="AV526" s="14" t="s">
        <v>95</v>
      </c>
      <c r="AW526" s="14" t="s">
        <v>32</v>
      </c>
      <c r="AX526" s="14" t="s">
        <v>83</v>
      </c>
      <c r="AY526" s="229" t="s">
        <v>156</v>
      </c>
    </row>
    <row r="527" spans="1:65" s="2" customFormat="1" ht="33" customHeight="1">
      <c r="A527" s="35"/>
      <c r="B527" s="36"/>
      <c r="C527" s="193" t="s">
        <v>621</v>
      </c>
      <c r="D527" s="193" t="s">
        <v>158</v>
      </c>
      <c r="E527" s="194" t="s">
        <v>622</v>
      </c>
      <c r="F527" s="195" t="s">
        <v>623</v>
      </c>
      <c r="G527" s="196" t="s">
        <v>186</v>
      </c>
      <c r="H527" s="197">
        <v>1.087</v>
      </c>
      <c r="I527" s="198"/>
      <c r="J527" s="199">
        <f>ROUND(I527*H527,2)</f>
        <v>0</v>
      </c>
      <c r="K527" s="200"/>
      <c r="L527" s="40"/>
      <c r="M527" s="201" t="s">
        <v>1</v>
      </c>
      <c r="N527" s="202" t="s">
        <v>41</v>
      </c>
      <c r="O527" s="72"/>
      <c r="P527" s="203">
        <f>O527*H527</f>
        <v>0</v>
      </c>
      <c r="Q527" s="203">
        <v>0</v>
      </c>
      <c r="R527" s="203">
        <f>Q527*H527</f>
        <v>0</v>
      </c>
      <c r="S527" s="203">
        <v>0</v>
      </c>
      <c r="T527" s="204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05" t="s">
        <v>95</v>
      </c>
      <c r="AT527" s="205" t="s">
        <v>158</v>
      </c>
      <c r="AU527" s="205" t="s">
        <v>85</v>
      </c>
      <c r="AY527" s="18" t="s">
        <v>156</v>
      </c>
      <c r="BE527" s="206">
        <f>IF(N527="základní",J527,0)</f>
        <v>0</v>
      </c>
      <c r="BF527" s="206">
        <f>IF(N527="snížená",J527,0)</f>
        <v>0</v>
      </c>
      <c r="BG527" s="206">
        <f>IF(N527="zákl. přenesená",J527,0)</f>
        <v>0</v>
      </c>
      <c r="BH527" s="206">
        <f>IF(N527="sníž. přenesená",J527,0)</f>
        <v>0</v>
      </c>
      <c r="BI527" s="206">
        <f>IF(N527="nulová",J527,0)</f>
        <v>0</v>
      </c>
      <c r="BJ527" s="18" t="s">
        <v>83</v>
      </c>
      <c r="BK527" s="206">
        <f>ROUND(I527*H527,2)</f>
        <v>0</v>
      </c>
      <c r="BL527" s="18" t="s">
        <v>95</v>
      </c>
      <c r="BM527" s="205" t="s">
        <v>624</v>
      </c>
    </row>
    <row r="528" spans="1:65" s="13" customFormat="1" ht="10.199999999999999">
      <c r="B528" s="207"/>
      <c r="C528" s="208"/>
      <c r="D528" s="209" t="s">
        <v>163</v>
      </c>
      <c r="E528" s="210" t="s">
        <v>1</v>
      </c>
      <c r="F528" s="211" t="s">
        <v>625</v>
      </c>
      <c r="G528" s="208"/>
      <c r="H528" s="212">
        <v>1.087</v>
      </c>
      <c r="I528" s="213"/>
      <c r="J528" s="208"/>
      <c r="K528" s="208"/>
      <c r="L528" s="214"/>
      <c r="M528" s="215"/>
      <c r="N528" s="216"/>
      <c r="O528" s="216"/>
      <c r="P528" s="216"/>
      <c r="Q528" s="216"/>
      <c r="R528" s="216"/>
      <c r="S528" s="216"/>
      <c r="T528" s="217"/>
      <c r="AT528" s="218" t="s">
        <v>163</v>
      </c>
      <c r="AU528" s="218" t="s">
        <v>85</v>
      </c>
      <c r="AV528" s="13" t="s">
        <v>85</v>
      </c>
      <c r="AW528" s="13" t="s">
        <v>32</v>
      </c>
      <c r="AX528" s="13" t="s">
        <v>76</v>
      </c>
      <c r="AY528" s="218" t="s">
        <v>156</v>
      </c>
    </row>
    <row r="529" spans="1:65" s="14" customFormat="1" ht="10.199999999999999">
      <c r="B529" s="219"/>
      <c r="C529" s="220"/>
      <c r="D529" s="209" t="s">
        <v>163</v>
      </c>
      <c r="E529" s="221" t="s">
        <v>1</v>
      </c>
      <c r="F529" s="222" t="s">
        <v>165</v>
      </c>
      <c r="G529" s="220"/>
      <c r="H529" s="223">
        <v>1.087</v>
      </c>
      <c r="I529" s="224"/>
      <c r="J529" s="220"/>
      <c r="K529" s="220"/>
      <c r="L529" s="225"/>
      <c r="M529" s="226"/>
      <c r="N529" s="227"/>
      <c r="O529" s="227"/>
      <c r="P529" s="227"/>
      <c r="Q529" s="227"/>
      <c r="R529" s="227"/>
      <c r="S529" s="227"/>
      <c r="T529" s="228"/>
      <c r="AT529" s="229" t="s">
        <v>163</v>
      </c>
      <c r="AU529" s="229" t="s">
        <v>85</v>
      </c>
      <c r="AV529" s="14" t="s">
        <v>95</v>
      </c>
      <c r="AW529" s="14" t="s">
        <v>32</v>
      </c>
      <c r="AX529" s="14" t="s">
        <v>83</v>
      </c>
      <c r="AY529" s="229" t="s">
        <v>156</v>
      </c>
    </row>
    <row r="530" spans="1:65" s="2" customFormat="1" ht="33" customHeight="1">
      <c r="A530" s="35"/>
      <c r="B530" s="36"/>
      <c r="C530" s="193" t="s">
        <v>626</v>
      </c>
      <c r="D530" s="193" t="s">
        <v>158</v>
      </c>
      <c r="E530" s="194" t="s">
        <v>627</v>
      </c>
      <c r="F530" s="195" t="s">
        <v>628</v>
      </c>
      <c r="G530" s="196" t="s">
        <v>186</v>
      </c>
      <c r="H530" s="197">
        <v>0.64400000000000002</v>
      </c>
      <c r="I530" s="198"/>
      <c r="J530" s="199">
        <f>ROUND(I530*H530,2)</f>
        <v>0</v>
      </c>
      <c r="K530" s="200"/>
      <c r="L530" s="40"/>
      <c r="M530" s="201" t="s">
        <v>1</v>
      </c>
      <c r="N530" s="202" t="s">
        <v>41</v>
      </c>
      <c r="O530" s="72"/>
      <c r="P530" s="203">
        <f>O530*H530</f>
        <v>0</v>
      </c>
      <c r="Q530" s="203">
        <v>0</v>
      </c>
      <c r="R530" s="203">
        <f>Q530*H530</f>
        <v>0</v>
      </c>
      <c r="S530" s="203">
        <v>0</v>
      </c>
      <c r="T530" s="204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205" t="s">
        <v>95</v>
      </c>
      <c r="AT530" s="205" t="s">
        <v>158</v>
      </c>
      <c r="AU530" s="205" t="s">
        <v>85</v>
      </c>
      <c r="AY530" s="18" t="s">
        <v>156</v>
      </c>
      <c r="BE530" s="206">
        <f>IF(N530="základní",J530,0)</f>
        <v>0</v>
      </c>
      <c r="BF530" s="206">
        <f>IF(N530="snížená",J530,0)</f>
        <v>0</v>
      </c>
      <c r="BG530" s="206">
        <f>IF(N530="zákl. přenesená",J530,0)</f>
        <v>0</v>
      </c>
      <c r="BH530" s="206">
        <f>IF(N530="sníž. přenesená",J530,0)</f>
        <v>0</v>
      </c>
      <c r="BI530" s="206">
        <f>IF(N530="nulová",J530,0)</f>
        <v>0</v>
      </c>
      <c r="BJ530" s="18" t="s">
        <v>83</v>
      </c>
      <c r="BK530" s="206">
        <f>ROUND(I530*H530,2)</f>
        <v>0</v>
      </c>
      <c r="BL530" s="18" t="s">
        <v>95</v>
      </c>
      <c r="BM530" s="205" t="s">
        <v>629</v>
      </c>
    </row>
    <row r="531" spans="1:65" s="13" customFormat="1" ht="10.199999999999999">
      <c r="B531" s="207"/>
      <c r="C531" s="208"/>
      <c r="D531" s="209" t="s">
        <v>163</v>
      </c>
      <c r="E531" s="210" t="s">
        <v>1</v>
      </c>
      <c r="F531" s="211" t="s">
        <v>630</v>
      </c>
      <c r="G531" s="208"/>
      <c r="H531" s="212">
        <v>0.47899999999999998</v>
      </c>
      <c r="I531" s="213"/>
      <c r="J531" s="208"/>
      <c r="K531" s="208"/>
      <c r="L531" s="214"/>
      <c r="M531" s="215"/>
      <c r="N531" s="216"/>
      <c r="O531" s="216"/>
      <c r="P531" s="216"/>
      <c r="Q531" s="216"/>
      <c r="R531" s="216"/>
      <c r="S531" s="216"/>
      <c r="T531" s="217"/>
      <c r="AT531" s="218" t="s">
        <v>163</v>
      </c>
      <c r="AU531" s="218" t="s">
        <v>85</v>
      </c>
      <c r="AV531" s="13" t="s">
        <v>85</v>
      </c>
      <c r="AW531" s="13" t="s">
        <v>32</v>
      </c>
      <c r="AX531" s="13" t="s">
        <v>76</v>
      </c>
      <c r="AY531" s="218" t="s">
        <v>156</v>
      </c>
    </row>
    <row r="532" spans="1:65" s="13" customFormat="1" ht="10.199999999999999">
      <c r="B532" s="207"/>
      <c r="C532" s="208"/>
      <c r="D532" s="209" t="s">
        <v>163</v>
      </c>
      <c r="E532" s="210" t="s">
        <v>1</v>
      </c>
      <c r="F532" s="211" t="s">
        <v>631</v>
      </c>
      <c r="G532" s="208"/>
      <c r="H532" s="212">
        <v>0.16500000000000001</v>
      </c>
      <c r="I532" s="213"/>
      <c r="J532" s="208"/>
      <c r="K532" s="208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163</v>
      </c>
      <c r="AU532" s="218" t="s">
        <v>85</v>
      </c>
      <c r="AV532" s="13" t="s">
        <v>85</v>
      </c>
      <c r="AW532" s="13" t="s">
        <v>32</v>
      </c>
      <c r="AX532" s="13" t="s">
        <v>76</v>
      </c>
      <c r="AY532" s="218" t="s">
        <v>156</v>
      </c>
    </row>
    <row r="533" spans="1:65" s="14" customFormat="1" ht="10.199999999999999">
      <c r="B533" s="219"/>
      <c r="C533" s="220"/>
      <c r="D533" s="209" t="s">
        <v>163</v>
      </c>
      <c r="E533" s="221" t="s">
        <v>1</v>
      </c>
      <c r="F533" s="222" t="s">
        <v>165</v>
      </c>
      <c r="G533" s="220"/>
      <c r="H533" s="223">
        <v>0.64400000000000002</v>
      </c>
      <c r="I533" s="224"/>
      <c r="J533" s="220"/>
      <c r="K533" s="220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163</v>
      </c>
      <c r="AU533" s="229" t="s">
        <v>85</v>
      </c>
      <c r="AV533" s="14" t="s">
        <v>95</v>
      </c>
      <c r="AW533" s="14" t="s">
        <v>32</v>
      </c>
      <c r="AX533" s="14" t="s">
        <v>83</v>
      </c>
      <c r="AY533" s="229" t="s">
        <v>156</v>
      </c>
    </row>
    <row r="534" spans="1:65" s="12" customFormat="1" ht="22.8" customHeight="1">
      <c r="B534" s="177"/>
      <c r="C534" s="178"/>
      <c r="D534" s="179" t="s">
        <v>75</v>
      </c>
      <c r="E534" s="191" t="s">
        <v>632</v>
      </c>
      <c r="F534" s="191" t="s">
        <v>633</v>
      </c>
      <c r="G534" s="178"/>
      <c r="H534" s="178"/>
      <c r="I534" s="181"/>
      <c r="J534" s="192">
        <f>BK534</f>
        <v>0</v>
      </c>
      <c r="K534" s="178"/>
      <c r="L534" s="183"/>
      <c r="M534" s="184"/>
      <c r="N534" s="185"/>
      <c r="O534" s="185"/>
      <c r="P534" s="186">
        <f>P535</f>
        <v>0</v>
      </c>
      <c r="Q534" s="185"/>
      <c r="R534" s="186">
        <f>R535</f>
        <v>0</v>
      </c>
      <c r="S534" s="185"/>
      <c r="T534" s="187">
        <f>T535</f>
        <v>0</v>
      </c>
      <c r="AR534" s="188" t="s">
        <v>83</v>
      </c>
      <c r="AT534" s="189" t="s">
        <v>75</v>
      </c>
      <c r="AU534" s="189" t="s">
        <v>83</v>
      </c>
      <c r="AY534" s="188" t="s">
        <v>156</v>
      </c>
      <c r="BK534" s="190">
        <f>BK535</f>
        <v>0</v>
      </c>
    </row>
    <row r="535" spans="1:65" s="2" customFormat="1" ht="24.15" customHeight="1">
      <c r="A535" s="35"/>
      <c r="B535" s="36"/>
      <c r="C535" s="193" t="s">
        <v>634</v>
      </c>
      <c r="D535" s="193" t="s">
        <v>158</v>
      </c>
      <c r="E535" s="194" t="s">
        <v>635</v>
      </c>
      <c r="F535" s="195" t="s">
        <v>636</v>
      </c>
      <c r="G535" s="196" t="s">
        <v>186</v>
      </c>
      <c r="H535" s="197">
        <v>35.448</v>
      </c>
      <c r="I535" s="198"/>
      <c r="J535" s="199">
        <f>ROUND(I535*H535,2)</f>
        <v>0</v>
      </c>
      <c r="K535" s="200"/>
      <c r="L535" s="40"/>
      <c r="M535" s="201" t="s">
        <v>1</v>
      </c>
      <c r="N535" s="202" t="s">
        <v>41</v>
      </c>
      <c r="O535" s="72"/>
      <c r="P535" s="203">
        <f>O535*H535</f>
        <v>0</v>
      </c>
      <c r="Q535" s="203">
        <v>0</v>
      </c>
      <c r="R535" s="203">
        <f>Q535*H535</f>
        <v>0</v>
      </c>
      <c r="S535" s="203">
        <v>0</v>
      </c>
      <c r="T535" s="204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05" t="s">
        <v>95</v>
      </c>
      <c r="AT535" s="205" t="s">
        <v>158</v>
      </c>
      <c r="AU535" s="205" t="s">
        <v>85</v>
      </c>
      <c r="AY535" s="18" t="s">
        <v>156</v>
      </c>
      <c r="BE535" s="206">
        <f>IF(N535="základní",J535,0)</f>
        <v>0</v>
      </c>
      <c r="BF535" s="206">
        <f>IF(N535="snížená",J535,0)</f>
        <v>0</v>
      </c>
      <c r="BG535" s="206">
        <f>IF(N535="zákl. přenesená",J535,0)</f>
        <v>0</v>
      </c>
      <c r="BH535" s="206">
        <f>IF(N535="sníž. přenesená",J535,0)</f>
        <v>0</v>
      </c>
      <c r="BI535" s="206">
        <f>IF(N535="nulová",J535,0)</f>
        <v>0</v>
      </c>
      <c r="BJ535" s="18" t="s">
        <v>83</v>
      </c>
      <c r="BK535" s="206">
        <f>ROUND(I535*H535,2)</f>
        <v>0</v>
      </c>
      <c r="BL535" s="18" t="s">
        <v>95</v>
      </c>
      <c r="BM535" s="205" t="s">
        <v>637</v>
      </c>
    </row>
    <row r="536" spans="1:65" s="12" customFormat="1" ht="25.95" customHeight="1">
      <c r="B536" s="177"/>
      <c r="C536" s="178"/>
      <c r="D536" s="179" t="s">
        <v>75</v>
      </c>
      <c r="E536" s="180" t="s">
        <v>638</v>
      </c>
      <c r="F536" s="180" t="s">
        <v>639</v>
      </c>
      <c r="G536" s="178"/>
      <c r="H536" s="178"/>
      <c r="I536" s="181"/>
      <c r="J536" s="182">
        <f>BK536</f>
        <v>0</v>
      </c>
      <c r="K536" s="178"/>
      <c r="L536" s="183"/>
      <c r="M536" s="184"/>
      <c r="N536" s="185"/>
      <c r="O536" s="185"/>
      <c r="P536" s="186">
        <f>P537+P544+P582+P591+P674+P714+P810+P816</f>
        <v>0</v>
      </c>
      <c r="Q536" s="185"/>
      <c r="R536" s="186">
        <f>R537+R544+R582+R591+R674+R714+R810+R816</f>
        <v>5.92401248</v>
      </c>
      <c r="S536" s="185"/>
      <c r="T536" s="187">
        <f>T537+T544+T582+T591+T674+T714+T810+T816</f>
        <v>0.58909210000000001</v>
      </c>
      <c r="AR536" s="188" t="s">
        <v>85</v>
      </c>
      <c r="AT536" s="189" t="s">
        <v>75</v>
      </c>
      <c r="AU536" s="189" t="s">
        <v>76</v>
      </c>
      <c r="AY536" s="188" t="s">
        <v>156</v>
      </c>
      <c r="BK536" s="190">
        <f>BK537+BK544+BK582+BK591+BK674+BK714+BK810+BK816</f>
        <v>0</v>
      </c>
    </row>
    <row r="537" spans="1:65" s="12" customFormat="1" ht="22.8" customHeight="1">
      <c r="B537" s="177"/>
      <c r="C537" s="178"/>
      <c r="D537" s="179" t="s">
        <v>75</v>
      </c>
      <c r="E537" s="191" t="s">
        <v>640</v>
      </c>
      <c r="F537" s="191" t="s">
        <v>641</v>
      </c>
      <c r="G537" s="178"/>
      <c r="H537" s="178"/>
      <c r="I537" s="181"/>
      <c r="J537" s="192">
        <f>BK537</f>
        <v>0</v>
      </c>
      <c r="K537" s="178"/>
      <c r="L537" s="183"/>
      <c r="M537" s="184"/>
      <c r="N537" s="185"/>
      <c r="O537" s="185"/>
      <c r="P537" s="186">
        <f>SUM(P538:P543)</f>
        <v>0</v>
      </c>
      <c r="Q537" s="185"/>
      <c r="R537" s="186">
        <f>SUM(R538:R543)</f>
        <v>0</v>
      </c>
      <c r="S537" s="185"/>
      <c r="T537" s="187">
        <f>SUM(T538:T543)</f>
        <v>0.44161000000000006</v>
      </c>
      <c r="AR537" s="188" t="s">
        <v>85</v>
      </c>
      <c r="AT537" s="189" t="s">
        <v>75</v>
      </c>
      <c r="AU537" s="189" t="s">
        <v>83</v>
      </c>
      <c r="AY537" s="188" t="s">
        <v>156</v>
      </c>
      <c r="BK537" s="190">
        <f>SUM(BK538:BK543)</f>
        <v>0</v>
      </c>
    </row>
    <row r="538" spans="1:65" s="2" customFormat="1" ht="24.15" customHeight="1">
      <c r="A538" s="35"/>
      <c r="B538" s="36"/>
      <c r="C538" s="193" t="s">
        <v>642</v>
      </c>
      <c r="D538" s="193" t="s">
        <v>158</v>
      </c>
      <c r="E538" s="194" t="s">
        <v>643</v>
      </c>
      <c r="F538" s="195" t="s">
        <v>644</v>
      </c>
      <c r="G538" s="196" t="s">
        <v>645</v>
      </c>
      <c r="H538" s="197">
        <v>3</v>
      </c>
      <c r="I538" s="198"/>
      <c r="J538" s="199">
        <f t="shared" ref="J538:J543" si="0">ROUND(I538*H538,2)</f>
        <v>0</v>
      </c>
      <c r="K538" s="200"/>
      <c r="L538" s="40"/>
      <c r="M538" s="201" t="s">
        <v>1</v>
      </c>
      <c r="N538" s="202" t="s">
        <v>41</v>
      </c>
      <c r="O538" s="72"/>
      <c r="P538" s="203">
        <f t="shared" ref="P538:P543" si="1">O538*H538</f>
        <v>0</v>
      </c>
      <c r="Q538" s="203">
        <v>0</v>
      </c>
      <c r="R538" s="203">
        <f t="shared" ref="R538:R543" si="2">Q538*H538</f>
        <v>0</v>
      </c>
      <c r="S538" s="203">
        <v>1.933E-2</v>
      </c>
      <c r="T538" s="204">
        <f t="shared" ref="T538:T543" si="3">S538*H538</f>
        <v>5.799E-2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205" t="s">
        <v>200</v>
      </c>
      <c r="AT538" s="205" t="s">
        <v>158</v>
      </c>
      <c r="AU538" s="205" t="s">
        <v>85</v>
      </c>
      <c r="AY538" s="18" t="s">
        <v>156</v>
      </c>
      <c r="BE538" s="206">
        <f t="shared" ref="BE538:BE543" si="4">IF(N538="základní",J538,0)</f>
        <v>0</v>
      </c>
      <c r="BF538" s="206">
        <f t="shared" ref="BF538:BF543" si="5">IF(N538="snížená",J538,0)</f>
        <v>0</v>
      </c>
      <c r="BG538" s="206">
        <f t="shared" ref="BG538:BG543" si="6">IF(N538="zákl. přenesená",J538,0)</f>
        <v>0</v>
      </c>
      <c r="BH538" s="206">
        <f t="shared" ref="BH538:BH543" si="7">IF(N538="sníž. přenesená",J538,0)</f>
        <v>0</v>
      </c>
      <c r="BI538" s="206">
        <f t="shared" ref="BI538:BI543" si="8">IF(N538="nulová",J538,0)</f>
        <v>0</v>
      </c>
      <c r="BJ538" s="18" t="s">
        <v>83</v>
      </c>
      <c r="BK538" s="206">
        <f t="shared" ref="BK538:BK543" si="9">ROUND(I538*H538,2)</f>
        <v>0</v>
      </c>
      <c r="BL538" s="18" t="s">
        <v>200</v>
      </c>
      <c r="BM538" s="205" t="s">
        <v>646</v>
      </c>
    </row>
    <row r="539" spans="1:65" s="2" customFormat="1" ht="16.5" customHeight="1">
      <c r="A539" s="35"/>
      <c r="B539" s="36"/>
      <c r="C539" s="193" t="s">
        <v>647</v>
      </c>
      <c r="D539" s="193" t="s">
        <v>158</v>
      </c>
      <c r="E539" s="194" t="s">
        <v>648</v>
      </c>
      <c r="F539" s="195" t="s">
        <v>649</v>
      </c>
      <c r="G539" s="196" t="s">
        <v>645</v>
      </c>
      <c r="H539" s="197">
        <v>3</v>
      </c>
      <c r="I539" s="198"/>
      <c r="J539" s="199">
        <f t="shared" si="0"/>
        <v>0</v>
      </c>
      <c r="K539" s="200"/>
      <c r="L539" s="40"/>
      <c r="M539" s="201" t="s">
        <v>1</v>
      </c>
      <c r="N539" s="202" t="s">
        <v>41</v>
      </c>
      <c r="O539" s="72"/>
      <c r="P539" s="203">
        <f t="shared" si="1"/>
        <v>0</v>
      </c>
      <c r="Q539" s="203">
        <v>0</v>
      </c>
      <c r="R539" s="203">
        <f t="shared" si="2"/>
        <v>0</v>
      </c>
      <c r="S539" s="203">
        <v>3.968E-2</v>
      </c>
      <c r="T539" s="204">
        <f t="shared" si="3"/>
        <v>0.11904000000000001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205" t="s">
        <v>200</v>
      </c>
      <c r="AT539" s="205" t="s">
        <v>158</v>
      </c>
      <c r="AU539" s="205" t="s">
        <v>85</v>
      </c>
      <c r="AY539" s="18" t="s">
        <v>156</v>
      </c>
      <c r="BE539" s="206">
        <f t="shared" si="4"/>
        <v>0</v>
      </c>
      <c r="BF539" s="206">
        <f t="shared" si="5"/>
        <v>0</v>
      </c>
      <c r="BG539" s="206">
        <f t="shared" si="6"/>
        <v>0</v>
      </c>
      <c r="BH539" s="206">
        <f t="shared" si="7"/>
        <v>0</v>
      </c>
      <c r="BI539" s="206">
        <f t="shared" si="8"/>
        <v>0</v>
      </c>
      <c r="BJ539" s="18" t="s">
        <v>83</v>
      </c>
      <c r="BK539" s="206">
        <f t="shared" si="9"/>
        <v>0</v>
      </c>
      <c r="BL539" s="18" t="s">
        <v>200</v>
      </c>
      <c r="BM539" s="205" t="s">
        <v>467</v>
      </c>
    </row>
    <row r="540" spans="1:65" s="2" customFormat="1" ht="21.75" customHeight="1">
      <c r="A540" s="35"/>
      <c r="B540" s="36"/>
      <c r="C540" s="193" t="s">
        <v>650</v>
      </c>
      <c r="D540" s="193" t="s">
        <v>158</v>
      </c>
      <c r="E540" s="194" t="s">
        <v>651</v>
      </c>
      <c r="F540" s="195" t="s">
        <v>652</v>
      </c>
      <c r="G540" s="196" t="s">
        <v>645</v>
      </c>
      <c r="H540" s="197">
        <v>4</v>
      </c>
      <c r="I540" s="198"/>
      <c r="J540" s="199">
        <f t="shared" si="0"/>
        <v>0</v>
      </c>
      <c r="K540" s="200"/>
      <c r="L540" s="40"/>
      <c r="M540" s="201" t="s">
        <v>1</v>
      </c>
      <c r="N540" s="202" t="s">
        <v>41</v>
      </c>
      <c r="O540" s="72"/>
      <c r="P540" s="203">
        <f t="shared" si="1"/>
        <v>0</v>
      </c>
      <c r="Q540" s="203">
        <v>0</v>
      </c>
      <c r="R540" s="203">
        <f t="shared" si="2"/>
        <v>0</v>
      </c>
      <c r="S540" s="203">
        <v>1.9460000000000002E-2</v>
      </c>
      <c r="T540" s="204">
        <f t="shared" si="3"/>
        <v>7.7840000000000006E-2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05" t="s">
        <v>200</v>
      </c>
      <c r="AT540" s="205" t="s">
        <v>158</v>
      </c>
      <c r="AU540" s="205" t="s">
        <v>85</v>
      </c>
      <c r="AY540" s="18" t="s">
        <v>156</v>
      </c>
      <c r="BE540" s="206">
        <f t="shared" si="4"/>
        <v>0</v>
      </c>
      <c r="BF540" s="206">
        <f t="shared" si="5"/>
        <v>0</v>
      </c>
      <c r="BG540" s="206">
        <f t="shared" si="6"/>
        <v>0</v>
      </c>
      <c r="BH540" s="206">
        <f t="shared" si="7"/>
        <v>0</v>
      </c>
      <c r="BI540" s="206">
        <f t="shared" si="8"/>
        <v>0</v>
      </c>
      <c r="BJ540" s="18" t="s">
        <v>83</v>
      </c>
      <c r="BK540" s="206">
        <f t="shared" si="9"/>
        <v>0</v>
      </c>
      <c r="BL540" s="18" t="s">
        <v>200</v>
      </c>
      <c r="BM540" s="205" t="s">
        <v>505</v>
      </c>
    </row>
    <row r="541" spans="1:65" s="2" customFormat="1" ht="24.15" customHeight="1">
      <c r="A541" s="35"/>
      <c r="B541" s="36"/>
      <c r="C541" s="193" t="s">
        <v>653</v>
      </c>
      <c r="D541" s="193" t="s">
        <v>158</v>
      </c>
      <c r="E541" s="194" t="s">
        <v>654</v>
      </c>
      <c r="F541" s="195" t="s">
        <v>655</v>
      </c>
      <c r="G541" s="196" t="s">
        <v>645</v>
      </c>
      <c r="H541" s="197">
        <v>2</v>
      </c>
      <c r="I541" s="198"/>
      <c r="J541" s="199">
        <f t="shared" si="0"/>
        <v>0</v>
      </c>
      <c r="K541" s="200"/>
      <c r="L541" s="40"/>
      <c r="M541" s="201" t="s">
        <v>1</v>
      </c>
      <c r="N541" s="202" t="s">
        <v>41</v>
      </c>
      <c r="O541" s="72"/>
      <c r="P541" s="203">
        <f t="shared" si="1"/>
        <v>0</v>
      </c>
      <c r="Q541" s="203">
        <v>0</v>
      </c>
      <c r="R541" s="203">
        <f t="shared" si="2"/>
        <v>0</v>
      </c>
      <c r="S541" s="203">
        <v>8.7999999999999995E-2</v>
      </c>
      <c r="T541" s="204">
        <f t="shared" si="3"/>
        <v>0.17599999999999999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205" t="s">
        <v>200</v>
      </c>
      <c r="AT541" s="205" t="s">
        <v>158</v>
      </c>
      <c r="AU541" s="205" t="s">
        <v>85</v>
      </c>
      <c r="AY541" s="18" t="s">
        <v>156</v>
      </c>
      <c r="BE541" s="206">
        <f t="shared" si="4"/>
        <v>0</v>
      </c>
      <c r="BF541" s="206">
        <f t="shared" si="5"/>
        <v>0</v>
      </c>
      <c r="BG541" s="206">
        <f t="shared" si="6"/>
        <v>0</v>
      </c>
      <c r="BH541" s="206">
        <f t="shared" si="7"/>
        <v>0</v>
      </c>
      <c r="BI541" s="206">
        <f t="shared" si="8"/>
        <v>0</v>
      </c>
      <c r="BJ541" s="18" t="s">
        <v>83</v>
      </c>
      <c r="BK541" s="206">
        <f t="shared" si="9"/>
        <v>0</v>
      </c>
      <c r="BL541" s="18" t="s">
        <v>200</v>
      </c>
      <c r="BM541" s="205" t="s">
        <v>656</v>
      </c>
    </row>
    <row r="542" spans="1:65" s="2" customFormat="1" ht="16.5" customHeight="1">
      <c r="A542" s="35"/>
      <c r="B542" s="36"/>
      <c r="C542" s="193" t="s">
        <v>657</v>
      </c>
      <c r="D542" s="193" t="s">
        <v>158</v>
      </c>
      <c r="E542" s="194" t="s">
        <v>658</v>
      </c>
      <c r="F542" s="195" t="s">
        <v>659</v>
      </c>
      <c r="G542" s="196" t="s">
        <v>645</v>
      </c>
      <c r="H542" s="197">
        <v>4</v>
      </c>
      <c r="I542" s="198"/>
      <c r="J542" s="199">
        <f t="shared" si="0"/>
        <v>0</v>
      </c>
      <c r="K542" s="200"/>
      <c r="L542" s="40"/>
      <c r="M542" s="201" t="s">
        <v>1</v>
      </c>
      <c r="N542" s="202" t="s">
        <v>41</v>
      </c>
      <c r="O542" s="72"/>
      <c r="P542" s="203">
        <f t="shared" si="1"/>
        <v>0</v>
      </c>
      <c r="Q542" s="203">
        <v>0</v>
      </c>
      <c r="R542" s="203">
        <f t="shared" si="2"/>
        <v>0</v>
      </c>
      <c r="S542" s="203">
        <v>1.56E-3</v>
      </c>
      <c r="T542" s="204">
        <f t="shared" si="3"/>
        <v>6.2399999999999999E-3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05" t="s">
        <v>200</v>
      </c>
      <c r="AT542" s="205" t="s">
        <v>158</v>
      </c>
      <c r="AU542" s="205" t="s">
        <v>85</v>
      </c>
      <c r="AY542" s="18" t="s">
        <v>156</v>
      </c>
      <c r="BE542" s="206">
        <f t="shared" si="4"/>
        <v>0</v>
      </c>
      <c r="BF542" s="206">
        <f t="shared" si="5"/>
        <v>0</v>
      </c>
      <c r="BG542" s="206">
        <f t="shared" si="6"/>
        <v>0</v>
      </c>
      <c r="BH542" s="206">
        <f t="shared" si="7"/>
        <v>0</v>
      </c>
      <c r="BI542" s="206">
        <f t="shared" si="8"/>
        <v>0</v>
      </c>
      <c r="BJ542" s="18" t="s">
        <v>83</v>
      </c>
      <c r="BK542" s="206">
        <f t="shared" si="9"/>
        <v>0</v>
      </c>
      <c r="BL542" s="18" t="s">
        <v>200</v>
      </c>
      <c r="BM542" s="205" t="s">
        <v>660</v>
      </c>
    </row>
    <row r="543" spans="1:65" s="2" customFormat="1" ht="24.15" customHeight="1">
      <c r="A543" s="35"/>
      <c r="B543" s="36"/>
      <c r="C543" s="193" t="s">
        <v>646</v>
      </c>
      <c r="D543" s="193" t="s">
        <v>158</v>
      </c>
      <c r="E543" s="194" t="s">
        <v>661</v>
      </c>
      <c r="F543" s="195" t="s">
        <v>662</v>
      </c>
      <c r="G543" s="196" t="s">
        <v>295</v>
      </c>
      <c r="H543" s="197">
        <v>2</v>
      </c>
      <c r="I543" s="198"/>
      <c r="J543" s="199">
        <f t="shared" si="0"/>
        <v>0</v>
      </c>
      <c r="K543" s="200"/>
      <c r="L543" s="40"/>
      <c r="M543" s="201" t="s">
        <v>1</v>
      </c>
      <c r="N543" s="202" t="s">
        <v>41</v>
      </c>
      <c r="O543" s="72"/>
      <c r="P543" s="203">
        <f t="shared" si="1"/>
        <v>0</v>
      </c>
      <c r="Q543" s="203">
        <v>0</v>
      </c>
      <c r="R543" s="203">
        <f t="shared" si="2"/>
        <v>0</v>
      </c>
      <c r="S543" s="203">
        <v>2.2499999999999998E-3</v>
      </c>
      <c r="T543" s="204">
        <f t="shared" si="3"/>
        <v>4.4999999999999997E-3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205" t="s">
        <v>200</v>
      </c>
      <c r="AT543" s="205" t="s">
        <v>158</v>
      </c>
      <c r="AU543" s="205" t="s">
        <v>85</v>
      </c>
      <c r="AY543" s="18" t="s">
        <v>156</v>
      </c>
      <c r="BE543" s="206">
        <f t="shared" si="4"/>
        <v>0</v>
      </c>
      <c r="BF543" s="206">
        <f t="shared" si="5"/>
        <v>0</v>
      </c>
      <c r="BG543" s="206">
        <f t="shared" si="6"/>
        <v>0</v>
      </c>
      <c r="BH543" s="206">
        <f t="shared" si="7"/>
        <v>0</v>
      </c>
      <c r="BI543" s="206">
        <f t="shared" si="8"/>
        <v>0</v>
      </c>
      <c r="BJ543" s="18" t="s">
        <v>83</v>
      </c>
      <c r="BK543" s="206">
        <f t="shared" si="9"/>
        <v>0</v>
      </c>
      <c r="BL543" s="18" t="s">
        <v>200</v>
      </c>
      <c r="BM543" s="205" t="s">
        <v>663</v>
      </c>
    </row>
    <row r="544" spans="1:65" s="12" customFormat="1" ht="22.8" customHeight="1">
      <c r="B544" s="177"/>
      <c r="C544" s="178"/>
      <c r="D544" s="179" t="s">
        <v>75</v>
      </c>
      <c r="E544" s="191" t="s">
        <v>664</v>
      </c>
      <c r="F544" s="191" t="s">
        <v>665</v>
      </c>
      <c r="G544" s="178"/>
      <c r="H544" s="178"/>
      <c r="I544" s="181"/>
      <c r="J544" s="192">
        <f>BK544</f>
        <v>0</v>
      </c>
      <c r="K544" s="178"/>
      <c r="L544" s="183"/>
      <c r="M544" s="184"/>
      <c r="N544" s="185"/>
      <c r="O544" s="185"/>
      <c r="P544" s="186">
        <f>SUM(P545:P581)</f>
        <v>0</v>
      </c>
      <c r="Q544" s="185"/>
      <c r="R544" s="186">
        <f>SUM(R545:R581)</f>
        <v>1.1891825</v>
      </c>
      <c r="S544" s="185"/>
      <c r="T544" s="187">
        <f>SUM(T545:T581)</f>
        <v>2.0300000000000002E-2</v>
      </c>
      <c r="AR544" s="188" t="s">
        <v>85</v>
      </c>
      <c r="AT544" s="189" t="s">
        <v>75</v>
      </c>
      <c r="AU544" s="189" t="s">
        <v>83</v>
      </c>
      <c r="AY544" s="188" t="s">
        <v>156</v>
      </c>
      <c r="BK544" s="190">
        <f>SUM(BK545:BK581)</f>
        <v>0</v>
      </c>
    </row>
    <row r="545" spans="1:65" s="2" customFormat="1" ht="37.799999999999997" customHeight="1">
      <c r="A545" s="35"/>
      <c r="B545" s="36"/>
      <c r="C545" s="193" t="s">
        <v>666</v>
      </c>
      <c r="D545" s="193" t="s">
        <v>158</v>
      </c>
      <c r="E545" s="194" t="s">
        <v>667</v>
      </c>
      <c r="F545" s="195" t="s">
        <v>668</v>
      </c>
      <c r="G545" s="196" t="s">
        <v>218</v>
      </c>
      <c r="H545" s="197">
        <v>14.85</v>
      </c>
      <c r="I545" s="198"/>
      <c r="J545" s="199">
        <f>ROUND(I545*H545,2)</f>
        <v>0</v>
      </c>
      <c r="K545" s="200"/>
      <c r="L545" s="40"/>
      <c r="M545" s="201" t="s">
        <v>1</v>
      </c>
      <c r="N545" s="202" t="s">
        <v>41</v>
      </c>
      <c r="O545" s="72"/>
      <c r="P545" s="203">
        <f>O545*H545</f>
        <v>0</v>
      </c>
      <c r="Q545" s="203">
        <v>0</v>
      </c>
      <c r="R545" s="203">
        <f>Q545*H545</f>
        <v>0</v>
      </c>
      <c r="S545" s="203">
        <v>0</v>
      </c>
      <c r="T545" s="204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205" t="s">
        <v>200</v>
      </c>
      <c r="AT545" s="205" t="s">
        <v>158</v>
      </c>
      <c r="AU545" s="205" t="s">
        <v>85</v>
      </c>
      <c r="AY545" s="18" t="s">
        <v>156</v>
      </c>
      <c r="BE545" s="206">
        <f>IF(N545="základní",J545,0)</f>
        <v>0</v>
      </c>
      <c r="BF545" s="206">
        <f>IF(N545="snížená",J545,0)</f>
        <v>0</v>
      </c>
      <c r="BG545" s="206">
        <f>IF(N545="zákl. přenesená",J545,0)</f>
        <v>0</v>
      </c>
      <c r="BH545" s="206">
        <f>IF(N545="sníž. přenesená",J545,0)</f>
        <v>0</v>
      </c>
      <c r="BI545" s="206">
        <f>IF(N545="nulová",J545,0)</f>
        <v>0</v>
      </c>
      <c r="BJ545" s="18" t="s">
        <v>83</v>
      </c>
      <c r="BK545" s="206">
        <f>ROUND(I545*H545,2)</f>
        <v>0</v>
      </c>
      <c r="BL545" s="18" t="s">
        <v>200</v>
      </c>
      <c r="BM545" s="205" t="s">
        <v>669</v>
      </c>
    </row>
    <row r="546" spans="1:65" s="13" customFormat="1" ht="10.199999999999999">
      <c r="B546" s="207"/>
      <c r="C546" s="208"/>
      <c r="D546" s="209" t="s">
        <v>163</v>
      </c>
      <c r="E546" s="210" t="s">
        <v>1</v>
      </c>
      <c r="F546" s="211" t="s">
        <v>670</v>
      </c>
      <c r="G546" s="208"/>
      <c r="H546" s="212">
        <v>14.85</v>
      </c>
      <c r="I546" s="213"/>
      <c r="J546" s="208"/>
      <c r="K546" s="208"/>
      <c r="L546" s="214"/>
      <c r="M546" s="215"/>
      <c r="N546" s="216"/>
      <c r="O546" s="216"/>
      <c r="P546" s="216"/>
      <c r="Q546" s="216"/>
      <c r="R546" s="216"/>
      <c r="S546" s="216"/>
      <c r="T546" s="217"/>
      <c r="AT546" s="218" t="s">
        <v>163</v>
      </c>
      <c r="AU546" s="218" t="s">
        <v>85</v>
      </c>
      <c r="AV546" s="13" t="s">
        <v>85</v>
      </c>
      <c r="AW546" s="13" t="s">
        <v>32</v>
      </c>
      <c r="AX546" s="13" t="s">
        <v>76</v>
      </c>
      <c r="AY546" s="218" t="s">
        <v>156</v>
      </c>
    </row>
    <row r="547" spans="1:65" s="14" customFormat="1" ht="10.199999999999999">
      <c r="B547" s="219"/>
      <c r="C547" s="220"/>
      <c r="D547" s="209" t="s">
        <v>163</v>
      </c>
      <c r="E547" s="221" t="s">
        <v>1</v>
      </c>
      <c r="F547" s="222" t="s">
        <v>165</v>
      </c>
      <c r="G547" s="220"/>
      <c r="H547" s="223">
        <v>14.85</v>
      </c>
      <c r="I547" s="224"/>
      <c r="J547" s="220"/>
      <c r="K547" s="220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163</v>
      </c>
      <c r="AU547" s="229" t="s">
        <v>85</v>
      </c>
      <c r="AV547" s="14" t="s">
        <v>95</v>
      </c>
      <c r="AW547" s="14" t="s">
        <v>32</v>
      </c>
      <c r="AX547" s="14" t="s">
        <v>83</v>
      </c>
      <c r="AY547" s="229" t="s">
        <v>156</v>
      </c>
    </row>
    <row r="548" spans="1:65" s="2" customFormat="1" ht="24.15" customHeight="1">
      <c r="A548" s="35"/>
      <c r="B548" s="36"/>
      <c r="C548" s="193" t="s">
        <v>467</v>
      </c>
      <c r="D548" s="193" t="s">
        <v>158</v>
      </c>
      <c r="E548" s="194" t="s">
        <v>671</v>
      </c>
      <c r="F548" s="195" t="s">
        <v>672</v>
      </c>
      <c r="G548" s="196" t="s">
        <v>203</v>
      </c>
      <c r="H548" s="197">
        <v>10.15</v>
      </c>
      <c r="I548" s="198"/>
      <c r="J548" s="199">
        <f>ROUND(I548*H548,2)</f>
        <v>0</v>
      </c>
      <c r="K548" s="200"/>
      <c r="L548" s="40"/>
      <c r="M548" s="201" t="s">
        <v>1</v>
      </c>
      <c r="N548" s="202" t="s">
        <v>41</v>
      </c>
      <c r="O548" s="72"/>
      <c r="P548" s="203">
        <f>O548*H548</f>
        <v>0</v>
      </c>
      <c r="Q548" s="203">
        <v>0</v>
      </c>
      <c r="R548" s="203">
        <f>Q548*H548</f>
        <v>0</v>
      </c>
      <c r="S548" s="203">
        <v>2E-3</v>
      </c>
      <c r="T548" s="204">
        <f>S548*H548</f>
        <v>2.0300000000000002E-2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205" t="s">
        <v>200</v>
      </c>
      <c r="AT548" s="205" t="s">
        <v>158</v>
      </c>
      <c r="AU548" s="205" t="s">
        <v>85</v>
      </c>
      <c r="AY548" s="18" t="s">
        <v>156</v>
      </c>
      <c r="BE548" s="206">
        <f>IF(N548="základní",J548,0)</f>
        <v>0</v>
      </c>
      <c r="BF548" s="206">
        <f>IF(N548="snížená",J548,0)</f>
        <v>0</v>
      </c>
      <c r="BG548" s="206">
        <f>IF(N548="zákl. přenesená",J548,0)</f>
        <v>0</v>
      </c>
      <c r="BH548" s="206">
        <f>IF(N548="sníž. přenesená",J548,0)</f>
        <v>0</v>
      </c>
      <c r="BI548" s="206">
        <f>IF(N548="nulová",J548,0)</f>
        <v>0</v>
      </c>
      <c r="BJ548" s="18" t="s">
        <v>83</v>
      </c>
      <c r="BK548" s="206">
        <f>ROUND(I548*H548,2)</f>
        <v>0</v>
      </c>
      <c r="BL548" s="18" t="s">
        <v>200</v>
      </c>
      <c r="BM548" s="205" t="s">
        <v>673</v>
      </c>
    </row>
    <row r="549" spans="1:65" s="13" customFormat="1" ht="10.199999999999999">
      <c r="B549" s="207"/>
      <c r="C549" s="208"/>
      <c r="D549" s="209" t="s">
        <v>163</v>
      </c>
      <c r="E549" s="210" t="s">
        <v>1</v>
      </c>
      <c r="F549" s="211" t="s">
        <v>674</v>
      </c>
      <c r="G549" s="208"/>
      <c r="H549" s="212">
        <v>8.6</v>
      </c>
      <c r="I549" s="213"/>
      <c r="J549" s="208"/>
      <c r="K549" s="208"/>
      <c r="L549" s="214"/>
      <c r="M549" s="215"/>
      <c r="N549" s="216"/>
      <c r="O549" s="216"/>
      <c r="P549" s="216"/>
      <c r="Q549" s="216"/>
      <c r="R549" s="216"/>
      <c r="S549" s="216"/>
      <c r="T549" s="217"/>
      <c r="AT549" s="218" t="s">
        <v>163</v>
      </c>
      <c r="AU549" s="218" t="s">
        <v>85</v>
      </c>
      <c r="AV549" s="13" t="s">
        <v>85</v>
      </c>
      <c r="AW549" s="13" t="s">
        <v>32</v>
      </c>
      <c r="AX549" s="13" t="s">
        <v>76</v>
      </c>
      <c r="AY549" s="218" t="s">
        <v>156</v>
      </c>
    </row>
    <row r="550" spans="1:65" s="13" customFormat="1" ht="10.199999999999999">
      <c r="B550" s="207"/>
      <c r="C550" s="208"/>
      <c r="D550" s="209" t="s">
        <v>163</v>
      </c>
      <c r="E550" s="210" t="s">
        <v>1</v>
      </c>
      <c r="F550" s="211" t="s">
        <v>675</v>
      </c>
      <c r="G550" s="208"/>
      <c r="H550" s="212">
        <v>1.55</v>
      </c>
      <c r="I550" s="213"/>
      <c r="J550" s="208"/>
      <c r="K550" s="208"/>
      <c r="L550" s="214"/>
      <c r="M550" s="215"/>
      <c r="N550" s="216"/>
      <c r="O550" s="216"/>
      <c r="P550" s="216"/>
      <c r="Q550" s="216"/>
      <c r="R550" s="216"/>
      <c r="S550" s="216"/>
      <c r="T550" s="217"/>
      <c r="AT550" s="218" t="s">
        <v>163</v>
      </c>
      <c r="AU550" s="218" t="s">
        <v>85</v>
      </c>
      <c r="AV550" s="13" t="s">
        <v>85</v>
      </c>
      <c r="AW550" s="13" t="s">
        <v>32</v>
      </c>
      <c r="AX550" s="13" t="s">
        <v>76</v>
      </c>
      <c r="AY550" s="218" t="s">
        <v>156</v>
      </c>
    </row>
    <row r="551" spans="1:65" s="14" customFormat="1" ht="10.199999999999999">
      <c r="B551" s="219"/>
      <c r="C551" s="220"/>
      <c r="D551" s="209" t="s">
        <v>163</v>
      </c>
      <c r="E551" s="221" t="s">
        <v>1</v>
      </c>
      <c r="F551" s="222" t="s">
        <v>165</v>
      </c>
      <c r="G551" s="220"/>
      <c r="H551" s="223">
        <v>10.15</v>
      </c>
      <c r="I551" s="224"/>
      <c r="J551" s="220"/>
      <c r="K551" s="220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163</v>
      </c>
      <c r="AU551" s="229" t="s">
        <v>85</v>
      </c>
      <c r="AV551" s="14" t="s">
        <v>95</v>
      </c>
      <c r="AW551" s="14" t="s">
        <v>32</v>
      </c>
      <c r="AX551" s="14" t="s">
        <v>83</v>
      </c>
      <c r="AY551" s="229" t="s">
        <v>156</v>
      </c>
    </row>
    <row r="552" spans="1:65" s="2" customFormat="1" ht="24.15" customHeight="1">
      <c r="A552" s="35"/>
      <c r="B552" s="36"/>
      <c r="C552" s="193" t="s">
        <v>483</v>
      </c>
      <c r="D552" s="193" t="s">
        <v>158</v>
      </c>
      <c r="E552" s="194" t="s">
        <v>676</v>
      </c>
      <c r="F552" s="195" t="s">
        <v>677</v>
      </c>
      <c r="G552" s="196" t="s">
        <v>203</v>
      </c>
      <c r="H552" s="197">
        <v>34.799999999999997</v>
      </c>
      <c r="I552" s="198"/>
      <c r="J552" s="199">
        <f>ROUND(I552*H552,2)</f>
        <v>0</v>
      </c>
      <c r="K552" s="200"/>
      <c r="L552" s="40"/>
      <c r="M552" s="201" t="s">
        <v>1</v>
      </c>
      <c r="N552" s="202" t="s">
        <v>41</v>
      </c>
      <c r="O552" s="72"/>
      <c r="P552" s="203">
        <f>O552*H552</f>
        <v>0</v>
      </c>
      <c r="Q552" s="203">
        <v>1.6000000000000001E-4</v>
      </c>
      <c r="R552" s="203">
        <f>Q552*H552</f>
        <v>5.568E-3</v>
      </c>
      <c r="S552" s="203">
        <v>0</v>
      </c>
      <c r="T552" s="204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205" t="s">
        <v>200</v>
      </c>
      <c r="AT552" s="205" t="s">
        <v>158</v>
      </c>
      <c r="AU552" s="205" t="s">
        <v>85</v>
      </c>
      <c r="AY552" s="18" t="s">
        <v>156</v>
      </c>
      <c r="BE552" s="206">
        <f>IF(N552="základní",J552,0)</f>
        <v>0</v>
      </c>
      <c r="BF552" s="206">
        <f>IF(N552="snížená",J552,0)</f>
        <v>0</v>
      </c>
      <c r="BG552" s="206">
        <f>IF(N552="zákl. přenesená",J552,0)</f>
        <v>0</v>
      </c>
      <c r="BH552" s="206">
        <f>IF(N552="sníž. přenesená",J552,0)</f>
        <v>0</v>
      </c>
      <c r="BI552" s="206">
        <f>IF(N552="nulová",J552,0)</f>
        <v>0</v>
      </c>
      <c r="BJ552" s="18" t="s">
        <v>83</v>
      </c>
      <c r="BK552" s="206">
        <f>ROUND(I552*H552,2)</f>
        <v>0</v>
      </c>
      <c r="BL552" s="18" t="s">
        <v>200</v>
      </c>
      <c r="BM552" s="205" t="s">
        <v>678</v>
      </c>
    </row>
    <row r="553" spans="1:65" s="13" customFormat="1" ht="10.199999999999999">
      <c r="B553" s="207"/>
      <c r="C553" s="208"/>
      <c r="D553" s="209" t="s">
        <v>163</v>
      </c>
      <c r="E553" s="210" t="s">
        <v>1</v>
      </c>
      <c r="F553" s="211" t="s">
        <v>679</v>
      </c>
      <c r="G553" s="208"/>
      <c r="H553" s="212">
        <v>28.8</v>
      </c>
      <c r="I553" s="213"/>
      <c r="J553" s="208"/>
      <c r="K553" s="208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163</v>
      </c>
      <c r="AU553" s="218" t="s">
        <v>85</v>
      </c>
      <c r="AV553" s="13" t="s">
        <v>85</v>
      </c>
      <c r="AW553" s="13" t="s">
        <v>32</v>
      </c>
      <c r="AX553" s="13" t="s">
        <v>76</v>
      </c>
      <c r="AY553" s="218" t="s">
        <v>156</v>
      </c>
    </row>
    <row r="554" spans="1:65" s="13" customFormat="1" ht="10.199999999999999">
      <c r="B554" s="207"/>
      <c r="C554" s="208"/>
      <c r="D554" s="209" t="s">
        <v>163</v>
      </c>
      <c r="E554" s="210" t="s">
        <v>1</v>
      </c>
      <c r="F554" s="211" t="s">
        <v>680</v>
      </c>
      <c r="G554" s="208"/>
      <c r="H554" s="212">
        <v>6</v>
      </c>
      <c r="I554" s="213"/>
      <c r="J554" s="208"/>
      <c r="K554" s="208"/>
      <c r="L554" s="214"/>
      <c r="M554" s="215"/>
      <c r="N554" s="216"/>
      <c r="O554" s="216"/>
      <c r="P554" s="216"/>
      <c r="Q554" s="216"/>
      <c r="R554" s="216"/>
      <c r="S554" s="216"/>
      <c r="T554" s="217"/>
      <c r="AT554" s="218" t="s">
        <v>163</v>
      </c>
      <c r="AU554" s="218" t="s">
        <v>85</v>
      </c>
      <c r="AV554" s="13" t="s">
        <v>85</v>
      </c>
      <c r="AW554" s="13" t="s">
        <v>32</v>
      </c>
      <c r="AX554" s="13" t="s">
        <v>76</v>
      </c>
      <c r="AY554" s="218" t="s">
        <v>156</v>
      </c>
    </row>
    <row r="555" spans="1:65" s="14" customFormat="1" ht="10.199999999999999">
      <c r="B555" s="219"/>
      <c r="C555" s="220"/>
      <c r="D555" s="209" t="s">
        <v>163</v>
      </c>
      <c r="E555" s="221" t="s">
        <v>1</v>
      </c>
      <c r="F555" s="222" t="s">
        <v>165</v>
      </c>
      <c r="G555" s="220"/>
      <c r="H555" s="223">
        <v>34.799999999999997</v>
      </c>
      <c r="I555" s="224"/>
      <c r="J555" s="220"/>
      <c r="K555" s="220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163</v>
      </c>
      <c r="AU555" s="229" t="s">
        <v>85</v>
      </c>
      <c r="AV555" s="14" t="s">
        <v>95</v>
      </c>
      <c r="AW555" s="14" t="s">
        <v>32</v>
      </c>
      <c r="AX555" s="14" t="s">
        <v>83</v>
      </c>
      <c r="AY555" s="229" t="s">
        <v>156</v>
      </c>
    </row>
    <row r="556" spans="1:65" s="2" customFormat="1" ht="24.15" customHeight="1">
      <c r="A556" s="35"/>
      <c r="B556" s="36"/>
      <c r="C556" s="193" t="s">
        <v>505</v>
      </c>
      <c r="D556" s="193" t="s">
        <v>158</v>
      </c>
      <c r="E556" s="194" t="s">
        <v>681</v>
      </c>
      <c r="F556" s="195" t="s">
        <v>682</v>
      </c>
      <c r="G556" s="196" t="s">
        <v>218</v>
      </c>
      <c r="H556" s="197">
        <v>14.85</v>
      </c>
      <c r="I556" s="198"/>
      <c r="J556" s="199">
        <f>ROUND(I556*H556,2)</f>
        <v>0</v>
      </c>
      <c r="K556" s="200"/>
      <c r="L556" s="40"/>
      <c r="M556" s="201" t="s">
        <v>1</v>
      </c>
      <c r="N556" s="202" t="s">
        <v>41</v>
      </c>
      <c r="O556" s="72"/>
      <c r="P556" s="203">
        <f>O556*H556</f>
        <v>0</v>
      </c>
      <c r="Q556" s="203">
        <v>2.7E-4</v>
      </c>
      <c r="R556" s="203">
        <f>Q556*H556</f>
        <v>4.0095E-3</v>
      </c>
      <c r="S556" s="203">
        <v>0</v>
      </c>
      <c r="T556" s="204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205" t="s">
        <v>200</v>
      </c>
      <c r="AT556" s="205" t="s">
        <v>158</v>
      </c>
      <c r="AU556" s="205" t="s">
        <v>85</v>
      </c>
      <c r="AY556" s="18" t="s">
        <v>156</v>
      </c>
      <c r="BE556" s="206">
        <f>IF(N556="základní",J556,0)</f>
        <v>0</v>
      </c>
      <c r="BF556" s="206">
        <f>IF(N556="snížená",J556,0)</f>
        <v>0</v>
      </c>
      <c r="BG556" s="206">
        <f>IF(N556="zákl. přenesená",J556,0)</f>
        <v>0</v>
      </c>
      <c r="BH556" s="206">
        <f>IF(N556="sníž. přenesená",J556,0)</f>
        <v>0</v>
      </c>
      <c r="BI556" s="206">
        <f>IF(N556="nulová",J556,0)</f>
        <v>0</v>
      </c>
      <c r="BJ556" s="18" t="s">
        <v>83</v>
      </c>
      <c r="BK556" s="206">
        <f>ROUND(I556*H556,2)</f>
        <v>0</v>
      </c>
      <c r="BL556" s="18" t="s">
        <v>200</v>
      </c>
      <c r="BM556" s="205" t="s">
        <v>683</v>
      </c>
    </row>
    <row r="557" spans="1:65" s="13" customFormat="1" ht="10.199999999999999">
      <c r="B557" s="207"/>
      <c r="C557" s="208"/>
      <c r="D557" s="209" t="s">
        <v>163</v>
      </c>
      <c r="E557" s="210" t="s">
        <v>1</v>
      </c>
      <c r="F557" s="211" t="s">
        <v>414</v>
      </c>
      <c r="G557" s="208"/>
      <c r="H557" s="212">
        <v>12.6</v>
      </c>
      <c r="I557" s="213"/>
      <c r="J557" s="208"/>
      <c r="K557" s="208"/>
      <c r="L557" s="214"/>
      <c r="M557" s="215"/>
      <c r="N557" s="216"/>
      <c r="O557" s="216"/>
      <c r="P557" s="216"/>
      <c r="Q557" s="216"/>
      <c r="R557" s="216"/>
      <c r="S557" s="216"/>
      <c r="T557" s="217"/>
      <c r="AT557" s="218" t="s">
        <v>163</v>
      </c>
      <c r="AU557" s="218" t="s">
        <v>85</v>
      </c>
      <c r="AV557" s="13" t="s">
        <v>85</v>
      </c>
      <c r="AW557" s="13" t="s">
        <v>32</v>
      </c>
      <c r="AX557" s="13" t="s">
        <v>76</v>
      </c>
      <c r="AY557" s="218" t="s">
        <v>156</v>
      </c>
    </row>
    <row r="558" spans="1:65" s="13" customFormat="1" ht="10.199999999999999">
      <c r="B558" s="207"/>
      <c r="C558" s="208"/>
      <c r="D558" s="209" t="s">
        <v>163</v>
      </c>
      <c r="E558" s="210" t="s">
        <v>1</v>
      </c>
      <c r="F558" s="211" t="s">
        <v>684</v>
      </c>
      <c r="G558" s="208"/>
      <c r="H558" s="212">
        <v>2.25</v>
      </c>
      <c r="I558" s="213"/>
      <c r="J558" s="208"/>
      <c r="K558" s="208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163</v>
      </c>
      <c r="AU558" s="218" t="s">
        <v>85</v>
      </c>
      <c r="AV558" s="13" t="s">
        <v>85</v>
      </c>
      <c r="AW558" s="13" t="s">
        <v>32</v>
      </c>
      <c r="AX558" s="13" t="s">
        <v>76</v>
      </c>
      <c r="AY558" s="218" t="s">
        <v>156</v>
      </c>
    </row>
    <row r="559" spans="1:65" s="14" customFormat="1" ht="10.199999999999999">
      <c r="B559" s="219"/>
      <c r="C559" s="220"/>
      <c r="D559" s="209" t="s">
        <v>163</v>
      </c>
      <c r="E559" s="221" t="s">
        <v>1</v>
      </c>
      <c r="F559" s="222" t="s">
        <v>165</v>
      </c>
      <c r="G559" s="220"/>
      <c r="H559" s="223">
        <v>14.85</v>
      </c>
      <c r="I559" s="224"/>
      <c r="J559" s="220"/>
      <c r="K559" s="220"/>
      <c r="L559" s="225"/>
      <c r="M559" s="226"/>
      <c r="N559" s="227"/>
      <c r="O559" s="227"/>
      <c r="P559" s="227"/>
      <c r="Q559" s="227"/>
      <c r="R559" s="227"/>
      <c r="S559" s="227"/>
      <c r="T559" s="228"/>
      <c r="AT559" s="229" t="s">
        <v>163</v>
      </c>
      <c r="AU559" s="229" t="s">
        <v>85</v>
      </c>
      <c r="AV559" s="14" t="s">
        <v>95</v>
      </c>
      <c r="AW559" s="14" t="s">
        <v>32</v>
      </c>
      <c r="AX559" s="14" t="s">
        <v>83</v>
      </c>
      <c r="AY559" s="229" t="s">
        <v>156</v>
      </c>
    </row>
    <row r="560" spans="1:65" s="2" customFormat="1" ht="33" customHeight="1">
      <c r="A560" s="35"/>
      <c r="B560" s="36"/>
      <c r="C560" s="240" t="s">
        <v>685</v>
      </c>
      <c r="D560" s="240" t="s">
        <v>189</v>
      </c>
      <c r="E560" s="241" t="s">
        <v>686</v>
      </c>
      <c r="F560" s="242" t="s">
        <v>687</v>
      </c>
      <c r="G560" s="243" t="s">
        <v>295</v>
      </c>
      <c r="H560" s="244">
        <v>4</v>
      </c>
      <c r="I560" s="245"/>
      <c r="J560" s="246">
        <f t="shared" ref="J560:J571" si="10">ROUND(I560*H560,2)</f>
        <v>0</v>
      </c>
      <c r="K560" s="247"/>
      <c r="L560" s="248"/>
      <c r="M560" s="249" t="s">
        <v>1</v>
      </c>
      <c r="N560" s="250" t="s">
        <v>41</v>
      </c>
      <c r="O560" s="72"/>
      <c r="P560" s="203">
        <f t="shared" ref="P560:P571" si="11">O560*H560</f>
        <v>0</v>
      </c>
      <c r="Q560" s="203">
        <v>0.126</v>
      </c>
      <c r="R560" s="203">
        <f t="shared" ref="R560:R571" si="12">Q560*H560</f>
        <v>0.504</v>
      </c>
      <c r="S560" s="203">
        <v>0</v>
      </c>
      <c r="T560" s="204">
        <f t="shared" ref="T560:T571" si="13"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205" t="s">
        <v>271</v>
      </c>
      <c r="AT560" s="205" t="s">
        <v>189</v>
      </c>
      <c r="AU560" s="205" t="s">
        <v>85</v>
      </c>
      <c r="AY560" s="18" t="s">
        <v>156</v>
      </c>
      <c r="BE560" s="206">
        <f t="shared" ref="BE560:BE571" si="14">IF(N560="základní",J560,0)</f>
        <v>0</v>
      </c>
      <c r="BF560" s="206">
        <f t="shared" ref="BF560:BF571" si="15">IF(N560="snížená",J560,0)</f>
        <v>0</v>
      </c>
      <c r="BG560" s="206">
        <f t="shared" ref="BG560:BG571" si="16">IF(N560="zákl. přenesená",J560,0)</f>
        <v>0</v>
      </c>
      <c r="BH560" s="206">
        <f t="shared" ref="BH560:BH571" si="17">IF(N560="sníž. přenesená",J560,0)</f>
        <v>0</v>
      </c>
      <c r="BI560" s="206">
        <f t="shared" ref="BI560:BI571" si="18">IF(N560="nulová",J560,0)</f>
        <v>0</v>
      </c>
      <c r="BJ560" s="18" t="s">
        <v>83</v>
      </c>
      <c r="BK560" s="206">
        <f t="shared" ref="BK560:BK571" si="19">ROUND(I560*H560,2)</f>
        <v>0</v>
      </c>
      <c r="BL560" s="18" t="s">
        <v>200</v>
      </c>
      <c r="BM560" s="205" t="s">
        <v>688</v>
      </c>
    </row>
    <row r="561" spans="1:65" s="2" customFormat="1" ht="33" customHeight="1">
      <c r="A561" s="35"/>
      <c r="B561" s="36"/>
      <c r="C561" s="240" t="s">
        <v>656</v>
      </c>
      <c r="D561" s="240" t="s">
        <v>189</v>
      </c>
      <c r="E561" s="241" t="s">
        <v>689</v>
      </c>
      <c r="F561" s="242" t="s">
        <v>690</v>
      </c>
      <c r="G561" s="243" t="s">
        <v>295</v>
      </c>
      <c r="H561" s="244">
        <v>1</v>
      </c>
      <c r="I561" s="245"/>
      <c r="J561" s="246">
        <f t="shared" si="10"/>
        <v>0</v>
      </c>
      <c r="K561" s="247"/>
      <c r="L561" s="248"/>
      <c r="M561" s="249" t="s">
        <v>1</v>
      </c>
      <c r="N561" s="250" t="s">
        <v>41</v>
      </c>
      <c r="O561" s="72"/>
      <c r="P561" s="203">
        <f t="shared" si="11"/>
        <v>0</v>
      </c>
      <c r="Q561" s="203">
        <v>0.09</v>
      </c>
      <c r="R561" s="203">
        <f t="shared" si="12"/>
        <v>0.09</v>
      </c>
      <c r="S561" s="203">
        <v>0</v>
      </c>
      <c r="T561" s="204">
        <f t="shared" si="13"/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05" t="s">
        <v>271</v>
      </c>
      <c r="AT561" s="205" t="s">
        <v>189</v>
      </c>
      <c r="AU561" s="205" t="s">
        <v>85</v>
      </c>
      <c r="AY561" s="18" t="s">
        <v>156</v>
      </c>
      <c r="BE561" s="206">
        <f t="shared" si="14"/>
        <v>0</v>
      </c>
      <c r="BF561" s="206">
        <f t="shared" si="15"/>
        <v>0</v>
      </c>
      <c r="BG561" s="206">
        <f t="shared" si="16"/>
        <v>0</v>
      </c>
      <c r="BH561" s="206">
        <f t="shared" si="17"/>
        <v>0</v>
      </c>
      <c r="BI561" s="206">
        <f t="shared" si="18"/>
        <v>0</v>
      </c>
      <c r="BJ561" s="18" t="s">
        <v>83</v>
      </c>
      <c r="BK561" s="206">
        <f t="shared" si="19"/>
        <v>0</v>
      </c>
      <c r="BL561" s="18" t="s">
        <v>200</v>
      </c>
      <c r="BM561" s="205" t="s">
        <v>691</v>
      </c>
    </row>
    <row r="562" spans="1:65" s="2" customFormat="1" ht="37.799999999999997" customHeight="1">
      <c r="A562" s="35"/>
      <c r="B562" s="36"/>
      <c r="C562" s="193" t="s">
        <v>692</v>
      </c>
      <c r="D562" s="193" t="s">
        <v>158</v>
      </c>
      <c r="E562" s="194" t="s">
        <v>693</v>
      </c>
      <c r="F562" s="195" t="s">
        <v>694</v>
      </c>
      <c r="G562" s="196" t="s">
        <v>295</v>
      </c>
      <c r="H562" s="197">
        <v>11</v>
      </c>
      <c r="I562" s="198"/>
      <c r="J562" s="199">
        <f t="shared" si="10"/>
        <v>0</v>
      </c>
      <c r="K562" s="200"/>
      <c r="L562" s="40"/>
      <c r="M562" s="201" t="s">
        <v>1</v>
      </c>
      <c r="N562" s="202" t="s">
        <v>41</v>
      </c>
      <c r="O562" s="72"/>
      <c r="P562" s="203">
        <f t="shared" si="11"/>
        <v>0</v>
      </c>
      <c r="Q562" s="203">
        <v>0</v>
      </c>
      <c r="R562" s="203">
        <f t="shared" si="12"/>
        <v>0</v>
      </c>
      <c r="S562" s="203">
        <v>0</v>
      </c>
      <c r="T562" s="204">
        <f t="shared" si="13"/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205" t="s">
        <v>200</v>
      </c>
      <c r="AT562" s="205" t="s">
        <v>158</v>
      </c>
      <c r="AU562" s="205" t="s">
        <v>85</v>
      </c>
      <c r="AY562" s="18" t="s">
        <v>156</v>
      </c>
      <c r="BE562" s="206">
        <f t="shared" si="14"/>
        <v>0</v>
      </c>
      <c r="BF562" s="206">
        <f t="shared" si="15"/>
        <v>0</v>
      </c>
      <c r="BG562" s="206">
        <f t="shared" si="16"/>
        <v>0</v>
      </c>
      <c r="BH562" s="206">
        <f t="shared" si="17"/>
        <v>0</v>
      </c>
      <c r="BI562" s="206">
        <f t="shared" si="18"/>
        <v>0</v>
      </c>
      <c r="BJ562" s="18" t="s">
        <v>83</v>
      </c>
      <c r="BK562" s="206">
        <f t="shared" si="19"/>
        <v>0</v>
      </c>
      <c r="BL562" s="18" t="s">
        <v>200</v>
      </c>
      <c r="BM562" s="205" t="s">
        <v>695</v>
      </c>
    </row>
    <row r="563" spans="1:65" s="2" customFormat="1" ht="24.15" customHeight="1">
      <c r="A563" s="35"/>
      <c r="B563" s="36"/>
      <c r="C563" s="240" t="s">
        <v>660</v>
      </c>
      <c r="D563" s="240" t="s">
        <v>189</v>
      </c>
      <c r="E563" s="241" t="s">
        <v>696</v>
      </c>
      <c r="F563" s="242" t="s">
        <v>697</v>
      </c>
      <c r="G563" s="243" t="s">
        <v>295</v>
      </c>
      <c r="H563" s="244">
        <v>4</v>
      </c>
      <c r="I563" s="245"/>
      <c r="J563" s="246">
        <f t="shared" si="10"/>
        <v>0</v>
      </c>
      <c r="K563" s="247"/>
      <c r="L563" s="248"/>
      <c r="M563" s="249" t="s">
        <v>1</v>
      </c>
      <c r="N563" s="250" t="s">
        <v>41</v>
      </c>
      <c r="O563" s="72"/>
      <c r="P563" s="203">
        <f t="shared" si="11"/>
        <v>0</v>
      </c>
      <c r="Q563" s="203">
        <v>1.6E-2</v>
      </c>
      <c r="R563" s="203">
        <f t="shared" si="12"/>
        <v>6.4000000000000001E-2</v>
      </c>
      <c r="S563" s="203">
        <v>0</v>
      </c>
      <c r="T563" s="204">
        <f t="shared" si="13"/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05" t="s">
        <v>271</v>
      </c>
      <c r="AT563" s="205" t="s">
        <v>189</v>
      </c>
      <c r="AU563" s="205" t="s">
        <v>85</v>
      </c>
      <c r="AY563" s="18" t="s">
        <v>156</v>
      </c>
      <c r="BE563" s="206">
        <f t="shared" si="14"/>
        <v>0</v>
      </c>
      <c r="BF563" s="206">
        <f t="shared" si="15"/>
        <v>0</v>
      </c>
      <c r="BG563" s="206">
        <f t="shared" si="16"/>
        <v>0</v>
      </c>
      <c r="BH563" s="206">
        <f t="shared" si="17"/>
        <v>0</v>
      </c>
      <c r="BI563" s="206">
        <f t="shared" si="18"/>
        <v>0</v>
      </c>
      <c r="BJ563" s="18" t="s">
        <v>83</v>
      </c>
      <c r="BK563" s="206">
        <f t="shared" si="19"/>
        <v>0</v>
      </c>
      <c r="BL563" s="18" t="s">
        <v>200</v>
      </c>
      <c r="BM563" s="205" t="s">
        <v>698</v>
      </c>
    </row>
    <row r="564" spans="1:65" s="2" customFormat="1" ht="24.15" customHeight="1">
      <c r="A564" s="35"/>
      <c r="B564" s="36"/>
      <c r="C564" s="240" t="s">
        <v>699</v>
      </c>
      <c r="D564" s="240" t="s">
        <v>189</v>
      </c>
      <c r="E564" s="241" t="s">
        <v>700</v>
      </c>
      <c r="F564" s="242" t="s">
        <v>701</v>
      </c>
      <c r="G564" s="243" t="s">
        <v>295</v>
      </c>
      <c r="H564" s="244">
        <v>7</v>
      </c>
      <c r="I564" s="245"/>
      <c r="J564" s="246">
        <f t="shared" si="10"/>
        <v>0</v>
      </c>
      <c r="K564" s="247"/>
      <c r="L564" s="248"/>
      <c r="M564" s="249" t="s">
        <v>1</v>
      </c>
      <c r="N564" s="250" t="s">
        <v>41</v>
      </c>
      <c r="O564" s="72"/>
      <c r="P564" s="203">
        <f t="shared" si="11"/>
        <v>0</v>
      </c>
      <c r="Q564" s="203">
        <v>2.1000000000000001E-2</v>
      </c>
      <c r="R564" s="203">
        <f t="shared" si="12"/>
        <v>0.14700000000000002</v>
      </c>
      <c r="S564" s="203">
        <v>0</v>
      </c>
      <c r="T564" s="204">
        <f t="shared" si="13"/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205" t="s">
        <v>271</v>
      </c>
      <c r="AT564" s="205" t="s">
        <v>189</v>
      </c>
      <c r="AU564" s="205" t="s">
        <v>85</v>
      </c>
      <c r="AY564" s="18" t="s">
        <v>156</v>
      </c>
      <c r="BE564" s="206">
        <f t="shared" si="14"/>
        <v>0</v>
      </c>
      <c r="BF564" s="206">
        <f t="shared" si="15"/>
        <v>0</v>
      </c>
      <c r="BG564" s="206">
        <f t="shared" si="16"/>
        <v>0</v>
      </c>
      <c r="BH564" s="206">
        <f t="shared" si="17"/>
        <v>0</v>
      </c>
      <c r="BI564" s="206">
        <f t="shared" si="18"/>
        <v>0</v>
      </c>
      <c r="BJ564" s="18" t="s">
        <v>83</v>
      </c>
      <c r="BK564" s="206">
        <f t="shared" si="19"/>
        <v>0</v>
      </c>
      <c r="BL564" s="18" t="s">
        <v>200</v>
      </c>
      <c r="BM564" s="205" t="s">
        <v>702</v>
      </c>
    </row>
    <row r="565" spans="1:65" s="2" customFormat="1" ht="16.5" customHeight="1">
      <c r="A565" s="35"/>
      <c r="B565" s="36"/>
      <c r="C565" s="193" t="s">
        <v>663</v>
      </c>
      <c r="D565" s="193" t="s">
        <v>158</v>
      </c>
      <c r="E565" s="194" t="s">
        <v>703</v>
      </c>
      <c r="F565" s="195" t="s">
        <v>704</v>
      </c>
      <c r="G565" s="196" t="s">
        <v>295</v>
      </c>
      <c r="H565" s="197">
        <v>11</v>
      </c>
      <c r="I565" s="198"/>
      <c r="J565" s="199">
        <f t="shared" si="10"/>
        <v>0</v>
      </c>
      <c r="K565" s="200"/>
      <c r="L565" s="40"/>
      <c r="M565" s="201" t="s">
        <v>1</v>
      </c>
      <c r="N565" s="202" t="s">
        <v>41</v>
      </c>
      <c r="O565" s="72"/>
      <c r="P565" s="203">
        <f t="shared" si="11"/>
        <v>0</v>
      </c>
      <c r="Q565" s="203">
        <v>0</v>
      </c>
      <c r="R565" s="203">
        <f t="shared" si="12"/>
        <v>0</v>
      </c>
      <c r="S565" s="203">
        <v>0</v>
      </c>
      <c r="T565" s="204">
        <f t="shared" si="13"/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205" t="s">
        <v>200</v>
      </c>
      <c r="AT565" s="205" t="s">
        <v>158</v>
      </c>
      <c r="AU565" s="205" t="s">
        <v>85</v>
      </c>
      <c r="AY565" s="18" t="s">
        <v>156</v>
      </c>
      <c r="BE565" s="206">
        <f t="shared" si="14"/>
        <v>0</v>
      </c>
      <c r="BF565" s="206">
        <f t="shared" si="15"/>
        <v>0</v>
      </c>
      <c r="BG565" s="206">
        <f t="shared" si="16"/>
        <v>0</v>
      </c>
      <c r="BH565" s="206">
        <f t="shared" si="17"/>
        <v>0</v>
      </c>
      <c r="BI565" s="206">
        <f t="shared" si="18"/>
        <v>0</v>
      </c>
      <c r="BJ565" s="18" t="s">
        <v>83</v>
      </c>
      <c r="BK565" s="206">
        <f t="shared" si="19"/>
        <v>0</v>
      </c>
      <c r="BL565" s="18" t="s">
        <v>200</v>
      </c>
      <c r="BM565" s="205" t="s">
        <v>705</v>
      </c>
    </row>
    <row r="566" spans="1:65" s="2" customFormat="1" ht="16.5" customHeight="1">
      <c r="A566" s="35"/>
      <c r="B566" s="36"/>
      <c r="C566" s="240" t="s">
        <v>706</v>
      </c>
      <c r="D566" s="240" t="s">
        <v>189</v>
      </c>
      <c r="E566" s="241" t="s">
        <v>707</v>
      </c>
      <c r="F566" s="242" t="s">
        <v>708</v>
      </c>
      <c r="G566" s="243" t="s">
        <v>295</v>
      </c>
      <c r="H566" s="244">
        <v>11</v>
      </c>
      <c r="I566" s="245"/>
      <c r="J566" s="246">
        <f t="shared" si="10"/>
        <v>0</v>
      </c>
      <c r="K566" s="247"/>
      <c r="L566" s="248"/>
      <c r="M566" s="249" t="s">
        <v>1</v>
      </c>
      <c r="N566" s="250" t="s">
        <v>41</v>
      </c>
      <c r="O566" s="72"/>
      <c r="P566" s="203">
        <f t="shared" si="11"/>
        <v>0</v>
      </c>
      <c r="Q566" s="203">
        <v>1.4999999999999999E-4</v>
      </c>
      <c r="R566" s="203">
        <f t="shared" si="12"/>
        <v>1.6499999999999998E-3</v>
      </c>
      <c r="S566" s="203">
        <v>0</v>
      </c>
      <c r="T566" s="204">
        <f t="shared" si="13"/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205" t="s">
        <v>271</v>
      </c>
      <c r="AT566" s="205" t="s">
        <v>189</v>
      </c>
      <c r="AU566" s="205" t="s">
        <v>85</v>
      </c>
      <c r="AY566" s="18" t="s">
        <v>156</v>
      </c>
      <c r="BE566" s="206">
        <f t="shared" si="14"/>
        <v>0</v>
      </c>
      <c r="BF566" s="206">
        <f t="shared" si="15"/>
        <v>0</v>
      </c>
      <c r="BG566" s="206">
        <f t="shared" si="16"/>
        <v>0</v>
      </c>
      <c r="BH566" s="206">
        <f t="shared" si="17"/>
        <v>0</v>
      </c>
      <c r="BI566" s="206">
        <f t="shared" si="18"/>
        <v>0</v>
      </c>
      <c r="BJ566" s="18" t="s">
        <v>83</v>
      </c>
      <c r="BK566" s="206">
        <f t="shared" si="19"/>
        <v>0</v>
      </c>
      <c r="BL566" s="18" t="s">
        <v>200</v>
      </c>
      <c r="BM566" s="205" t="s">
        <v>709</v>
      </c>
    </row>
    <row r="567" spans="1:65" s="2" customFormat="1" ht="21.75" customHeight="1">
      <c r="A567" s="35"/>
      <c r="B567" s="36"/>
      <c r="C567" s="193" t="s">
        <v>710</v>
      </c>
      <c r="D567" s="193" t="s">
        <v>158</v>
      </c>
      <c r="E567" s="194" t="s">
        <v>711</v>
      </c>
      <c r="F567" s="195" t="s">
        <v>712</v>
      </c>
      <c r="G567" s="196" t="s">
        <v>295</v>
      </c>
      <c r="H567" s="197">
        <v>9</v>
      </c>
      <c r="I567" s="198"/>
      <c r="J567" s="199">
        <f t="shared" si="10"/>
        <v>0</v>
      </c>
      <c r="K567" s="200"/>
      <c r="L567" s="40"/>
      <c r="M567" s="201" t="s">
        <v>1</v>
      </c>
      <c r="N567" s="202" t="s">
        <v>41</v>
      </c>
      <c r="O567" s="72"/>
      <c r="P567" s="203">
        <f t="shared" si="11"/>
        <v>0</v>
      </c>
      <c r="Q567" s="203">
        <v>0</v>
      </c>
      <c r="R567" s="203">
        <f t="shared" si="12"/>
        <v>0</v>
      </c>
      <c r="S567" s="203">
        <v>0</v>
      </c>
      <c r="T567" s="204">
        <f t="shared" si="13"/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205" t="s">
        <v>200</v>
      </c>
      <c r="AT567" s="205" t="s">
        <v>158</v>
      </c>
      <c r="AU567" s="205" t="s">
        <v>85</v>
      </c>
      <c r="AY567" s="18" t="s">
        <v>156</v>
      </c>
      <c r="BE567" s="206">
        <f t="shared" si="14"/>
        <v>0</v>
      </c>
      <c r="BF567" s="206">
        <f t="shared" si="15"/>
        <v>0</v>
      </c>
      <c r="BG567" s="206">
        <f t="shared" si="16"/>
        <v>0</v>
      </c>
      <c r="BH567" s="206">
        <f t="shared" si="17"/>
        <v>0</v>
      </c>
      <c r="BI567" s="206">
        <f t="shared" si="18"/>
        <v>0</v>
      </c>
      <c r="BJ567" s="18" t="s">
        <v>83</v>
      </c>
      <c r="BK567" s="206">
        <f t="shared" si="19"/>
        <v>0</v>
      </c>
      <c r="BL567" s="18" t="s">
        <v>200</v>
      </c>
      <c r="BM567" s="205" t="s">
        <v>713</v>
      </c>
    </row>
    <row r="568" spans="1:65" s="2" customFormat="1" ht="16.5" customHeight="1">
      <c r="A568" s="35"/>
      <c r="B568" s="36"/>
      <c r="C568" s="240" t="s">
        <v>714</v>
      </c>
      <c r="D568" s="240" t="s">
        <v>189</v>
      </c>
      <c r="E568" s="241" t="s">
        <v>715</v>
      </c>
      <c r="F568" s="242" t="s">
        <v>716</v>
      </c>
      <c r="G568" s="243" t="s">
        <v>295</v>
      </c>
      <c r="H568" s="244">
        <v>9</v>
      </c>
      <c r="I568" s="245"/>
      <c r="J568" s="246">
        <f t="shared" si="10"/>
        <v>0</v>
      </c>
      <c r="K568" s="247"/>
      <c r="L568" s="248"/>
      <c r="M568" s="249" t="s">
        <v>1</v>
      </c>
      <c r="N568" s="250" t="s">
        <v>41</v>
      </c>
      <c r="O568" s="72"/>
      <c r="P568" s="203">
        <f t="shared" si="11"/>
        <v>0</v>
      </c>
      <c r="Q568" s="203">
        <v>2.2000000000000001E-3</v>
      </c>
      <c r="R568" s="203">
        <f t="shared" si="12"/>
        <v>1.9800000000000002E-2</v>
      </c>
      <c r="S568" s="203">
        <v>0</v>
      </c>
      <c r="T568" s="204">
        <f t="shared" si="13"/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205" t="s">
        <v>271</v>
      </c>
      <c r="AT568" s="205" t="s">
        <v>189</v>
      </c>
      <c r="AU568" s="205" t="s">
        <v>85</v>
      </c>
      <c r="AY568" s="18" t="s">
        <v>156</v>
      </c>
      <c r="BE568" s="206">
        <f t="shared" si="14"/>
        <v>0</v>
      </c>
      <c r="BF568" s="206">
        <f t="shared" si="15"/>
        <v>0</v>
      </c>
      <c r="BG568" s="206">
        <f t="shared" si="16"/>
        <v>0</v>
      </c>
      <c r="BH568" s="206">
        <f t="shared" si="17"/>
        <v>0</v>
      </c>
      <c r="BI568" s="206">
        <f t="shared" si="18"/>
        <v>0</v>
      </c>
      <c r="BJ568" s="18" t="s">
        <v>83</v>
      </c>
      <c r="BK568" s="206">
        <f t="shared" si="19"/>
        <v>0</v>
      </c>
      <c r="BL568" s="18" t="s">
        <v>200</v>
      </c>
      <c r="BM568" s="205" t="s">
        <v>717</v>
      </c>
    </row>
    <row r="569" spans="1:65" s="2" customFormat="1" ht="24.15" customHeight="1">
      <c r="A569" s="35"/>
      <c r="B569" s="36"/>
      <c r="C569" s="193" t="s">
        <v>688</v>
      </c>
      <c r="D569" s="193" t="s">
        <v>158</v>
      </c>
      <c r="E569" s="194" t="s">
        <v>718</v>
      </c>
      <c r="F569" s="195" t="s">
        <v>719</v>
      </c>
      <c r="G569" s="196" t="s">
        <v>295</v>
      </c>
      <c r="H569" s="197">
        <v>2</v>
      </c>
      <c r="I569" s="198"/>
      <c r="J569" s="199">
        <f t="shared" si="10"/>
        <v>0</v>
      </c>
      <c r="K569" s="200"/>
      <c r="L569" s="40"/>
      <c r="M569" s="201" t="s">
        <v>1</v>
      </c>
      <c r="N569" s="202" t="s">
        <v>41</v>
      </c>
      <c r="O569" s="72"/>
      <c r="P569" s="203">
        <f t="shared" si="11"/>
        <v>0</v>
      </c>
      <c r="Q569" s="203">
        <v>0</v>
      </c>
      <c r="R569" s="203">
        <f t="shared" si="12"/>
        <v>0</v>
      </c>
      <c r="S569" s="203">
        <v>0</v>
      </c>
      <c r="T569" s="204">
        <f t="shared" si="13"/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205" t="s">
        <v>200</v>
      </c>
      <c r="AT569" s="205" t="s">
        <v>158</v>
      </c>
      <c r="AU569" s="205" t="s">
        <v>85</v>
      </c>
      <c r="AY569" s="18" t="s">
        <v>156</v>
      </c>
      <c r="BE569" s="206">
        <f t="shared" si="14"/>
        <v>0</v>
      </c>
      <c r="BF569" s="206">
        <f t="shared" si="15"/>
        <v>0</v>
      </c>
      <c r="BG569" s="206">
        <f t="shared" si="16"/>
        <v>0</v>
      </c>
      <c r="BH569" s="206">
        <f t="shared" si="17"/>
        <v>0</v>
      </c>
      <c r="BI569" s="206">
        <f t="shared" si="18"/>
        <v>0</v>
      </c>
      <c r="BJ569" s="18" t="s">
        <v>83</v>
      </c>
      <c r="BK569" s="206">
        <f t="shared" si="19"/>
        <v>0</v>
      </c>
      <c r="BL569" s="18" t="s">
        <v>200</v>
      </c>
      <c r="BM569" s="205" t="s">
        <v>720</v>
      </c>
    </row>
    <row r="570" spans="1:65" s="2" customFormat="1" ht="16.5" customHeight="1">
      <c r="A570" s="35"/>
      <c r="B570" s="36"/>
      <c r="C570" s="240" t="s">
        <v>721</v>
      </c>
      <c r="D570" s="240" t="s">
        <v>189</v>
      </c>
      <c r="E570" s="241" t="s">
        <v>722</v>
      </c>
      <c r="F570" s="242" t="s">
        <v>723</v>
      </c>
      <c r="G570" s="243" t="s">
        <v>295</v>
      </c>
      <c r="H570" s="244">
        <v>2</v>
      </c>
      <c r="I570" s="245"/>
      <c r="J570" s="246">
        <f t="shared" si="10"/>
        <v>0</v>
      </c>
      <c r="K570" s="247"/>
      <c r="L570" s="248"/>
      <c r="M570" s="249" t="s">
        <v>1</v>
      </c>
      <c r="N570" s="250" t="s">
        <v>41</v>
      </c>
      <c r="O570" s="72"/>
      <c r="P570" s="203">
        <f t="shared" si="11"/>
        <v>0</v>
      </c>
      <c r="Q570" s="203">
        <v>2.2000000000000001E-3</v>
      </c>
      <c r="R570" s="203">
        <f t="shared" si="12"/>
        <v>4.4000000000000003E-3</v>
      </c>
      <c r="S570" s="203">
        <v>0</v>
      </c>
      <c r="T570" s="204">
        <f t="shared" si="13"/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205" t="s">
        <v>271</v>
      </c>
      <c r="AT570" s="205" t="s">
        <v>189</v>
      </c>
      <c r="AU570" s="205" t="s">
        <v>85</v>
      </c>
      <c r="AY570" s="18" t="s">
        <v>156</v>
      </c>
      <c r="BE570" s="206">
        <f t="shared" si="14"/>
        <v>0</v>
      </c>
      <c r="BF570" s="206">
        <f t="shared" si="15"/>
        <v>0</v>
      </c>
      <c r="BG570" s="206">
        <f t="shared" si="16"/>
        <v>0</v>
      </c>
      <c r="BH570" s="206">
        <f t="shared" si="17"/>
        <v>0</v>
      </c>
      <c r="BI570" s="206">
        <f t="shared" si="18"/>
        <v>0</v>
      </c>
      <c r="BJ570" s="18" t="s">
        <v>83</v>
      </c>
      <c r="BK570" s="206">
        <f t="shared" si="19"/>
        <v>0</v>
      </c>
      <c r="BL570" s="18" t="s">
        <v>200</v>
      </c>
      <c r="BM570" s="205" t="s">
        <v>724</v>
      </c>
    </row>
    <row r="571" spans="1:65" s="2" customFormat="1" ht="24.15" customHeight="1">
      <c r="A571" s="35"/>
      <c r="B571" s="36"/>
      <c r="C571" s="193" t="s">
        <v>691</v>
      </c>
      <c r="D571" s="193" t="s">
        <v>158</v>
      </c>
      <c r="E571" s="194" t="s">
        <v>725</v>
      </c>
      <c r="F571" s="195" t="s">
        <v>726</v>
      </c>
      <c r="G571" s="196" t="s">
        <v>203</v>
      </c>
      <c r="H571" s="197">
        <v>10.15</v>
      </c>
      <c r="I571" s="198"/>
      <c r="J571" s="199">
        <f t="shared" si="10"/>
        <v>0</v>
      </c>
      <c r="K571" s="200"/>
      <c r="L571" s="40"/>
      <c r="M571" s="201" t="s">
        <v>1</v>
      </c>
      <c r="N571" s="202" t="s">
        <v>41</v>
      </c>
      <c r="O571" s="72"/>
      <c r="P571" s="203">
        <f t="shared" si="11"/>
        <v>0</v>
      </c>
      <c r="Q571" s="203">
        <v>0</v>
      </c>
      <c r="R571" s="203">
        <f t="shared" si="12"/>
        <v>0</v>
      </c>
      <c r="S571" s="203">
        <v>0</v>
      </c>
      <c r="T571" s="204">
        <f t="shared" si="13"/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205" t="s">
        <v>200</v>
      </c>
      <c r="AT571" s="205" t="s">
        <v>158</v>
      </c>
      <c r="AU571" s="205" t="s">
        <v>85</v>
      </c>
      <c r="AY571" s="18" t="s">
        <v>156</v>
      </c>
      <c r="BE571" s="206">
        <f t="shared" si="14"/>
        <v>0</v>
      </c>
      <c r="BF571" s="206">
        <f t="shared" si="15"/>
        <v>0</v>
      </c>
      <c r="BG571" s="206">
        <f t="shared" si="16"/>
        <v>0</v>
      </c>
      <c r="BH571" s="206">
        <f t="shared" si="17"/>
        <v>0</v>
      </c>
      <c r="BI571" s="206">
        <f t="shared" si="18"/>
        <v>0</v>
      </c>
      <c r="BJ571" s="18" t="s">
        <v>83</v>
      </c>
      <c r="BK571" s="206">
        <f t="shared" si="19"/>
        <v>0</v>
      </c>
      <c r="BL571" s="18" t="s">
        <v>200</v>
      </c>
      <c r="BM571" s="205" t="s">
        <v>727</v>
      </c>
    </row>
    <row r="572" spans="1:65" s="13" customFormat="1" ht="10.199999999999999">
      <c r="B572" s="207"/>
      <c r="C572" s="208"/>
      <c r="D572" s="209" t="s">
        <v>163</v>
      </c>
      <c r="E572" s="210" t="s">
        <v>1</v>
      </c>
      <c r="F572" s="211" t="s">
        <v>674</v>
      </c>
      <c r="G572" s="208"/>
      <c r="H572" s="212">
        <v>8.6</v>
      </c>
      <c r="I572" s="213"/>
      <c r="J572" s="208"/>
      <c r="K572" s="208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163</v>
      </c>
      <c r="AU572" s="218" t="s">
        <v>85</v>
      </c>
      <c r="AV572" s="13" t="s">
        <v>85</v>
      </c>
      <c r="AW572" s="13" t="s">
        <v>32</v>
      </c>
      <c r="AX572" s="13" t="s">
        <v>76</v>
      </c>
      <c r="AY572" s="218" t="s">
        <v>156</v>
      </c>
    </row>
    <row r="573" spans="1:65" s="13" customFormat="1" ht="10.199999999999999">
      <c r="B573" s="207"/>
      <c r="C573" s="208"/>
      <c r="D573" s="209" t="s">
        <v>163</v>
      </c>
      <c r="E573" s="210" t="s">
        <v>1</v>
      </c>
      <c r="F573" s="211" t="s">
        <v>675</v>
      </c>
      <c r="G573" s="208"/>
      <c r="H573" s="212">
        <v>1.55</v>
      </c>
      <c r="I573" s="213"/>
      <c r="J573" s="208"/>
      <c r="K573" s="208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163</v>
      </c>
      <c r="AU573" s="218" t="s">
        <v>85</v>
      </c>
      <c r="AV573" s="13" t="s">
        <v>85</v>
      </c>
      <c r="AW573" s="13" t="s">
        <v>32</v>
      </c>
      <c r="AX573" s="13" t="s">
        <v>76</v>
      </c>
      <c r="AY573" s="218" t="s">
        <v>156</v>
      </c>
    </row>
    <row r="574" spans="1:65" s="14" customFormat="1" ht="10.199999999999999">
      <c r="B574" s="219"/>
      <c r="C574" s="220"/>
      <c r="D574" s="209" t="s">
        <v>163</v>
      </c>
      <c r="E574" s="221" t="s">
        <v>1</v>
      </c>
      <c r="F574" s="222" t="s">
        <v>165</v>
      </c>
      <c r="G574" s="220"/>
      <c r="H574" s="223">
        <v>10.15</v>
      </c>
      <c r="I574" s="224"/>
      <c r="J574" s="220"/>
      <c r="K574" s="220"/>
      <c r="L574" s="225"/>
      <c r="M574" s="226"/>
      <c r="N574" s="227"/>
      <c r="O574" s="227"/>
      <c r="P574" s="227"/>
      <c r="Q574" s="227"/>
      <c r="R574" s="227"/>
      <c r="S574" s="227"/>
      <c r="T574" s="228"/>
      <c r="AT574" s="229" t="s">
        <v>163</v>
      </c>
      <c r="AU574" s="229" t="s">
        <v>85</v>
      </c>
      <c r="AV574" s="14" t="s">
        <v>95</v>
      </c>
      <c r="AW574" s="14" t="s">
        <v>32</v>
      </c>
      <c r="AX574" s="14" t="s">
        <v>83</v>
      </c>
      <c r="AY574" s="229" t="s">
        <v>156</v>
      </c>
    </row>
    <row r="575" spans="1:65" s="2" customFormat="1" ht="24.15" customHeight="1">
      <c r="A575" s="35"/>
      <c r="B575" s="36"/>
      <c r="C575" s="240" t="s">
        <v>728</v>
      </c>
      <c r="D575" s="240" t="s">
        <v>189</v>
      </c>
      <c r="E575" s="241" t="s">
        <v>729</v>
      </c>
      <c r="F575" s="242" t="s">
        <v>730</v>
      </c>
      <c r="G575" s="243" t="s">
        <v>203</v>
      </c>
      <c r="H575" s="244">
        <v>11.164999999999999</v>
      </c>
      <c r="I575" s="245"/>
      <c r="J575" s="246">
        <f>ROUND(I575*H575,2)</f>
        <v>0</v>
      </c>
      <c r="K575" s="247"/>
      <c r="L575" s="248"/>
      <c r="M575" s="249" t="s">
        <v>1</v>
      </c>
      <c r="N575" s="250" t="s">
        <v>41</v>
      </c>
      <c r="O575" s="72"/>
      <c r="P575" s="203">
        <f>O575*H575</f>
        <v>0</v>
      </c>
      <c r="Q575" s="203">
        <v>7.0000000000000001E-3</v>
      </c>
      <c r="R575" s="203">
        <f>Q575*H575</f>
        <v>7.8155000000000002E-2</v>
      </c>
      <c r="S575" s="203">
        <v>0</v>
      </c>
      <c r="T575" s="204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205" t="s">
        <v>271</v>
      </c>
      <c r="AT575" s="205" t="s">
        <v>189</v>
      </c>
      <c r="AU575" s="205" t="s">
        <v>85</v>
      </c>
      <c r="AY575" s="18" t="s">
        <v>156</v>
      </c>
      <c r="BE575" s="206">
        <f>IF(N575="základní",J575,0)</f>
        <v>0</v>
      </c>
      <c r="BF575" s="206">
        <f>IF(N575="snížená",J575,0)</f>
        <v>0</v>
      </c>
      <c r="BG575" s="206">
        <f>IF(N575="zákl. přenesená",J575,0)</f>
        <v>0</v>
      </c>
      <c r="BH575" s="206">
        <f>IF(N575="sníž. přenesená",J575,0)</f>
        <v>0</v>
      </c>
      <c r="BI575" s="206">
        <f>IF(N575="nulová",J575,0)</f>
        <v>0</v>
      </c>
      <c r="BJ575" s="18" t="s">
        <v>83</v>
      </c>
      <c r="BK575" s="206">
        <f>ROUND(I575*H575,2)</f>
        <v>0</v>
      </c>
      <c r="BL575" s="18" t="s">
        <v>200</v>
      </c>
      <c r="BM575" s="205" t="s">
        <v>731</v>
      </c>
    </row>
    <row r="576" spans="1:65" s="13" customFormat="1" ht="10.199999999999999">
      <c r="B576" s="207"/>
      <c r="C576" s="208"/>
      <c r="D576" s="209" t="s">
        <v>163</v>
      </c>
      <c r="E576" s="210" t="s">
        <v>1</v>
      </c>
      <c r="F576" s="211" t="s">
        <v>732</v>
      </c>
      <c r="G576" s="208"/>
      <c r="H576" s="212">
        <v>11.164999999999999</v>
      </c>
      <c r="I576" s="213"/>
      <c r="J576" s="208"/>
      <c r="K576" s="208"/>
      <c r="L576" s="214"/>
      <c r="M576" s="215"/>
      <c r="N576" s="216"/>
      <c r="O576" s="216"/>
      <c r="P576" s="216"/>
      <c r="Q576" s="216"/>
      <c r="R576" s="216"/>
      <c r="S576" s="216"/>
      <c r="T576" s="217"/>
      <c r="AT576" s="218" t="s">
        <v>163</v>
      </c>
      <c r="AU576" s="218" t="s">
        <v>85</v>
      </c>
      <c r="AV576" s="13" t="s">
        <v>85</v>
      </c>
      <c r="AW576" s="13" t="s">
        <v>32</v>
      </c>
      <c r="AX576" s="13" t="s">
        <v>76</v>
      </c>
      <c r="AY576" s="218" t="s">
        <v>156</v>
      </c>
    </row>
    <row r="577" spans="1:65" s="14" customFormat="1" ht="10.199999999999999">
      <c r="B577" s="219"/>
      <c r="C577" s="220"/>
      <c r="D577" s="209" t="s">
        <v>163</v>
      </c>
      <c r="E577" s="221" t="s">
        <v>1</v>
      </c>
      <c r="F577" s="222" t="s">
        <v>165</v>
      </c>
      <c r="G577" s="220"/>
      <c r="H577" s="223">
        <v>11.164999999999999</v>
      </c>
      <c r="I577" s="224"/>
      <c r="J577" s="220"/>
      <c r="K577" s="220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163</v>
      </c>
      <c r="AU577" s="229" t="s">
        <v>85</v>
      </c>
      <c r="AV577" s="14" t="s">
        <v>95</v>
      </c>
      <c r="AW577" s="14" t="s">
        <v>32</v>
      </c>
      <c r="AX577" s="14" t="s">
        <v>83</v>
      </c>
      <c r="AY577" s="229" t="s">
        <v>156</v>
      </c>
    </row>
    <row r="578" spans="1:65" s="2" customFormat="1" ht="24.15" customHeight="1">
      <c r="A578" s="35"/>
      <c r="B578" s="36"/>
      <c r="C578" s="240" t="s">
        <v>669</v>
      </c>
      <c r="D578" s="240" t="s">
        <v>189</v>
      </c>
      <c r="E578" s="241" t="s">
        <v>733</v>
      </c>
      <c r="F578" s="242" t="s">
        <v>734</v>
      </c>
      <c r="G578" s="243" t="s">
        <v>295</v>
      </c>
      <c r="H578" s="244">
        <v>10</v>
      </c>
      <c r="I578" s="245"/>
      <c r="J578" s="246">
        <f>ROUND(I578*H578,2)</f>
        <v>0</v>
      </c>
      <c r="K578" s="247"/>
      <c r="L578" s="248"/>
      <c r="M578" s="249" t="s">
        <v>1</v>
      </c>
      <c r="N578" s="250" t="s">
        <v>41</v>
      </c>
      <c r="O578" s="72"/>
      <c r="P578" s="203">
        <f>O578*H578</f>
        <v>0</v>
      </c>
      <c r="Q578" s="203">
        <v>6.0000000000000002E-5</v>
      </c>
      <c r="R578" s="203">
        <f>Q578*H578</f>
        <v>6.0000000000000006E-4</v>
      </c>
      <c r="S578" s="203">
        <v>0</v>
      </c>
      <c r="T578" s="204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05" t="s">
        <v>271</v>
      </c>
      <c r="AT578" s="205" t="s">
        <v>189</v>
      </c>
      <c r="AU578" s="205" t="s">
        <v>85</v>
      </c>
      <c r="AY578" s="18" t="s">
        <v>156</v>
      </c>
      <c r="BE578" s="206">
        <f>IF(N578="základní",J578,0)</f>
        <v>0</v>
      </c>
      <c r="BF578" s="206">
        <f>IF(N578="snížená",J578,0)</f>
        <v>0</v>
      </c>
      <c r="BG578" s="206">
        <f>IF(N578="zákl. přenesená",J578,0)</f>
        <v>0</v>
      </c>
      <c r="BH578" s="206">
        <f>IF(N578="sníž. přenesená",J578,0)</f>
        <v>0</v>
      </c>
      <c r="BI578" s="206">
        <f>IF(N578="nulová",J578,0)</f>
        <v>0</v>
      </c>
      <c r="BJ578" s="18" t="s">
        <v>83</v>
      </c>
      <c r="BK578" s="206">
        <f>ROUND(I578*H578,2)</f>
        <v>0</v>
      </c>
      <c r="BL578" s="18" t="s">
        <v>200</v>
      </c>
      <c r="BM578" s="205" t="s">
        <v>735</v>
      </c>
    </row>
    <row r="579" spans="1:65" s="2" customFormat="1" ht="24.15" customHeight="1">
      <c r="A579" s="35"/>
      <c r="B579" s="36"/>
      <c r="C579" s="193" t="s">
        <v>736</v>
      </c>
      <c r="D579" s="193" t="s">
        <v>158</v>
      </c>
      <c r="E579" s="194" t="s">
        <v>737</v>
      </c>
      <c r="F579" s="195" t="s">
        <v>738</v>
      </c>
      <c r="G579" s="196" t="s">
        <v>295</v>
      </c>
      <c r="H579" s="197">
        <v>1</v>
      </c>
      <c r="I579" s="198"/>
      <c r="J579" s="199">
        <f>ROUND(I579*H579,2)</f>
        <v>0</v>
      </c>
      <c r="K579" s="200"/>
      <c r="L579" s="40"/>
      <c r="M579" s="201" t="s">
        <v>1</v>
      </c>
      <c r="N579" s="202" t="s">
        <v>41</v>
      </c>
      <c r="O579" s="72"/>
      <c r="P579" s="203">
        <f>O579*H579</f>
        <v>0</v>
      </c>
      <c r="Q579" s="203">
        <v>0.125</v>
      </c>
      <c r="R579" s="203">
        <f>Q579*H579</f>
        <v>0.125</v>
      </c>
      <c r="S579" s="203">
        <v>0</v>
      </c>
      <c r="T579" s="204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205" t="s">
        <v>200</v>
      </c>
      <c r="AT579" s="205" t="s">
        <v>158</v>
      </c>
      <c r="AU579" s="205" t="s">
        <v>85</v>
      </c>
      <c r="AY579" s="18" t="s">
        <v>156</v>
      </c>
      <c r="BE579" s="206">
        <f>IF(N579="základní",J579,0)</f>
        <v>0</v>
      </c>
      <c r="BF579" s="206">
        <f>IF(N579="snížená",J579,0)</f>
        <v>0</v>
      </c>
      <c r="BG579" s="206">
        <f>IF(N579="zákl. přenesená",J579,0)</f>
        <v>0</v>
      </c>
      <c r="BH579" s="206">
        <f>IF(N579="sníž. přenesená",J579,0)</f>
        <v>0</v>
      </c>
      <c r="BI579" s="206">
        <f>IF(N579="nulová",J579,0)</f>
        <v>0</v>
      </c>
      <c r="BJ579" s="18" t="s">
        <v>83</v>
      </c>
      <c r="BK579" s="206">
        <f>ROUND(I579*H579,2)</f>
        <v>0</v>
      </c>
      <c r="BL579" s="18" t="s">
        <v>200</v>
      </c>
      <c r="BM579" s="205" t="s">
        <v>739</v>
      </c>
    </row>
    <row r="580" spans="1:65" s="2" customFormat="1" ht="24.15" customHeight="1">
      <c r="A580" s="35"/>
      <c r="B580" s="36"/>
      <c r="C580" s="193" t="s">
        <v>695</v>
      </c>
      <c r="D580" s="193" t="s">
        <v>158</v>
      </c>
      <c r="E580" s="194" t="s">
        <v>740</v>
      </c>
      <c r="F580" s="195" t="s">
        <v>741</v>
      </c>
      <c r="G580" s="196" t="s">
        <v>295</v>
      </c>
      <c r="H580" s="197">
        <v>1</v>
      </c>
      <c r="I580" s="198"/>
      <c r="J580" s="199">
        <f>ROUND(I580*H580,2)</f>
        <v>0</v>
      </c>
      <c r="K580" s="200"/>
      <c r="L580" s="40"/>
      <c r="M580" s="201" t="s">
        <v>1</v>
      </c>
      <c r="N580" s="202" t="s">
        <v>41</v>
      </c>
      <c r="O580" s="72"/>
      <c r="P580" s="203">
        <f>O580*H580</f>
        <v>0</v>
      </c>
      <c r="Q580" s="203">
        <v>0.14499999999999999</v>
      </c>
      <c r="R580" s="203">
        <f>Q580*H580</f>
        <v>0.14499999999999999</v>
      </c>
      <c r="S580" s="203">
        <v>0</v>
      </c>
      <c r="T580" s="204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205" t="s">
        <v>200</v>
      </c>
      <c r="AT580" s="205" t="s">
        <v>158</v>
      </c>
      <c r="AU580" s="205" t="s">
        <v>85</v>
      </c>
      <c r="AY580" s="18" t="s">
        <v>156</v>
      </c>
      <c r="BE580" s="206">
        <f>IF(N580="základní",J580,0)</f>
        <v>0</v>
      </c>
      <c r="BF580" s="206">
        <f>IF(N580="snížená",J580,0)</f>
        <v>0</v>
      </c>
      <c r="BG580" s="206">
        <f>IF(N580="zákl. přenesená",J580,0)</f>
        <v>0</v>
      </c>
      <c r="BH580" s="206">
        <f>IF(N580="sníž. přenesená",J580,0)</f>
        <v>0</v>
      </c>
      <c r="BI580" s="206">
        <f>IF(N580="nulová",J580,0)</f>
        <v>0</v>
      </c>
      <c r="BJ580" s="18" t="s">
        <v>83</v>
      </c>
      <c r="BK580" s="206">
        <f>ROUND(I580*H580,2)</f>
        <v>0</v>
      </c>
      <c r="BL580" s="18" t="s">
        <v>200</v>
      </c>
      <c r="BM580" s="205" t="s">
        <v>742</v>
      </c>
    </row>
    <row r="581" spans="1:65" s="2" customFormat="1" ht="33" customHeight="1">
      <c r="A581" s="35"/>
      <c r="B581" s="36"/>
      <c r="C581" s="193" t="s">
        <v>743</v>
      </c>
      <c r="D581" s="193" t="s">
        <v>158</v>
      </c>
      <c r="E581" s="194" t="s">
        <v>744</v>
      </c>
      <c r="F581" s="195" t="s">
        <v>745</v>
      </c>
      <c r="G581" s="196" t="s">
        <v>186</v>
      </c>
      <c r="H581" s="197">
        <v>1.1890000000000001</v>
      </c>
      <c r="I581" s="198"/>
      <c r="J581" s="199">
        <f>ROUND(I581*H581,2)</f>
        <v>0</v>
      </c>
      <c r="K581" s="200"/>
      <c r="L581" s="40"/>
      <c r="M581" s="201" t="s">
        <v>1</v>
      </c>
      <c r="N581" s="202" t="s">
        <v>41</v>
      </c>
      <c r="O581" s="72"/>
      <c r="P581" s="203">
        <f>O581*H581</f>
        <v>0</v>
      </c>
      <c r="Q581" s="203">
        <v>0</v>
      </c>
      <c r="R581" s="203">
        <f>Q581*H581</f>
        <v>0</v>
      </c>
      <c r="S581" s="203">
        <v>0</v>
      </c>
      <c r="T581" s="204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205" t="s">
        <v>200</v>
      </c>
      <c r="AT581" s="205" t="s">
        <v>158</v>
      </c>
      <c r="AU581" s="205" t="s">
        <v>85</v>
      </c>
      <c r="AY581" s="18" t="s">
        <v>156</v>
      </c>
      <c r="BE581" s="206">
        <f>IF(N581="základní",J581,0)</f>
        <v>0</v>
      </c>
      <c r="BF581" s="206">
        <f>IF(N581="snížená",J581,0)</f>
        <v>0</v>
      </c>
      <c r="BG581" s="206">
        <f>IF(N581="zákl. přenesená",J581,0)</f>
        <v>0</v>
      </c>
      <c r="BH581" s="206">
        <f>IF(N581="sníž. přenesená",J581,0)</f>
        <v>0</v>
      </c>
      <c r="BI581" s="206">
        <f>IF(N581="nulová",J581,0)</f>
        <v>0</v>
      </c>
      <c r="BJ581" s="18" t="s">
        <v>83</v>
      </c>
      <c r="BK581" s="206">
        <f>ROUND(I581*H581,2)</f>
        <v>0</v>
      </c>
      <c r="BL581" s="18" t="s">
        <v>200</v>
      </c>
      <c r="BM581" s="205" t="s">
        <v>746</v>
      </c>
    </row>
    <row r="582" spans="1:65" s="12" customFormat="1" ht="22.8" customHeight="1">
      <c r="B582" s="177"/>
      <c r="C582" s="178"/>
      <c r="D582" s="179" t="s">
        <v>75</v>
      </c>
      <c r="E582" s="191" t="s">
        <v>747</v>
      </c>
      <c r="F582" s="191" t="s">
        <v>748</v>
      </c>
      <c r="G582" s="178"/>
      <c r="H582" s="178"/>
      <c r="I582" s="181"/>
      <c r="J582" s="192">
        <f>BK582</f>
        <v>0</v>
      </c>
      <c r="K582" s="178"/>
      <c r="L582" s="183"/>
      <c r="M582" s="184"/>
      <c r="N582" s="185"/>
      <c r="O582" s="185"/>
      <c r="P582" s="186">
        <f>SUM(P583:P590)</f>
        <v>0</v>
      </c>
      <c r="Q582" s="185"/>
      <c r="R582" s="186">
        <f>SUM(R583:R590)</f>
        <v>0.19322999999999999</v>
      </c>
      <c r="S582" s="185"/>
      <c r="T582" s="187">
        <f>SUM(T583:T590)</f>
        <v>0</v>
      </c>
      <c r="AR582" s="188" t="s">
        <v>85</v>
      </c>
      <c r="AT582" s="189" t="s">
        <v>75</v>
      </c>
      <c r="AU582" s="189" t="s">
        <v>83</v>
      </c>
      <c r="AY582" s="188" t="s">
        <v>156</v>
      </c>
      <c r="BK582" s="190">
        <f>SUM(BK583:BK590)</f>
        <v>0</v>
      </c>
    </row>
    <row r="583" spans="1:65" s="2" customFormat="1" ht="16.5" customHeight="1">
      <c r="A583" s="35"/>
      <c r="B583" s="36"/>
      <c r="C583" s="193" t="s">
        <v>749</v>
      </c>
      <c r="D583" s="193" t="s">
        <v>158</v>
      </c>
      <c r="E583" s="194" t="s">
        <v>750</v>
      </c>
      <c r="F583" s="195" t="s">
        <v>751</v>
      </c>
      <c r="G583" s="196" t="s">
        <v>203</v>
      </c>
      <c r="H583" s="197">
        <v>6.35</v>
      </c>
      <c r="I583" s="198"/>
      <c r="J583" s="199">
        <f>ROUND(I583*H583,2)</f>
        <v>0</v>
      </c>
      <c r="K583" s="200"/>
      <c r="L583" s="40"/>
      <c r="M583" s="201" t="s">
        <v>1</v>
      </c>
      <c r="N583" s="202" t="s">
        <v>41</v>
      </c>
      <c r="O583" s="72"/>
      <c r="P583" s="203">
        <f>O583*H583</f>
        <v>0</v>
      </c>
      <c r="Q583" s="203">
        <v>0.03</v>
      </c>
      <c r="R583" s="203">
        <f>Q583*H583</f>
        <v>0.19049999999999997</v>
      </c>
      <c r="S583" s="203">
        <v>0</v>
      </c>
      <c r="T583" s="204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205" t="s">
        <v>200</v>
      </c>
      <c r="AT583" s="205" t="s">
        <v>158</v>
      </c>
      <c r="AU583" s="205" t="s">
        <v>85</v>
      </c>
      <c r="AY583" s="18" t="s">
        <v>156</v>
      </c>
      <c r="BE583" s="206">
        <f>IF(N583="základní",J583,0)</f>
        <v>0</v>
      </c>
      <c r="BF583" s="206">
        <f>IF(N583="snížená",J583,0)</f>
        <v>0</v>
      </c>
      <c r="BG583" s="206">
        <f>IF(N583="zákl. přenesená",J583,0)</f>
        <v>0</v>
      </c>
      <c r="BH583" s="206">
        <f>IF(N583="sníž. přenesená",J583,0)</f>
        <v>0</v>
      </c>
      <c r="BI583" s="206">
        <f>IF(N583="nulová",J583,0)</f>
        <v>0</v>
      </c>
      <c r="BJ583" s="18" t="s">
        <v>83</v>
      </c>
      <c r="BK583" s="206">
        <f>ROUND(I583*H583,2)</f>
        <v>0</v>
      </c>
      <c r="BL583" s="18" t="s">
        <v>200</v>
      </c>
      <c r="BM583" s="205" t="s">
        <v>752</v>
      </c>
    </row>
    <row r="584" spans="1:65" s="13" customFormat="1" ht="10.199999999999999">
      <c r="B584" s="207"/>
      <c r="C584" s="208"/>
      <c r="D584" s="209" t="s">
        <v>163</v>
      </c>
      <c r="E584" s="210" t="s">
        <v>1</v>
      </c>
      <c r="F584" s="211" t="s">
        <v>753</v>
      </c>
      <c r="G584" s="208"/>
      <c r="H584" s="212">
        <v>6.35</v>
      </c>
      <c r="I584" s="213"/>
      <c r="J584" s="208"/>
      <c r="K584" s="208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163</v>
      </c>
      <c r="AU584" s="218" t="s">
        <v>85</v>
      </c>
      <c r="AV584" s="13" t="s">
        <v>85</v>
      </c>
      <c r="AW584" s="13" t="s">
        <v>32</v>
      </c>
      <c r="AX584" s="13" t="s">
        <v>76</v>
      </c>
      <c r="AY584" s="218" t="s">
        <v>156</v>
      </c>
    </row>
    <row r="585" spans="1:65" s="14" customFormat="1" ht="10.199999999999999">
      <c r="B585" s="219"/>
      <c r="C585" s="220"/>
      <c r="D585" s="209" t="s">
        <v>163</v>
      </c>
      <c r="E585" s="221" t="s">
        <v>1</v>
      </c>
      <c r="F585" s="222" t="s">
        <v>165</v>
      </c>
      <c r="G585" s="220"/>
      <c r="H585" s="223">
        <v>6.35</v>
      </c>
      <c r="I585" s="224"/>
      <c r="J585" s="220"/>
      <c r="K585" s="220"/>
      <c r="L585" s="225"/>
      <c r="M585" s="226"/>
      <c r="N585" s="227"/>
      <c r="O585" s="227"/>
      <c r="P585" s="227"/>
      <c r="Q585" s="227"/>
      <c r="R585" s="227"/>
      <c r="S585" s="227"/>
      <c r="T585" s="228"/>
      <c r="AT585" s="229" t="s">
        <v>163</v>
      </c>
      <c r="AU585" s="229" t="s">
        <v>85</v>
      </c>
      <c r="AV585" s="14" t="s">
        <v>95</v>
      </c>
      <c r="AW585" s="14" t="s">
        <v>32</v>
      </c>
      <c r="AX585" s="14" t="s">
        <v>83</v>
      </c>
      <c r="AY585" s="229" t="s">
        <v>156</v>
      </c>
    </row>
    <row r="586" spans="1:65" s="2" customFormat="1" ht="21.75" customHeight="1">
      <c r="A586" s="35"/>
      <c r="B586" s="36"/>
      <c r="C586" s="193" t="s">
        <v>754</v>
      </c>
      <c r="D586" s="193" t="s">
        <v>158</v>
      </c>
      <c r="E586" s="194" t="s">
        <v>755</v>
      </c>
      <c r="F586" s="195" t="s">
        <v>756</v>
      </c>
      <c r="G586" s="196" t="s">
        <v>295</v>
      </c>
      <c r="H586" s="197">
        <v>1</v>
      </c>
      <c r="I586" s="198"/>
      <c r="J586" s="199">
        <f>ROUND(I586*H586,2)</f>
        <v>0</v>
      </c>
      <c r="K586" s="200"/>
      <c r="L586" s="40"/>
      <c r="M586" s="201" t="s">
        <v>1</v>
      </c>
      <c r="N586" s="202" t="s">
        <v>41</v>
      </c>
      <c r="O586" s="72"/>
      <c r="P586" s="203">
        <f>O586*H586</f>
        <v>0</v>
      </c>
      <c r="Q586" s="203">
        <v>3.3E-4</v>
      </c>
      <c r="R586" s="203">
        <f>Q586*H586</f>
        <v>3.3E-4</v>
      </c>
      <c r="S586" s="203">
        <v>0</v>
      </c>
      <c r="T586" s="204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205" t="s">
        <v>200</v>
      </c>
      <c r="AT586" s="205" t="s">
        <v>158</v>
      </c>
      <c r="AU586" s="205" t="s">
        <v>85</v>
      </c>
      <c r="AY586" s="18" t="s">
        <v>156</v>
      </c>
      <c r="BE586" s="206">
        <f>IF(N586="základní",J586,0)</f>
        <v>0</v>
      </c>
      <c r="BF586" s="206">
        <f>IF(N586="snížená",J586,0)</f>
        <v>0</v>
      </c>
      <c r="BG586" s="206">
        <f>IF(N586="zákl. přenesená",J586,0)</f>
        <v>0</v>
      </c>
      <c r="BH586" s="206">
        <f>IF(N586="sníž. přenesená",J586,0)</f>
        <v>0</v>
      </c>
      <c r="BI586" s="206">
        <f>IF(N586="nulová",J586,0)</f>
        <v>0</v>
      </c>
      <c r="BJ586" s="18" t="s">
        <v>83</v>
      </c>
      <c r="BK586" s="206">
        <f>ROUND(I586*H586,2)</f>
        <v>0</v>
      </c>
      <c r="BL586" s="18" t="s">
        <v>200</v>
      </c>
      <c r="BM586" s="205" t="s">
        <v>757</v>
      </c>
    </row>
    <row r="587" spans="1:65" s="2" customFormat="1" ht="37.799999999999997" customHeight="1">
      <c r="A587" s="35"/>
      <c r="B587" s="36"/>
      <c r="C587" s="240" t="s">
        <v>758</v>
      </c>
      <c r="D587" s="240" t="s">
        <v>189</v>
      </c>
      <c r="E587" s="241" t="s">
        <v>759</v>
      </c>
      <c r="F587" s="242" t="s">
        <v>760</v>
      </c>
      <c r="G587" s="243" t="s">
        <v>295</v>
      </c>
      <c r="H587" s="244">
        <v>1</v>
      </c>
      <c r="I587" s="245"/>
      <c r="J587" s="246">
        <f>ROUND(I587*H587,2)</f>
        <v>0</v>
      </c>
      <c r="K587" s="247"/>
      <c r="L587" s="248"/>
      <c r="M587" s="249" t="s">
        <v>1</v>
      </c>
      <c r="N587" s="250" t="s">
        <v>41</v>
      </c>
      <c r="O587" s="72"/>
      <c r="P587" s="203">
        <f>O587*H587</f>
        <v>0</v>
      </c>
      <c r="Q587" s="203">
        <v>0</v>
      </c>
      <c r="R587" s="203">
        <f>Q587*H587</f>
        <v>0</v>
      </c>
      <c r="S587" s="203">
        <v>0</v>
      </c>
      <c r="T587" s="204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05" t="s">
        <v>271</v>
      </c>
      <c r="AT587" s="205" t="s">
        <v>189</v>
      </c>
      <c r="AU587" s="205" t="s">
        <v>85</v>
      </c>
      <c r="AY587" s="18" t="s">
        <v>156</v>
      </c>
      <c r="BE587" s="206">
        <f>IF(N587="základní",J587,0)</f>
        <v>0</v>
      </c>
      <c r="BF587" s="206">
        <f>IF(N587="snížená",J587,0)</f>
        <v>0</v>
      </c>
      <c r="BG587" s="206">
        <f>IF(N587="zákl. přenesená",J587,0)</f>
        <v>0</v>
      </c>
      <c r="BH587" s="206">
        <f>IF(N587="sníž. přenesená",J587,0)</f>
        <v>0</v>
      </c>
      <c r="BI587" s="206">
        <f>IF(N587="nulová",J587,0)</f>
        <v>0</v>
      </c>
      <c r="BJ587" s="18" t="s">
        <v>83</v>
      </c>
      <c r="BK587" s="206">
        <f>ROUND(I587*H587,2)</f>
        <v>0</v>
      </c>
      <c r="BL587" s="18" t="s">
        <v>200</v>
      </c>
      <c r="BM587" s="205" t="s">
        <v>761</v>
      </c>
    </row>
    <row r="588" spans="1:65" s="2" customFormat="1" ht="16.5" customHeight="1">
      <c r="A588" s="35"/>
      <c r="B588" s="36"/>
      <c r="C588" s="193" t="s">
        <v>762</v>
      </c>
      <c r="D588" s="193" t="s">
        <v>158</v>
      </c>
      <c r="E588" s="194" t="s">
        <v>763</v>
      </c>
      <c r="F588" s="195" t="s">
        <v>764</v>
      </c>
      <c r="G588" s="196" t="s">
        <v>295</v>
      </c>
      <c r="H588" s="197">
        <v>1</v>
      </c>
      <c r="I588" s="198"/>
      <c r="J588" s="199">
        <f>ROUND(I588*H588,2)</f>
        <v>0</v>
      </c>
      <c r="K588" s="200"/>
      <c r="L588" s="40"/>
      <c r="M588" s="201" t="s">
        <v>1</v>
      </c>
      <c r="N588" s="202" t="s">
        <v>41</v>
      </c>
      <c r="O588" s="72"/>
      <c r="P588" s="203">
        <f>O588*H588</f>
        <v>0</v>
      </c>
      <c r="Q588" s="203">
        <v>0</v>
      </c>
      <c r="R588" s="203">
        <f>Q588*H588</f>
        <v>0</v>
      </c>
      <c r="S588" s="203">
        <v>0</v>
      </c>
      <c r="T588" s="204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205" t="s">
        <v>200</v>
      </c>
      <c r="AT588" s="205" t="s">
        <v>158</v>
      </c>
      <c r="AU588" s="205" t="s">
        <v>85</v>
      </c>
      <c r="AY588" s="18" t="s">
        <v>156</v>
      </c>
      <c r="BE588" s="206">
        <f>IF(N588="základní",J588,0)</f>
        <v>0</v>
      </c>
      <c r="BF588" s="206">
        <f>IF(N588="snížená",J588,0)</f>
        <v>0</v>
      </c>
      <c r="BG588" s="206">
        <f>IF(N588="zákl. přenesená",J588,0)</f>
        <v>0</v>
      </c>
      <c r="BH588" s="206">
        <f>IF(N588="sníž. přenesená",J588,0)</f>
        <v>0</v>
      </c>
      <c r="BI588" s="206">
        <f>IF(N588="nulová",J588,0)</f>
        <v>0</v>
      </c>
      <c r="BJ588" s="18" t="s">
        <v>83</v>
      </c>
      <c r="BK588" s="206">
        <f>ROUND(I588*H588,2)</f>
        <v>0</v>
      </c>
      <c r="BL588" s="18" t="s">
        <v>200</v>
      </c>
      <c r="BM588" s="205" t="s">
        <v>765</v>
      </c>
    </row>
    <row r="589" spans="1:65" s="2" customFormat="1" ht="16.5" customHeight="1">
      <c r="A589" s="35"/>
      <c r="B589" s="36"/>
      <c r="C589" s="240" t="s">
        <v>761</v>
      </c>
      <c r="D589" s="240" t="s">
        <v>189</v>
      </c>
      <c r="E589" s="241" t="s">
        <v>766</v>
      </c>
      <c r="F589" s="242" t="s">
        <v>767</v>
      </c>
      <c r="G589" s="243" t="s">
        <v>295</v>
      </c>
      <c r="H589" s="244">
        <v>1</v>
      </c>
      <c r="I589" s="245"/>
      <c r="J589" s="246">
        <f>ROUND(I589*H589,2)</f>
        <v>0</v>
      </c>
      <c r="K589" s="247"/>
      <c r="L589" s="248"/>
      <c r="M589" s="249" t="s">
        <v>1</v>
      </c>
      <c r="N589" s="250" t="s">
        <v>41</v>
      </c>
      <c r="O589" s="72"/>
      <c r="P589" s="203">
        <f>O589*H589</f>
        <v>0</v>
      </c>
      <c r="Q589" s="203">
        <v>2.3999999999999998E-3</v>
      </c>
      <c r="R589" s="203">
        <f>Q589*H589</f>
        <v>2.3999999999999998E-3</v>
      </c>
      <c r="S589" s="203">
        <v>0</v>
      </c>
      <c r="T589" s="204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205" t="s">
        <v>271</v>
      </c>
      <c r="AT589" s="205" t="s">
        <v>189</v>
      </c>
      <c r="AU589" s="205" t="s">
        <v>85</v>
      </c>
      <c r="AY589" s="18" t="s">
        <v>156</v>
      </c>
      <c r="BE589" s="206">
        <f>IF(N589="základní",J589,0)</f>
        <v>0</v>
      </c>
      <c r="BF589" s="206">
        <f>IF(N589="snížená",J589,0)</f>
        <v>0</v>
      </c>
      <c r="BG589" s="206">
        <f>IF(N589="zákl. přenesená",J589,0)</f>
        <v>0</v>
      </c>
      <c r="BH589" s="206">
        <f>IF(N589="sníž. přenesená",J589,0)</f>
        <v>0</v>
      </c>
      <c r="BI589" s="206">
        <f>IF(N589="nulová",J589,0)</f>
        <v>0</v>
      </c>
      <c r="BJ589" s="18" t="s">
        <v>83</v>
      </c>
      <c r="BK589" s="206">
        <f>ROUND(I589*H589,2)</f>
        <v>0</v>
      </c>
      <c r="BL589" s="18" t="s">
        <v>200</v>
      </c>
      <c r="BM589" s="205" t="s">
        <v>768</v>
      </c>
    </row>
    <row r="590" spans="1:65" s="2" customFormat="1" ht="33" customHeight="1">
      <c r="A590" s="35"/>
      <c r="B590" s="36"/>
      <c r="C590" s="193" t="s">
        <v>769</v>
      </c>
      <c r="D590" s="193" t="s">
        <v>158</v>
      </c>
      <c r="E590" s="194" t="s">
        <v>770</v>
      </c>
      <c r="F590" s="195" t="s">
        <v>771</v>
      </c>
      <c r="G590" s="196" t="s">
        <v>186</v>
      </c>
      <c r="H590" s="197">
        <v>0.193</v>
      </c>
      <c r="I590" s="198"/>
      <c r="J590" s="199">
        <f>ROUND(I590*H590,2)</f>
        <v>0</v>
      </c>
      <c r="K590" s="200"/>
      <c r="L590" s="40"/>
      <c r="M590" s="201" t="s">
        <v>1</v>
      </c>
      <c r="N590" s="202" t="s">
        <v>41</v>
      </c>
      <c r="O590" s="72"/>
      <c r="P590" s="203">
        <f>O590*H590</f>
        <v>0</v>
      </c>
      <c r="Q590" s="203">
        <v>0</v>
      </c>
      <c r="R590" s="203">
        <f>Q590*H590</f>
        <v>0</v>
      </c>
      <c r="S590" s="203">
        <v>0</v>
      </c>
      <c r="T590" s="204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205" t="s">
        <v>200</v>
      </c>
      <c r="AT590" s="205" t="s">
        <v>158</v>
      </c>
      <c r="AU590" s="205" t="s">
        <v>85</v>
      </c>
      <c r="AY590" s="18" t="s">
        <v>156</v>
      </c>
      <c r="BE590" s="206">
        <f>IF(N590="základní",J590,0)</f>
        <v>0</v>
      </c>
      <c r="BF590" s="206">
        <f>IF(N590="snížená",J590,0)</f>
        <v>0</v>
      </c>
      <c r="BG590" s="206">
        <f>IF(N590="zákl. přenesená",J590,0)</f>
        <v>0</v>
      </c>
      <c r="BH590" s="206">
        <f>IF(N590="sníž. přenesená",J590,0)</f>
        <v>0</v>
      </c>
      <c r="BI590" s="206">
        <f>IF(N590="nulová",J590,0)</f>
        <v>0</v>
      </c>
      <c r="BJ590" s="18" t="s">
        <v>83</v>
      </c>
      <c r="BK590" s="206">
        <f>ROUND(I590*H590,2)</f>
        <v>0</v>
      </c>
      <c r="BL590" s="18" t="s">
        <v>200</v>
      </c>
      <c r="BM590" s="205" t="s">
        <v>772</v>
      </c>
    </row>
    <row r="591" spans="1:65" s="12" customFormat="1" ht="22.8" customHeight="1">
      <c r="B591" s="177"/>
      <c r="C591" s="178"/>
      <c r="D591" s="179" t="s">
        <v>75</v>
      </c>
      <c r="E591" s="191" t="s">
        <v>773</v>
      </c>
      <c r="F591" s="191" t="s">
        <v>774</v>
      </c>
      <c r="G591" s="178"/>
      <c r="H591" s="178"/>
      <c r="I591" s="181"/>
      <c r="J591" s="192">
        <f>BK591</f>
        <v>0</v>
      </c>
      <c r="K591" s="178"/>
      <c r="L591" s="183"/>
      <c r="M591" s="184"/>
      <c r="N591" s="185"/>
      <c r="O591" s="185"/>
      <c r="P591" s="186">
        <f>SUM(P592:P673)</f>
        <v>0</v>
      </c>
      <c r="Q591" s="185"/>
      <c r="R591" s="186">
        <f>SUM(R592:R673)</f>
        <v>1.9269892000000002</v>
      </c>
      <c r="S591" s="185"/>
      <c r="T591" s="187">
        <f>SUM(T592:T673)</f>
        <v>0</v>
      </c>
      <c r="AR591" s="188" t="s">
        <v>85</v>
      </c>
      <c r="AT591" s="189" t="s">
        <v>75</v>
      </c>
      <c r="AU591" s="189" t="s">
        <v>83</v>
      </c>
      <c r="AY591" s="188" t="s">
        <v>156</v>
      </c>
      <c r="BK591" s="190">
        <f>SUM(BK592:BK673)</f>
        <v>0</v>
      </c>
    </row>
    <row r="592" spans="1:65" s="2" customFormat="1" ht="16.5" customHeight="1">
      <c r="A592" s="35"/>
      <c r="B592" s="36"/>
      <c r="C592" s="193" t="s">
        <v>775</v>
      </c>
      <c r="D592" s="193" t="s">
        <v>158</v>
      </c>
      <c r="E592" s="194" t="s">
        <v>776</v>
      </c>
      <c r="F592" s="195" t="s">
        <v>777</v>
      </c>
      <c r="G592" s="196" t="s">
        <v>218</v>
      </c>
      <c r="H592" s="197">
        <v>37.58</v>
      </c>
      <c r="I592" s="198"/>
      <c r="J592" s="199">
        <f>ROUND(I592*H592,2)</f>
        <v>0</v>
      </c>
      <c r="K592" s="200"/>
      <c r="L592" s="40"/>
      <c r="M592" s="201" t="s">
        <v>1</v>
      </c>
      <c r="N592" s="202" t="s">
        <v>41</v>
      </c>
      <c r="O592" s="72"/>
      <c r="P592" s="203">
        <f>O592*H592</f>
        <v>0</v>
      </c>
      <c r="Q592" s="203">
        <v>0</v>
      </c>
      <c r="R592" s="203">
        <f>Q592*H592</f>
        <v>0</v>
      </c>
      <c r="S592" s="203">
        <v>0</v>
      </c>
      <c r="T592" s="204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205" t="s">
        <v>200</v>
      </c>
      <c r="AT592" s="205" t="s">
        <v>158</v>
      </c>
      <c r="AU592" s="205" t="s">
        <v>85</v>
      </c>
      <c r="AY592" s="18" t="s">
        <v>156</v>
      </c>
      <c r="BE592" s="206">
        <f>IF(N592="základní",J592,0)</f>
        <v>0</v>
      </c>
      <c r="BF592" s="206">
        <f>IF(N592="snížená",J592,0)</f>
        <v>0</v>
      </c>
      <c r="BG592" s="206">
        <f>IF(N592="zákl. přenesená",J592,0)</f>
        <v>0</v>
      </c>
      <c r="BH592" s="206">
        <f>IF(N592="sníž. přenesená",J592,0)</f>
        <v>0</v>
      </c>
      <c r="BI592" s="206">
        <f>IF(N592="nulová",J592,0)</f>
        <v>0</v>
      </c>
      <c r="BJ592" s="18" t="s">
        <v>83</v>
      </c>
      <c r="BK592" s="206">
        <f>ROUND(I592*H592,2)</f>
        <v>0</v>
      </c>
      <c r="BL592" s="18" t="s">
        <v>200</v>
      </c>
      <c r="BM592" s="205" t="s">
        <v>778</v>
      </c>
    </row>
    <row r="593" spans="1:65" s="15" customFormat="1" ht="10.199999999999999">
      <c r="B593" s="230"/>
      <c r="C593" s="231"/>
      <c r="D593" s="209" t="s">
        <v>163</v>
      </c>
      <c r="E593" s="232" t="s">
        <v>1</v>
      </c>
      <c r="F593" s="233" t="s">
        <v>779</v>
      </c>
      <c r="G593" s="231"/>
      <c r="H593" s="232" t="s">
        <v>1</v>
      </c>
      <c r="I593" s="234"/>
      <c r="J593" s="231"/>
      <c r="K593" s="231"/>
      <c r="L593" s="235"/>
      <c r="M593" s="236"/>
      <c r="N593" s="237"/>
      <c r="O593" s="237"/>
      <c r="P593" s="237"/>
      <c r="Q593" s="237"/>
      <c r="R593" s="237"/>
      <c r="S593" s="237"/>
      <c r="T593" s="238"/>
      <c r="AT593" s="239" t="s">
        <v>163</v>
      </c>
      <c r="AU593" s="239" t="s">
        <v>85</v>
      </c>
      <c r="AV593" s="15" t="s">
        <v>83</v>
      </c>
      <c r="AW593" s="15" t="s">
        <v>32</v>
      </c>
      <c r="AX593" s="15" t="s">
        <v>76</v>
      </c>
      <c r="AY593" s="239" t="s">
        <v>156</v>
      </c>
    </row>
    <row r="594" spans="1:65" s="13" customFormat="1" ht="10.199999999999999">
      <c r="B594" s="207"/>
      <c r="C594" s="208"/>
      <c r="D594" s="209" t="s">
        <v>163</v>
      </c>
      <c r="E594" s="210" t="s">
        <v>1</v>
      </c>
      <c r="F594" s="211" t="s">
        <v>780</v>
      </c>
      <c r="G594" s="208"/>
      <c r="H594" s="212">
        <v>24.88</v>
      </c>
      <c r="I594" s="213"/>
      <c r="J594" s="208"/>
      <c r="K594" s="208"/>
      <c r="L594" s="214"/>
      <c r="M594" s="215"/>
      <c r="N594" s="216"/>
      <c r="O594" s="216"/>
      <c r="P594" s="216"/>
      <c r="Q594" s="216"/>
      <c r="R594" s="216"/>
      <c r="S594" s="216"/>
      <c r="T594" s="217"/>
      <c r="AT594" s="218" t="s">
        <v>163</v>
      </c>
      <c r="AU594" s="218" t="s">
        <v>85</v>
      </c>
      <c r="AV594" s="13" t="s">
        <v>85</v>
      </c>
      <c r="AW594" s="13" t="s">
        <v>32</v>
      </c>
      <c r="AX594" s="13" t="s">
        <v>76</v>
      </c>
      <c r="AY594" s="218" t="s">
        <v>156</v>
      </c>
    </row>
    <row r="595" spans="1:65" s="16" customFormat="1" ht="10.199999999999999">
      <c r="B595" s="251"/>
      <c r="C595" s="252"/>
      <c r="D595" s="209" t="s">
        <v>163</v>
      </c>
      <c r="E595" s="253" t="s">
        <v>1</v>
      </c>
      <c r="F595" s="254" t="s">
        <v>480</v>
      </c>
      <c r="G595" s="252"/>
      <c r="H595" s="255">
        <v>24.88</v>
      </c>
      <c r="I595" s="256"/>
      <c r="J595" s="252"/>
      <c r="K595" s="252"/>
      <c r="L595" s="257"/>
      <c r="M595" s="258"/>
      <c r="N595" s="259"/>
      <c r="O595" s="259"/>
      <c r="P595" s="259"/>
      <c r="Q595" s="259"/>
      <c r="R595" s="259"/>
      <c r="S595" s="259"/>
      <c r="T595" s="260"/>
      <c r="AT595" s="261" t="s">
        <v>163</v>
      </c>
      <c r="AU595" s="261" t="s">
        <v>85</v>
      </c>
      <c r="AV595" s="16" t="s">
        <v>92</v>
      </c>
      <c r="AW595" s="16" t="s">
        <v>32</v>
      </c>
      <c r="AX595" s="16" t="s">
        <v>76</v>
      </c>
      <c r="AY595" s="261" t="s">
        <v>156</v>
      </c>
    </row>
    <row r="596" spans="1:65" s="15" customFormat="1" ht="10.199999999999999">
      <c r="B596" s="230"/>
      <c r="C596" s="231"/>
      <c r="D596" s="209" t="s">
        <v>163</v>
      </c>
      <c r="E596" s="232" t="s">
        <v>1</v>
      </c>
      <c r="F596" s="233" t="s">
        <v>781</v>
      </c>
      <c r="G596" s="231"/>
      <c r="H596" s="232" t="s">
        <v>1</v>
      </c>
      <c r="I596" s="234"/>
      <c r="J596" s="231"/>
      <c r="K596" s="231"/>
      <c r="L596" s="235"/>
      <c r="M596" s="236"/>
      <c r="N596" s="237"/>
      <c r="O596" s="237"/>
      <c r="P596" s="237"/>
      <c r="Q596" s="237"/>
      <c r="R596" s="237"/>
      <c r="S596" s="237"/>
      <c r="T596" s="238"/>
      <c r="AT596" s="239" t="s">
        <v>163</v>
      </c>
      <c r="AU596" s="239" t="s">
        <v>85</v>
      </c>
      <c r="AV596" s="15" t="s">
        <v>83</v>
      </c>
      <c r="AW596" s="15" t="s">
        <v>32</v>
      </c>
      <c r="AX596" s="15" t="s">
        <v>76</v>
      </c>
      <c r="AY596" s="239" t="s">
        <v>156</v>
      </c>
    </row>
    <row r="597" spans="1:65" s="13" customFormat="1" ht="10.199999999999999">
      <c r="B597" s="207"/>
      <c r="C597" s="208"/>
      <c r="D597" s="209" t="s">
        <v>163</v>
      </c>
      <c r="E597" s="210" t="s">
        <v>1</v>
      </c>
      <c r="F597" s="211" t="s">
        <v>782</v>
      </c>
      <c r="G597" s="208"/>
      <c r="H597" s="212">
        <v>3.45</v>
      </c>
      <c r="I597" s="213"/>
      <c r="J597" s="208"/>
      <c r="K597" s="208"/>
      <c r="L597" s="214"/>
      <c r="M597" s="215"/>
      <c r="N597" s="216"/>
      <c r="O597" s="216"/>
      <c r="P597" s="216"/>
      <c r="Q597" s="216"/>
      <c r="R597" s="216"/>
      <c r="S597" s="216"/>
      <c r="T597" s="217"/>
      <c r="AT597" s="218" t="s">
        <v>163</v>
      </c>
      <c r="AU597" s="218" t="s">
        <v>85</v>
      </c>
      <c r="AV597" s="13" t="s">
        <v>85</v>
      </c>
      <c r="AW597" s="13" t="s">
        <v>32</v>
      </c>
      <c r="AX597" s="13" t="s">
        <v>76</v>
      </c>
      <c r="AY597" s="218" t="s">
        <v>156</v>
      </c>
    </row>
    <row r="598" spans="1:65" s="13" customFormat="1" ht="10.199999999999999">
      <c r="B598" s="207"/>
      <c r="C598" s="208"/>
      <c r="D598" s="209" t="s">
        <v>163</v>
      </c>
      <c r="E598" s="210" t="s">
        <v>1</v>
      </c>
      <c r="F598" s="211" t="s">
        <v>276</v>
      </c>
      <c r="G598" s="208"/>
      <c r="H598" s="212">
        <v>3</v>
      </c>
      <c r="I598" s="213"/>
      <c r="J598" s="208"/>
      <c r="K598" s="208"/>
      <c r="L598" s="214"/>
      <c r="M598" s="215"/>
      <c r="N598" s="216"/>
      <c r="O598" s="216"/>
      <c r="P598" s="216"/>
      <c r="Q598" s="216"/>
      <c r="R598" s="216"/>
      <c r="S598" s="216"/>
      <c r="T598" s="217"/>
      <c r="AT598" s="218" t="s">
        <v>163</v>
      </c>
      <c r="AU598" s="218" t="s">
        <v>85</v>
      </c>
      <c r="AV598" s="13" t="s">
        <v>85</v>
      </c>
      <c r="AW598" s="13" t="s">
        <v>32</v>
      </c>
      <c r="AX598" s="13" t="s">
        <v>76</v>
      </c>
      <c r="AY598" s="218" t="s">
        <v>156</v>
      </c>
    </row>
    <row r="599" spans="1:65" s="13" customFormat="1" ht="10.199999999999999">
      <c r="B599" s="207"/>
      <c r="C599" s="208"/>
      <c r="D599" s="209" t="s">
        <v>163</v>
      </c>
      <c r="E599" s="210" t="s">
        <v>1</v>
      </c>
      <c r="F599" s="211" t="s">
        <v>783</v>
      </c>
      <c r="G599" s="208"/>
      <c r="H599" s="212">
        <v>6.25</v>
      </c>
      <c r="I599" s="213"/>
      <c r="J599" s="208"/>
      <c r="K599" s="208"/>
      <c r="L599" s="214"/>
      <c r="M599" s="215"/>
      <c r="N599" s="216"/>
      <c r="O599" s="216"/>
      <c r="P599" s="216"/>
      <c r="Q599" s="216"/>
      <c r="R599" s="216"/>
      <c r="S599" s="216"/>
      <c r="T599" s="217"/>
      <c r="AT599" s="218" t="s">
        <v>163</v>
      </c>
      <c r="AU599" s="218" t="s">
        <v>85</v>
      </c>
      <c r="AV599" s="13" t="s">
        <v>85</v>
      </c>
      <c r="AW599" s="13" t="s">
        <v>32</v>
      </c>
      <c r="AX599" s="13" t="s">
        <v>76</v>
      </c>
      <c r="AY599" s="218" t="s">
        <v>156</v>
      </c>
    </row>
    <row r="600" spans="1:65" s="16" customFormat="1" ht="10.199999999999999">
      <c r="B600" s="251"/>
      <c r="C600" s="252"/>
      <c r="D600" s="209" t="s">
        <v>163</v>
      </c>
      <c r="E600" s="253" t="s">
        <v>1</v>
      </c>
      <c r="F600" s="254" t="s">
        <v>480</v>
      </c>
      <c r="G600" s="252"/>
      <c r="H600" s="255">
        <v>12.7</v>
      </c>
      <c r="I600" s="256"/>
      <c r="J600" s="252"/>
      <c r="K600" s="252"/>
      <c r="L600" s="257"/>
      <c r="M600" s="258"/>
      <c r="N600" s="259"/>
      <c r="O600" s="259"/>
      <c r="P600" s="259"/>
      <c r="Q600" s="259"/>
      <c r="R600" s="259"/>
      <c r="S600" s="259"/>
      <c r="T600" s="260"/>
      <c r="AT600" s="261" t="s">
        <v>163</v>
      </c>
      <c r="AU600" s="261" t="s">
        <v>85</v>
      </c>
      <c r="AV600" s="16" t="s">
        <v>92</v>
      </c>
      <c r="AW600" s="16" t="s">
        <v>32</v>
      </c>
      <c r="AX600" s="16" t="s">
        <v>76</v>
      </c>
      <c r="AY600" s="261" t="s">
        <v>156</v>
      </c>
    </row>
    <row r="601" spans="1:65" s="14" customFormat="1" ht="10.199999999999999">
      <c r="B601" s="219"/>
      <c r="C601" s="220"/>
      <c r="D601" s="209" t="s">
        <v>163</v>
      </c>
      <c r="E601" s="221" t="s">
        <v>1</v>
      </c>
      <c r="F601" s="222" t="s">
        <v>165</v>
      </c>
      <c r="G601" s="220"/>
      <c r="H601" s="223">
        <v>37.58</v>
      </c>
      <c r="I601" s="224"/>
      <c r="J601" s="220"/>
      <c r="K601" s="220"/>
      <c r="L601" s="225"/>
      <c r="M601" s="226"/>
      <c r="N601" s="227"/>
      <c r="O601" s="227"/>
      <c r="P601" s="227"/>
      <c r="Q601" s="227"/>
      <c r="R601" s="227"/>
      <c r="S601" s="227"/>
      <c r="T601" s="228"/>
      <c r="AT601" s="229" t="s">
        <v>163</v>
      </c>
      <c r="AU601" s="229" t="s">
        <v>85</v>
      </c>
      <c r="AV601" s="14" t="s">
        <v>95</v>
      </c>
      <c r="AW601" s="14" t="s">
        <v>32</v>
      </c>
      <c r="AX601" s="14" t="s">
        <v>83</v>
      </c>
      <c r="AY601" s="229" t="s">
        <v>156</v>
      </c>
    </row>
    <row r="602" spans="1:65" s="2" customFormat="1" ht="16.5" customHeight="1">
      <c r="A602" s="35"/>
      <c r="B602" s="36"/>
      <c r="C602" s="193" t="s">
        <v>784</v>
      </c>
      <c r="D602" s="193" t="s">
        <v>158</v>
      </c>
      <c r="E602" s="194" t="s">
        <v>785</v>
      </c>
      <c r="F602" s="195" t="s">
        <v>786</v>
      </c>
      <c r="G602" s="196" t="s">
        <v>218</v>
      </c>
      <c r="H602" s="197">
        <v>37.58</v>
      </c>
      <c r="I602" s="198"/>
      <c r="J602" s="199">
        <f>ROUND(I602*H602,2)</f>
        <v>0</v>
      </c>
      <c r="K602" s="200"/>
      <c r="L602" s="40"/>
      <c r="M602" s="201" t="s">
        <v>1</v>
      </c>
      <c r="N602" s="202" t="s">
        <v>41</v>
      </c>
      <c r="O602" s="72"/>
      <c r="P602" s="203">
        <f>O602*H602</f>
        <v>0</v>
      </c>
      <c r="Q602" s="203">
        <v>2.9999999999999997E-4</v>
      </c>
      <c r="R602" s="203">
        <f>Q602*H602</f>
        <v>1.1273999999999999E-2</v>
      </c>
      <c r="S602" s="203">
        <v>0</v>
      </c>
      <c r="T602" s="204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205" t="s">
        <v>200</v>
      </c>
      <c r="AT602" s="205" t="s">
        <v>158</v>
      </c>
      <c r="AU602" s="205" t="s">
        <v>85</v>
      </c>
      <c r="AY602" s="18" t="s">
        <v>156</v>
      </c>
      <c r="BE602" s="206">
        <f>IF(N602="základní",J602,0)</f>
        <v>0</v>
      </c>
      <c r="BF602" s="206">
        <f>IF(N602="snížená",J602,0)</f>
        <v>0</v>
      </c>
      <c r="BG602" s="206">
        <f>IF(N602="zákl. přenesená",J602,0)</f>
        <v>0</v>
      </c>
      <c r="BH602" s="206">
        <f>IF(N602="sníž. přenesená",J602,0)</f>
        <v>0</v>
      </c>
      <c r="BI602" s="206">
        <f>IF(N602="nulová",J602,0)</f>
        <v>0</v>
      </c>
      <c r="BJ602" s="18" t="s">
        <v>83</v>
      </c>
      <c r="BK602" s="206">
        <f>ROUND(I602*H602,2)</f>
        <v>0</v>
      </c>
      <c r="BL602" s="18" t="s">
        <v>200</v>
      </c>
      <c r="BM602" s="205" t="s">
        <v>787</v>
      </c>
    </row>
    <row r="603" spans="1:65" s="2" customFormat="1" ht="24.15" customHeight="1">
      <c r="A603" s="35"/>
      <c r="B603" s="36"/>
      <c r="C603" s="193" t="s">
        <v>788</v>
      </c>
      <c r="D603" s="193" t="s">
        <v>158</v>
      </c>
      <c r="E603" s="194" t="s">
        <v>789</v>
      </c>
      <c r="F603" s="195" t="s">
        <v>790</v>
      </c>
      <c r="G603" s="196" t="s">
        <v>218</v>
      </c>
      <c r="H603" s="197">
        <v>37.58</v>
      </c>
      <c r="I603" s="198"/>
      <c r="J603" s="199">
        <f>ROUND(I603*H603,2)</f>
        <v>0</v>
      </c>
      <c r="K603" s="200"/>
      <c r="L603" s="40"/>
      <c r="M603" s="201" t="s">
        <v>1</v>
      </c>
      <c r="N603" s="202" t="s">
        <v>41</v>
      </c>
      <c r="O603" s="72"/>
      <c r="P603" s="203">
        <f>O603*H603</f>
        <v>0</v>
      </c>
      <c r="Q603" s="203">
        <v>7.4999999999999997E-3</v>
      </c>
      <c r="R603" s="203">
        <f>Q603*H603</f>
        <v>0.28184999999999999</v>
      </c>
      <c r="S603" s="203">
        <v>0</v>
      </c>
      <c r="T603" s="204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205" t="s">
        <v>200</v>
      </c>
      <c r="AT603" s="205" t="s">
        <v>158</v>
      </c>
      <c r="AU603" s="205" t="s">
        <v>85</v>
      </c>
      <c r="AY603" s="18" t="s">
        <v>156</v>
      </c>
      <c r="BE603" s="206">
        <f>IF(N603="základní",J603,0)</f>
        <v>0</v>
      </c>
      <c r="BF603" s="206">
        <f>IF(N603="snížená",J603,0)</f>
        <v>0</v>
      </c>
      <c r="BG603" s="206">
        <f>IF(N603="zákl. přenesená",J603,0)</f>
        <v>0</v>
      </c>
      <c r="BH603" s="206">
        <f>IF(N603="sníž. přenesená",J603,0)</f>
        <v>0</v>
      </c>
      <c r="BI603" s="206">
        <f>IF(N603="nulová",J603,0)</f>
        <v>0</v>
      </c>
      <c r="BJ603" s="18" t="s">
        <v>83</v>
      </c>
      <c r="BK603" s="206">
        <f>ROUND(I603*H603,2)</f>
        <v>0</v>
      </c>
      <c r="BL603" s="18" t="s">
        <v>200</v>
      </c>
      <c r="BM603" s="205" t="s">
        <v>791</v>
      </c>
    </row>
    <row r="604" spans="1:65" s="2" customFormat="1" ht="37.799999999999997" customHeight="1">
      <c r="A604" s="35"/>
      <c r="B604" s="36"/>
      <c r="C604" s="193" t="s">
        <v>792</v>
      </c>
      <c r="D604" s="193" t="s">
        <v>158</v>
      </c>
      <c r="E604" s="194" t="s">
        <v>793</v>
      </c>
      <c r="F604" s="195" t="s">
        <v>794</v>
      </c>
      <c r="G604" s="196" t="s">
        <v>203</v>
      </c>
      <c r="H604" s="197">
        <v>20.7</v>
      </c>
      <c r="I604" s="198"/>
      <c r="J604" s="199">
        <f>ROUND(I604*H604,2)</f>
        <v>0</v>
      </c>
      <c r="K604" s="200"/>
      <c r="L604" s="40"/>
      <c r="M604" s="201" t="s">
        <v>1</v>
      </c>
      <c r="N604" s="202" t="s">
        <v>41</v>
      </c>
      <c r="O604" s="72"/>
      <c r="P604" s="203">
        <f>O604*H604</f>
        <v>0</v>
      </c>
      <c r="Q604" s="203">
        <v>1.5299999999999999E-3</v>
      </c>
      <c r="R604" s="203">
        <f>Q604*H604</f>
        <v>3.1670999999999998E-2</v>
      </c>
      <c r="S604" s="203">
        <v>0</v>
      </c>
      <c r="T604" s="204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205" t="s">
        <v>200</v>
      </c>
      <c r="AT604" s="205" t="s">
        <v>158</v>
      </c>
      <c r="AU604" s="205" t="s">
        <v>85</v>
      </c>
      <c r="AY604" s="18" t="s">
        <v>156</v>
      </c>
      <c r="BE604" s="206">
        <f>IF(N604="základní",J604,0)</f>
        <v>0</v>
      </c>
      <c r="BF604" s="206">
        <f>IF(N604="snížená",J604,0)</f>
        <v>0</v>
      </c>
      <c r="BG604" s="206">
        <f>IF(N604="zákl. přenesená",J604,0)</f>
        <v>0</v>
      </c>
      <c r="BH604" s="206">
        <f>IF(N604="sníž. přenesená",J604,0)</f>
        <v>0</v>
      </c>
      <c r="BI604" s="206">
        <f>IF(N604="nulová",J604,0)</f>
        <v>0</v>
      </c>
      <c r="BJ604" s="18" t="s">
        <v>83</v>
      </c>
      <c r="BK604" s="206">
        <f>ROUND(I604*H604,2)</f>
        <v>0</v>
      </c>
      <c r="BL604" s="18" t="s">
        <v>200</v>
      </c>
      <c r="BM604" s="205" t="s">
        <v>795</v>
      </c>
    </row>
    <row r="605" spans="1:65" s="13" customFormat="1" ht="10.199999999999999">
      <c r="B605" s="207"/>
      <c r="C605" s="208"/>
      <c r="D605" s="209" t="s">
        <v>163</v>
      </c>
      <c r="E605" s="210" t="s">
        <v>1</v>
      </c>
      <c r="F605" s="211" t="s">
        <v>796</v>
      </c>
      <c r="G605" s="208"/>
      <c r="H605" s="212">
        <v>19.2</v>
      </c>
      <c r="I605" s="213"/>
      <c r="J605" s="208"/>
      <c r="K605" s="208"/>
      <c r="L605" s="214"/>
      <c r="M605" s="215"/>
      <c r="N605" s="216"/>
      <c r="O605" s="216"/>
      <c r="P605" s="216"/>
      <c r="Q605" s="216"/>
      <c r="R605" s="216"/>
      <c r="S605" s="216"/>
      <c r="T605" s="217"/>
      <c r="AT605" s="218" t="s">
        <v>163</v>
      </c>
      <c r="AU605" s="218" t="s">
        <v>85</v>
      </c>
      <c r="AV605" s="13" t="s">
        <v>85</v>
      </c>
      <c r="AW605" s="13" t="s">
        <v>32</v>
      </c>
      <c r="AX605" s="13" t="s">
        <v>76</v>
      </c>
      <c r="AY605" s="218" t="s">
        <v>156</v>
      </c>
    </row>
    <row r="606" spans="1:65" s="13" customFormat="1" ht="10.199999999999999">
      <c r="B606" s="207"/>
      <c r="C606" s="208"/>
      <c r="D606" s="209" t="s">
        <v>163</v>
      </c>
      <c r="E606" s="210" t="s">
        <v>1</v>
      </c>
      <c r="F606" s="211" t="s">
        <v>797</v>
      </c>
      <c r="G606" s="208"/>
      <c r="H606" s="212">
        <v>1.5</v>
      </c>
      <c r="I606" s="213"/>
      <c r="J606" s="208"/>
      <c r="K606" s="208"/>
      <c r="L606" s="214"/>
      <c r="M606" s="215"/>
      <c r="N606" s="216"/>
      <c r="O606" s="216"/>
      <c r="P606" s="216"/>
      <c r="Q606" s="216"/>
      <c r="R606" s="216"/>
      <c r="S606" s="216"/>
      <c r="T606" s="217"/>
      <c r="AT606" s="218" t="s">
        <v>163</v>
      </c>
      <c r="AU606" s="218" t="s">
        <v>85</v>
      </c>
      <c r="AV606" s="13" t="s">
        <v>85</v>
      </c>
      <c r="AW606" s="13" t="s">
        <v>32</v>
      </c>
      <c r="AX606" s="13" t="s">
        <v>76</v>
      </c>
      <c r="AY606" s="218" t="s">
        <v>156</v>
      </c>
    </row>
    <row r="607" spans="1:65" s="14" customFormat="1" ht="10.199999999999999">
      <c r="B607" s="219"/>
      <c r="C607" s="220"/>
      <c r="D607" s="209" t="s">
        <v>163</v>
      </c>
      <c r="E607" s="221" t="s">
        <v>1</v>
      </c>
      <c r="F607" s="222" t="s">
        <v>165</v>
      </c>
      <c r="G607" s="220"/>
      <c r="H607" s="223">
        <v>20.7</v>
      </c>
      <c r="I607" s="224"/>
      <c r="J607" s="220"/>
      <c r="K607" s="220"/>
      <c r="L607" s="225"/>
      <c r="M607" s="226"/>
      <c r="N607" s="227"/>
      <c r="O607" s="227"/>
      <c r="P607" s="227"/>
      <c r="Q607" s="227"/>
      <c r="R607" s="227"/>
      <c r="S607" s="227"/>
      <c r="T607" s="228"/>
      <c r="AT607" s="229" t="s">
        <v>163</v>
      </c>
      <c r="AU607" s="229" t="s">
        <v>85</v>
      </c>
      <c r="AV607" s="14" t="s">
        <v>95</v>
      </c>
      <c r="AW607" s="14" t="s">
        <v>32</v>
      </c>
      <c r="AX607" s="14" t="s">
        <v>83</v>
      </c>
      <c r="AY607" s="229" t="s">
        <v>156</v>
      </c>
    </row>
    <row r="608" spans="1:65" s="2" customFormat="1" ht="37.799999999999997" customHeight="1">
      <c r="A608" s="35"/>
      <c r="B608" s="36"/>
      <c r="C608" s="240" t="s">
        <v>798</v>
      </c>
      <c r="D608" s="240" t="s">
        <v>189</v>
      </c>
      <c r="E608" s="241" t="s">
        <v>799</v>
      </c>
      <c r="F608" s="242" t="s">
        <v>800</v>
      </c>
      <c r="G608" s="243" t="s">
        <v>203</v>
      </c>
      <c r="H608" s="244">
        <v>22.77</v>
      </c>
      <c r="I608" s="245"/>
      <c r="J608" s="246">
        <f>ROUND(I608*H608,2)</f>
        <v>0</v>
      </c>
      <c r="K608" s="247"/>
      <c r="L608" s="248"/>
      <c r="M608" s="249" t="s">
        <v>1</v>
      </c>
      <c r="N608" s="250" t="s">
        <v>41</v>
      </c>
      <c r="O608" s="72"/>
      <c r="P608" s="203">
        <f>O608*H608</f>
        <v>0</v>
      </c>
      <c r="Q608" s="203">
        <v>6.6E-3</v>
      </c>
      <c r="R608" s="203">
        <f>Q608*H608</f>
        <v>0.150282</v>
      </c>
      <c r="S608" s="203">
        <v>0</v>
      </c>
      <c r="T608" s="204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205" t="s">
        <v>271</v>
      </c>
      <c r="AT608" s="205" t="s">
        <v>189</v>
      </c>
      <c r="AU608" s="205" t="s">
        <v>85</v>
      </c>
      <c r="AY608" s="18" t="s">
        <v>156</v>
      </c>
      <c r="BE608" s="206">
        <f>IF(N608="základní",J608,0)</f>
        <v>0</v>
      </c>
      <c r="BF608" s="206">
        <f>IF(N608="snížená",J608,0)</f>
        <v>0</v>
      </c>
      <c r="BG608" s="206">
        <f>IF(N608="zákl. přenesená",J608,0)</f>
        <v>0</v>
      </c>
      <c r="BH608" s="206">
        <f>IF(N608="sníž. přenesená",J608,0)</f>
        <v>0</v>
      </c>
      <c r="BI608" s="206">
        <f>IF(N608="nulová",J608,0)</f>
        <v>0</v>
      </c>
      <c r="BJ608" s="18" t="s">
        <v>83</v>
      </c>
      <c r="BK608" s="206">
        <f>ROUND(I608*H608,2)</f>
        <v>0</v>
      </c>
      <c r="BL608" s="18" t="s">
        <v>200</v>
      </c>
      <c r="BM608" s="205" t="s">
        <v>801</v>
      </c>
    </row>
    <row r="609" spans="1:65" s="13" customFormat="1" ht="10.199999999999999">
      <c r="B609" s="207"/>
      <c r="C609" s="208"/>
      <c r="D609" s="209" t="s">
        <v>163</v>
      </c>
      <c r="E609" s="208"/>
      <c r="F609" s="211" t="s">
        <v>802</v>
      </c>
      <c r="G609" s="208"/>
      <c r="H609" s="212">
        <v>22.77</v>
      </c>
      <c r="I609" s="213"/>
      <c r="J609" s="208"/>
      <c r="K609" s="208"/>
      <c r="L609" s="214"/>
      <c r="M609" s="215"/>
      <c r="N609" s="216"/>
      <c r="O609" s="216"/>
      <c r="P609" s="216"/>
      <c r="Q609" s="216"/>
      <c r="R609" s="216"/>
      <c r="S609" s="216"/>
      <c r="T609" s="217"/>
      <c r="AT609" s="218" t="s">
        <v>163</v>
      </c>
      <c r="AU609" s="218" t="s">
        <v>85</v>
      </c>
      <c r="AV609" s="13" t="s">
        <v>85</v>
      </c>
      <c r="AW609" s="13" t="s">
        <v>4</v>
      </c>
      <c r="AX609" s="13" t="s">
        <v>83</v>
      </c>
      <c r="AY609" s="218" t="s">
        <v>156</v>
      </c>
    </row>
    <row r="610" spans="1:65" s="2" customFormat="1" ht="37.799999999999997" customHeight="1">
      <c r="A610" s="35"/>
      <c r="B610" s="36"/>
      <c r="C610" s="193" t="s">
        <v>803</v>
      </c>
      <c r="D610" s="193" t="s">
        <v>158</v>
      </c>
      <c r="E610" s="194" t="s">
        <v>804</v>
      </c>
      <c r="F610" s="195" t="s">
        <v>805</v>
      </c>
      <c r="G610" s="196" t="s">
        <v>203</v>
      </c>
      <c r="H610" s="197">
        <v>20.7</v>
      </c>
      <c r="I610" s="198"/>
      <c r="J610" s="199">
        <f>ROUND(I610*H610,2)</f>
        <v>0</v>
      </c>
      <c r="K610" s="200"/>
      <c r="L610" s="40"/>
      <c r="M610" s="201" t="s">
        <v>1</v>
      </c>
      <c r="N610" s="202" t="s">
        <v>41</v>
      </c>
      <c r="O610" s="72"/>
      <c r="P610" s="203">
        <f>O610*H610</f>
        <v>0</v>
      </c>
      <c r="Q610" s="203">
        <v>1.0200000000000001E-3</v>
      </c>
      <c r="R610" s="203">
        <f>Q610*H610</f>
        <v>2.1114000000000001E-2</v>
      </c>
      <c r="S610" s="203">
        <v>0</v>
      </c>
      <c r="T610" s="204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205" t="s">
        <v>200</v>
      </c>
      <c r="AT610" s="205" t="s">
        <v>158</v>
      </c>
      <c r="AU610" s="205" t="s">
        <v>85</v>
      </c>
      <c r="AY610" s="18" t="s">
        <v>156</v>
      </c>
      <c r="BE610" s="206">
        <f>IF(N610="základní",J610,0)</f>
        <v>0</v>
      </c>
      <c r="BF610" s="206">
        <f>IF(N610="snížená",J610,0)</f>
        <v>0</v>
      </c>
      <c r="BG610" s="206">
        <f>IF(N610="zákl. přenesená",J610,0)</f>
        <v>0</v>
      </c>
      <c r="BH610" s="206">
        <f>IF(N610="sníž. přenesená",J610,0)</f>
        <v>0</v>
      </c>
      <c r="BI610" s="206">
        <f>IF(N610="nulová",J610,0)</f>
        <v>0</v>
      </c>
      <c r="BJ610" s="18" t="s">
        <v>83</v>
      </c>
      <c r="BK610" s="206">
        <f>ROUND(I610*H610,2)</f>
        <v>0</v>
      </c>
      <c r="BL610" s="18" t="s">
        <v>200</v>
      </c>
      <c r="BM610" s="205" t="s">
        <v>806</v>
      </c>
    </row>
    <row r="611" spans="1:65" s="2" customFormat="1" ht="24.15" customHeight="1">
      <c r="A611" s="35"/>
      <c r="B611" s="36"/>
      <c r="C611" s="240" t="s">
        <v>807</v>
      </c>
      <c r="D611" s="240" t="s">
        <v>189</v>
      </c>
      <c r="E611" s="241" t="s">
        <v>808</v>
      </c>
      <c r="F611" s="242" t="s">
        <v>809</v>
      </c>
      <c r="G611" s="243" t="s">
        <v>218</v>
      </c>
      <c r="H611" s="244">
        <v>4.5540000000000003</v>
      </c>
      <c r="I611" s="245"/>
      <c r="J611" s="246">
        <f>ROUND(I611*H611,2)</f>
        <v>0</v>
      </c>
      <c r="K611" s="247"/>
      <c r="L611" s="248"/>
      <c r="M611" s="249" t="s">
        <v>1</v>
      </c>
      <c r="N611" s="250" t="s">
        <v>41</v>
      </c>
      <c r="O611" s="72"/>
      <c r="P611" s="203">
        <f>O611*H611</f>
        <v>0</v>
      </c>
      <c r="Q611" s="203">
        <v>2.1999999999999999E-2</v>
      </c>
      <c r="R611" s="203">
        <f>Q611*H611</f>
        <v>0.100188</v>
      </c>
      <c r="S611" s="203">
        <v>0</v>
      </c>
      <c r="T611" s="204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205" t="s">
        <v>271</v>
      </c>
      <c r="AT611" s="205" t="s">
        <v>189</v>
      </c>
      <c r="AU611" s="205" t="s">
        <v>85</v>
      </c>
      <c r="AY611" s="18" t="s">
        <v>156</v>
      </c>
      <c r="BE611" s="206">
        <f>IF(N611="základní",J611,0)</f>
        <v>0</v>
      </c>
      <c r="BF611" s="206">
        <f>IF(N611="snížená",J611,0)</f>
        <v>0</v>
      </c>
      <c r="BG611" s="206">
        <f>IF(N611="zákl. přenesená",J611,0)</f>
        <v>0</v>
      </c>
      <c r="BH611" s="206">
        <f>IF(N611="sníž. přenesená",J611,0)</f>
        <v>0</v>
      </c>
      <c r="BI611" s="206">
        <f>IF(N611="nulová",J611,0)</f>
        <v>0</v>
      </c>
      <c r="BJ611" s="18" t="s">
        <v>83</v>
      </c>
      <c r="BK611" s="206">
        <f>ROUND(I611*H611,2)</f>
        <v>0</v>
      </c>
      <c r="BL611" s="18" t="s">
        <v>200</v>
      </c>
      <c r="BM611" s="205" t="s">
        <v>810</v>
      </c>
    </row>
    <row r="612" spans="1:65" s="13" customFormat="1" ht="10.199999999999999">
      <c r="B612" s="207"/>
      <c r="C612" s="208"/>
      <c r="D612" s="209" t="s">
        <v>163</v>
      </c>
      <c r="E612" s="210" t="s">
        <v>1</v>
      </c>
      <c r="F612" s="211" t="s">
        <v>811</v>
      </c>
      <c r="G612" s="208"/>
      <c r="H612" s="212">
        <v>4.5540000000000003</v>
      </c>
      <c r="I612" s="213"/>
      <c r="J612" s="208"/>
      <c r="K612" s="208"/>
      <c r="L612" s="214"/>
      <c r="M612" s="215"/>
      <c r="N612" s="216"/>
      <c r="O612" s="216"/>
      <c r="P612" s="216"/>
      <c r="Q612" s="216"/>
      <c r="R612" s="216"/>
      <c r="S612" s="216"/>
      <c r="T612" s="217"/>
      <c r="AT612" s="218" t="s">
        <v>163</v>
      </c>
      <c r="AU612" s="218" t="s">
        <v>85</v>
      </c>
      <c r="AV612" s="13" t="s">
        <v>85</v>
      </c>
      <c r="AW612" s="13" t="s">
        <v>32</v>
      </c>
      <c r="AX612" s="13" t="s">
        <v>76</v>
      </c>
      <c r="AY612" s="218" t="s">
        <v>156</v>
      </c>
    </row>
    <row r="613" spans="1:65" s="14" customFormat="1" ht="10.199999999999999">
      <c r="B613" s="219"/>
      <c r="C613" s="220"/>
      <c r="D613" s="209" t="s">
        <v>163</v>
      </c>
      <c r="E613" s="221" t="s">
        <v>1</v>
      </c>
      <c r="F613" s="222" t="s">
        <v>165</v>
      </c>
      <c r="G613" s="220"/>
      <c r="H613" s="223">
        <v>4.5540000000000003</v>
      </c>
      <c r="I613" s="224"/>
      <c r="J613" s="220"/>
      <c r="K613" s="220"/>
      <c r="L613" s="225"/>
      <c r="M613" s="226"/>
      <c r="N613" s="227"/>
      <c r="O613" s="227"/>
      <c r="P613" s="227"/>
      <c r="Q613" s="227"/>
      <c r="R613" s="227"/>
      <c r="S613" s="227"/>
      <c r="T613" s="228"/>
      <c r="AT613" s="229" t="s">
        <v>163</v>
      </c>
      <c r="AU613" s="229" t="s">
        <v>85</v>
      </c>
      <c r="AV613" s="14" t="s">
        <v>95</v>
      </c>
      <c r="AW613" s="14" t="s">
        <v>32</v>
      </c>
      <c r="AX613" s="14" t="s">
        <v>83</v>
      </c>
      <c r="AY613" s="229" t="s">
        <v>156</v>
      </c>
    </row>
    <row r="614" spans="1:65" s="2" customFormat="1" ht="33" customHeight="1">
      <c r="A614" s="35"/>
      <c r="B614" s="36"/>
      <c r="C614" s="193" t="s">
        <v>812</v>
      </c>
      <c r="D614" s="193" t="s">
        <v>158</v>
      </c>
      <c r="E614" s="194" t="s">
        <v>813</v>
      </c>
      <c r="F614" s="195" t="s">
        <v>814</v>
      </c>
      <c r="G614" s="196" t="s">
        <v>203</v>
      </c>
      <c r="H614" s="197">
        <v>17</v>
      </c>
      <c r="I614" s="198"/>
      <c r="J614" s="199">
        <f>ROUND(I614*H614,2)</f>
        <v>0</v>
      </c>
      <c r="K614" s="200"/>
      <c r="L614" s="40"/>
      <c r="M614" s="201" t="s">
        <v>1</v>
      </c>
      <c r="N614" s="202" t="s">
        <v>41</v>
      </c>
      <c r="O614" s="72"/>
      <c r="P614" s="203">
        <f>O614*H614</f>
        <v>0</v>
      </c>
      <c r="Q614" s="203">
        <v>5.8E-4</v>
      </c>
      <c r="R614" s="203">
        <f>Q614*H614</f>
        <v>9.8600000000000007E-3</v>
      </c>
      <c r="S614" s="203">
        <v>0</v>
      </c>
      <c r="T614" s="204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205" t="s">
        <v>200</v>
      </c>
      <c r="AT614" s="205" t="s">
        <v>158</v>
      </c>
      <c r="AU614" s="205" t="s">
        <v>85</v>
      </c>
      <c r="AY614" s="18" t="s">
        <v>156</v>
      </c>
      <c r="BE614" s="206">
        <f>IF(N614="základní",J614,0)</f>
        <v>0</v>
      </c>
      <c r="BF614" s="206">
        <f>IF(N614="snížená",J614,0)</f>
        <v>0</v>
      </c>
      <c r="BG614" s="206">
        <f>IF(N614="zákl. přenesená",J614,0)</f>
        <v>0</v>
      </c>
      <c r="BH614" s="206">
        <f>IF(N614="sníž. přenesená",J614,0)</f>
        <v>0</v>
      </c>
      <c r="BI614" s="206">
        <f>IF(N614="nulová",J614,0)</f>
        <v>0</v>
      </c>
      <c r="BJ614" s="18" t="s">
        <v>83</v>
      </c>
      <c r="BK614" s="206">
        <f>ROUND(I614*H614,2)</f>
        <v>0</v>
      </c>
      <c r="BL614" s="18" t="s">
        <v>200</v>
      </c>
      <c r="BM614" s="205" t="s">
        <v>815</v>
      </c>
    </row>
    <row r="615" spans="1:65" s="15" customFormat="1" ht="10.199999999999999">
      <c r="B615" s="230"/>
      <c r="C615" s="231"/>
      <c r="D615" s="209" t="s">
        <v>163</v>
      </c>
      <c r="E615" s="232" t="s">
        <v>1</v>
      </c>
      <c r="F615" s="233" t="s">
        <v>781</v>
      </c>
      <c r="G615" s="231"/>
      <c r="H615" s="232" t="s">
        <v>1</v>
      </c>
      <c r="I615" s="234"/>
      <c r="J615" s="231"/>
      <c r="K615" s="231"/>
      <c r="L615" s="235"/>
      <c r="M615" s="236"/>
      <c r="N615" s="237"/>
      <c r="O615" s="237"/>
      <c r="P615" s="237"/>
      <c r="Q615" s="237"/>
      <c r="R615" s="237"/>
      <c r="S615" s="237"/>
      <c r="T615" s="238"/>
      <c r="AT615" s="239" t="s">
        <v>163</v>
      </c>
      <c r="AU615" s="239" t="s">
        <v>85</v>
      </c>
      <c r="AV615" s="15" t="s">
        <v>83</v>
      </c>
      <c r="AW615" s="15" t="s">
        <v>32</v>
      </c>
      <c r="AX615" s="15" t="s">
        <v>76</v>
      </c>
      <c r="AY615" s="239" t="s">
        <v>156</v>
      </c>
    </row>
    <row r="616" spans="1:65" s="13" customFormat="1" ht="10.199999999999999">
      <c r="B616" s="207"/>
      <c r="C616" s="208"/>
      <c r="D616" s="209" t="s">
        <v>163</v>
      </c>
      <c r="E616" s="210" t="s">
        <v>1</v>
      </c>
      <c r="F616" s="211" t="s">
        <v>816</v>
      </c>
      <c r="G616" s="208"/>
      <c r="H616" s="212">
        <v>6.2</v>
      </c>
      <c r="I616" s="213"/>
      <c r="J616" s="208"/>
      <c r="K616" s="208"/>
      <c r="L616" s="214"/>
      <c r="M616" s="215"/>
      <c r="N616" s="216"/>
      <c r="O616" s="216"/>
      <c r="P616" s="216"/>
      <c r="Q616" s="216"/>
      <c r="R616" s="216"/>
      <c r="S616" s="216"/>
      <c r="T616" s="217"/>
      <c r="AT616" s="218" t="s">
        <v>163</v>
      </c>
      <c r="AU616" s="218" t="s">
        <v>85</v>
      </c>
      <c r="AV616" s="13" t="s">
        <v>85</v>
      </c>
      <c r="AW616" s="13" t="s">
        <v>32</v>
      </c>
      <c r="AX616" s="13" t="s">
        <v>76</v>
      </c>
      <c r="AY616" s="218" t="s">
        <v>156</v>
      </c>
    </row>
    <row r="617" spans="1:65" s="13" customFormat="1" ht="10.199999999999999">
      <c r="B617" s="207"/>
      <c r="C617" s="208"/>
      <c r="D617" s="209" t="s">
        <v>163</v>
      </c>
      <c r="E617" s="210" t="s">
        <v>1</v>
      </c>
      <c r="F617" s="211" t="s">
        <v>817</v>
      </c>
      <c r="G617" s="208"/>
      <c r="H617" s="212">
        <v>-0.2</v>
      </c>
      <c r="I617" s="213"/>
      <c r="J617" s="208"/>
      <c r="K617" s="208"/>
      <c r="L617" s="214"/>
      <c r="M617" s="215"/>
      <c r="N617" s="216"/>
      <c r="O617" s="216"/>
      <c r="P617" s="216"/>
      <c r="Q617" s="216"/>
      <c r="R617" s="216"/>
      <c r="S617" s="216"/>
      <c r="T617" s="217"/>
      <c r="AT617" s="218" t="s">
        <v>163</v>
      </c>
      <c r="AU617" s="218" t="s">
        <v>85</v>
      </c>
      <c r="AV617" s="13" t="s">
        <v>85</v>
      </c>
      <c r="AW617" s="13" t="s">
        <v>32</v>
      </c>
      <c r="AX617" s="13" t="s">
        <v>76</v>
      </c>
      <c r="AY617" s="218" t="s">
        <v>156</v>
      </c>
    </row>
    <row r="618" spans="1:65" s="13" customFormat="1" ht="10.199999999999999">
      <c r="B618" s="207"/>
      <c r="C618" s="208"/>
      <c r="D618" s="209" t="s">
        <v>163</v>
      </c>
      <c r="E618" s="210" t="s">
        <v>1</v>
      </c>
      <c r="F618" s="211" t="s">
        <v>818</v>
      </c>
      <c r="G618" s="208"/>
      <c r="H618" s="212">
        <v>5.0999999999999996</v>
      </c>
      <c r="I618" s="213"/>
      <c r="J618" s="208"/>
      <c r="K618" s="208"/>
      <c r="L618" s="214"/>
      <c r="M618" s="215"/>
      <c r="N618" s="216"/>
      <c r="O618" s="216"/>
      <c r="P618" s="216"/>
      <c r="Q618" s="216"/>
      <c r="R618" s="216"/>
      <c r="S618" s="216"/>
      <c r="T618" s="217"/>
      <c r="AT618" s="218" t="s">
        <v>163</v>
      </c>
      <c r="AU618" s="218" t="s">
        <v>85</v>
      </c>
      <c r="AV618" s="13" t="s">
        <v>85</v>
      </c>
      <c r="AW618" s="13" t="s">
        <v>32</v>
      </c>
      <c r="AX618" s="13" t="s">
        <v>76</v>
      </c>
      <c r="AY618" s="218" t="s">
        <v>156</v>
      </c>
    </row>
    <row r="619" spans="1:65" s="13" customFormat="1" ht="10.199999999999999">
      <c r="B619" s="207"/>
      <c r="C619" s="208"/>
      <c r="D619" s="209" t="s">
        <v>163</v>
      </c>
      <c r="E619" s="210" t="s">
        <v>1</v>
      </c>
      <c r="F619" s="211" t="s">
        <v>819</v>
      </c>
      <c r="G619" s="208"/>
      <c r="H619" s="212">
        <v>7.5</v>
      </c>
      <c r="I619" s="213"/>
      <c r="J619" s="208"/>
      <c r="K619" s="208"/>
      <c r="L619" s="214"/>
      <c r="M619" s="215"/>
      <c r="N619" s="216"/>
      <c r="O619" s="216"/>
      <c r="P619" s="216"/>
      <c r="Q619" s="216"/>
      <c r="R619" s="216"/>
      <c r="S619" s="216"/>
      <c r="T619" s="217"/>
      <c r="AT619" s="218" t="s">
        <v>163</v>
      </c>
      <c r="AU619" s="218" t="s">
        <v>85</v>
      </c>
      <c r="AV619" s="13" t="s">
        <v>85</v>
      </c>
      <c r="AW619" s="13" t="s">
        <v>32</v>
      </c>
      <c r="AX619" s="13" t="s">
        <v>76</v>
      </c>
      <c r="AY619" s="218" t="s">
        <v>156</v>
      </c>
    </row>
    <row r="620" spans="1:65" s="13" customFormat="1" ht="10.199999999999999">
      <c r="B620" s="207"/>
      <c r="C620" s="208"/>
      <c r="D620" s="209" t="s">
        <v>163</v>
      </c>
      <c r="E620" s="210" t="s">
        <v>1</v>
      </c>
      <c r="F620" s="211" t="s">
        <v>381</v>
      </c>
      <c r="G620" s="208"/>
      <c r="H620" s="212">
        <v>-1.6</v>
      </c>
      <c r="I620" s="213"/>
      <c r="J620" s="208"/>
      <c r="K620" s="208"/>
      <c r="L620" s="214"/>
      <c r="M620" s="215"/>
      <c r="N620" s="216"/>
      <c r="O620" s="216"/>
      <c r="P620" s="216"/>
      <c r="Q620" s="216"/>
      <c r="R620" s="216"/>
      <c r="S620" s="216"/>
      <c r="T620" s="217"/>
      <c r="AT620" s="218" t="s">
        <v>163</v>
      </c>
      <c r="AU620" s="218" t="s">
        <v>85</v>
      </c>
      <c r="AV620" s="13" t="s">
        <v>85</v>
      </c>
      <c r="AW620" s="13" t="s">
        <v>32</v>
      </c>
      <c r="AX620" s="13" t="s">
        <v>76</v>
      </c>
      <c r="AY620" s="218" t="s">
        <v>156</v>
      </c>
    </row>
    <row r="621" spans="1:65" s="14" customFormat="1" ht="10.199999999999999">
      <c r="B621" s="219"/>
      <c r="C621" s="220"/>
      <c r="D621" s="209" t="s">
        <v>163</v>
      </c>
      <c r="E621" s="221" t="s">
        <v>1</v>
      </c>
      <c r="F621" s="222" t="s">
        <v>165</v>
      </c>
      <c r="G621" s="220"/>
      <c r="H621" s="223">
        <v>17</v>
      </c>
      <c r="I621" s="224"/>
      <c r="J621" s="220"/>
      <c r="K621" s="220"/>
      <c r="L621" s="225"/>
      <c r="M621" s="226"/>
      <c r="N621" s="227"/>
      <c r="O621" s="227"/>
      <c r="P621" s="227"/>
      <c r="Q621" s="227"/>
      <c r="R621" s="227"/>
      <c r="S621" s="227"/>
      <c r="T621" s="228"/>
      <c r="AT621" s="229" t="s">
        <v>163</v>
      </c>
      <c r="AU621" s="229" t="s">
        <v>85</v>
      </c>
      <c r="AV621" s="14" t="s">
        <v>95</v>
      </c>
      <c r="AW621" s="14" t="s">
        <v>32</v>
      </c>
      <c r="AX621" s="14" t="s">
        <v>83</v>
      </c>
      <c r="AY621" s="229" t="s">
        <v>156</v>
      </c>
    </row>
    <row r="622" spans="1:65" s="2" customFormat="1" ht="37.799999999999997" customHeight="1">
      <c r="A622" s="35"/>
      <c r="B622" s="36"/>
      <c r="C622" s="193" t="s">
        <v>820</v>
      </c>
      <c r="D622" s="193" t="s">
        <v>158</v>
      </c>
      <c r="E622" s="194" t="s">
        <v>821</v>
      </c>
      <c r="F622" s="195" t="s">
        <v>822</v>
      </c>
      <c r="G622" s="196" t="s">
        <v>203</v>
      </c>
      <c r="H622" s="197">
        <v>17</v>
      </c>
      <c r="I622" s="198"/>
      <c r="J622" s="199">
        <f>ROUND(I622*H622,2)</f>
        <v>0</v>
      </c>
      <c r="K622" s="200"/>
      <c r="L622" s="40"/>
      <c r="M622" s="201" t="s">
        <v>1</v>
      </c>
      <c r="N622" s="202" t="s">
        <v>41</v>
      </c>
      <c r="O622" s="72"/>
      <c r="P622" s="203">
        <f>O622*H622</f>
        <v>0</v>
      </c>
      <c r="Q622" s="203">
        <v>5.8E-4</v>
      </c>
      <c r="R622" s="203">
        <f>Q622*H622</f>
        <v>9.8600000000000007E-3</v>
      </c>
      <c r="S622" s="203">
        <v>0</v>
      </c>
      <c r="T622" s="204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205" t="s">
        <v>200</v>
      </c>
      <c r="AT622" s="205" t="s">
        <v>158</v>
      </c>
      <c r="AU622" s="205" t="s">
        <v>85</v>
      </c>
      <c r="AY622" s="18" t="s">
        <v>156</v>
      </c>
      <c r="BE622" s="206">
        <f>IF(N622="základní",J622,0)</f>
        <v>0</v>
      </c>
      <c r="BF622" s="206">
        <f>IF(N622="snížená",J622,0)</f>
        <v>0</v>
      </c>
      <c r="BG622" s="206">
        <f>IF(N622="zákl. přenesená",J622,0)</f>
        <v>0</v>
      </c>
      <c r="BH622" s="206">
        <f>IF(N622="sníž. přenesená",J622,0)</f>
        <v>0</v>
      </c>
      <c r="BI622" s="206">
        <f>IF(N622="nulová",J622,0)</f>
        <v>0</v>
      </c>
      <c r="BJ622" s="18" t="s">
        <v>83</v>
      </c>
      <c r="BK622" s="206">
        <f>ROUND(I622*H622,2)</f>
        <v>0</v>
      </c>
      <c r="BL622" s="18" t="s">
        <v>200</v>
      </c>
      <c r="BM622" s="205" t="s">
        <v>823</v>
      </c>
    </row>
    <row r="623" spans="1:65" s="13" customFormat="1" ht="10.199999999999999">
      <c r="B623" s="207"/>
      <c r="C623" s="208"/>
      <c r="D623" s="209" t="s">
        <v>163</v>
      </c>
      <c r="E623" s="210" t="s">
        <v>1</v>
      </c>
      <c r="F623" s="211" t="s">
        <v>824</v>
      </c>
      <c r="G623" s="208"/>
      <c r="H623" s="212">
        <v>17</v>
      </c>
      <c r="I623" s="213"/>
      <c r="J623" s="208"/>
      <c r="K623" s="208"/>
      <c r="L623" s="214"/>
      <c r="M623" s="215"/>
      <c r="N623" s="216"/>
      <c r="O623" s="216"/>
      <c r="P623" s="216"/>
      <c r="Q623" s="216"/>
      <c r="R623" s="216"/>
      <c r="S623" s="216"/>
      <c r="T623" s="217"/>
      <c r="AT623" s="218" t="s">
        <v>163</v>
      </c>
      <c r="AU623" s="218" t="s">
        <v>85</v>
      </c>
      <c r="AV623" s="13" t="s">
        <v>85</v>
      </c>
      <c r="AW623" s="13" t="s">
        <v>32</v>
      </c>
      <c r="AX623" s="13" t="s">
        <v>76</v>
      </c>
      <c r="AY623" s="218" t="s">
        <v>156</v>
      </c>
    </row>
    <row r="624" spans="1:65" s="14" customFormat="1" ht="10.199999999999999">
      <c r="B624" s="219"/>
      <c r="C624" s="220"/>
      <c r="D624" s="209" t="s">
        <v>163</v>
      </c>
      <c r="E624" s="221" t="s">
        <v>1</v>
      </c>
      <c r="F624" s="222" t="s">
        <v>165</v>
      </c>
      <c r="G624" s="220"/>
      <c r="H624" s="223">
        <v>17</v>
      </c>
      <c r="I624" s="224"/>
      <c r="J624" s="220"/>
      <c r="K624" s="220"/>
      <c r="L624" s="225"/>
      <c r="M624" s="226"/>
      <c r="N624" s="227"/>
      <c r="O624" s="227"/>
      <c r="P624" s="227"/>
      <c r="Q624" s="227"/>
      <c r="R624" s="227"/>
      <c r="S624" s="227"/>
      <c r="T624" s="228"/>
      <c r="AT624" s="229" t="s">
        <v>163</v>
      </c>
      <c r="AU624" s="229" t="s">
        <v>85</v>
      </c>
      <c r="AV624" s="14" t="s">
        <v>95</v>
      </c>
      <c r="AW624" s="14" t="s">
        <v>32</v>
      </c>
      <c r="AX624" s="14" t="s">
        <v>83</v>
      </c>
      <c r="AY624" s="229" t="s">
        <v>156</v>
      </c>
    </row>
    <row r="625" spans="1:65" s="2" customFormat="1" ht="24.15" customHeight="1">
      <c r="A625" s="35"/>
      <c r="B625" s="36"/>
      <c r="C625" s="240" t="s">
        <v>825</v>
      </c>
      <c r="D625" s="240" t="s">
        <v>189</v>
      </c>
      <c r="E625" s="241" t="s">
        <v>826</v>
      </c>
      <c r="F625" s="242" t="s">
        <v>827</v>
      </c>
      <c r="G625" s="243" t="s">
        <v>203</v>
      </c>
      <c r="H625" s="244">
        <v>37.4</v>
      </c>
      <c r="I625" s="245"/>
      <c r="J625" s="246">
        <f>ROUND(I625*H625,2)</f>
        <v>0</v>
      </c>
      <c r="K625" s="247"/>
      <c r="L625" s="248"/>
      <c r="M625" s="249" t="s">
        <v>1</v>
      </c>
      <c r="N625" s="250" t="s">
        <v>41</v>
      </c>
      <c r="O625" s="72"/>
      <c r="P625" s="203">
        <f>O625*H625</f>
        <v>0</v>
      </c>
      <c r="Q625" s="203">
        <v>2.64E-3</v>
      </c>
      <c r="R625" s="203">
        <f>Q625*H625</f>
        <v>9.873599999999999E-2</v>
      </c>
      <c r="S625" s="203">
        <v>0</v>
      </c>
      <c r="T625" s="204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205" t="s">
        <v>271</v>
      </c>
      <c r="AT625" s="205" t="s">
        <v>189</v>
      </c>
      <c r="AU625" s="205" t="s">
        <v>85</v>
      </c>
      <c r="AY625" s="18" t="s">
        <v>156</v>
      </c>
      <c r="BE625" s="206">
        <f>IF(N625="základní",J625,0)</f>
        <v>0</v>
      </c>
      <c r="BF625" s="206">
        <f>IF(N625="snížená",J625,0)</f>
        <v>0</v>
      </c>
      <c r="BG625" s="206">
        <f>IF(N625="zákl. přenesená",J625,0)</f>
        <v>0</v>
      </c>
      <c r="BH625" s="206">
        <f>IF(N625="sníž. přenesená",J625,0)</f>
        <v>0</v>
      </c>
      <c r="BI625" s="206">
        <f>IF(N625="nulová",J625,0)</f>
        <v>0</v>
      </c>
      <c r="BJ625" s="18" t="s">
        <v>83</v>
      </c>
      <c r="BK625" s="206">
        <f>ROUND(I625*H625,2)</f>
        <v>0</v>
      </c>
      <c r="BL625" s="18" t="s">
        <v>200</v>
      </c>
      <c r="BM625" s="205" t="s">
        <v>828</v>
      </c>
    </row>
    <row r="626" spans="1:65" s="13" customFormat="1" ht="10.199999999999999">
      <c r="B626" s="207"/>
      <c r="C626" s="208"/>
      <c r="D626" s="209" t="s">
        <v>163</v>
      </c>
      <c r="E626" s="210" t="s">
        <v>1</v>
      </c>
      <c r="F626" s="211" t="s">
        <v>829</v>
      </c>
      <c r="G626" s="208"/>
      <c r="H626" s="212">
        <v>18.7</v>
      </c>
      <c r="I626" s="213"/>
      <c r="J626" s="208"/>
      <c r="K626" s="208"/>
      <c r="L626" s="214"/>
      <c r="M626" s="215"/>
      <c r="N626" s="216"/>
      <c r="O626" s="216"/>
      <c r="P626" s="216"/>
      <c r="Q626" s="216"/>
      <c r="R626" s="216"/>
      <c r="S626" s="216"/>
      <c r="T626" s="217"/>
      <c r="AT626" s="218" t="s">
        <v>163</v>
      </c>
      <c r="AU626" s="218" t="s">
        <v>85</v>
      </c>
      <c r="AV626" s="13" t="s">
        <v>85</v>
      </c>
      <c r="AW626" s="13" t="s">
        <v>32</v>
      </c>
      <c r="AX626" s="13" t="s">
        <v>76</v>
      </c>
      <c r="AY626" s="218" t="s">
        <v>156</v>
      </c>
    </row>
    <row r="627" spans="1:65" s="13" customFormat="1" ht="10.199999999999999">
      <c r="B627" s="207"/>
      <c r="C627" s="208"/>
      <c r="D627" s="209" t="s">
        <v>163</v>
      </c>
      <c r="E627" s="210" t="s">
        <v>1</v>
      </c>
      <c r="F627" s="211" t="s">
        <v>829</v>
      </c>
      <c r="G627" s="208"/>
      <c r="H627" s="212">
        <v>18.7</v>
      </c>
      <c r="I627" s="213"/>
      <c r="J627" s="208"/>
      <c r="K627" s="208"/>
      <c r="L627" s="214"/>
      <c r="M627" s="215"/>
      <c r="N627" s="216"/>
      <c r="O627" s="216"/>
      <c r="P627" s="216"/>
      <c r="Q627" s="216"/>
      <c r="R627" s="216"/>
      <c r="S627" s="216"/>
      <c r="T627" s="217"/>
      <c r="AT627" s="218" t="s">
        <v>163</v>
      </c>
      <c r="AU627" s="218" t="s">
        <v>85</v>
      </c>
      <c r="AV627" s="13" t="s">
        <v>85</v>
      </c>
      <c r="AW627" s="13" t="s">
        <v>32</v>
      </c>
      <c r="AX627" s="13" t="s">
        <v>76</v>
      </c>
      <c r="AY627" s="218" t="s">
        <v>156</v>
      </c>
    </row>
    <row r="628" spans="1:65" s="14" customFormat="1" ht="10.199999999999999">
      <c r="B628" s="219"/>
      <c r="C628" s="220"/>
      <c r="D628" s="209" t="s">
        <v>163</v>
      </c>
      <c r="E628" s="221" t="s">
        <v>1</v>
      </c>
      <c r="F628" s="222" t="s">
        <v>165</v>
      </c>
      <c r="G628" s="220"/>
      <c r="H628" s="223">
        <v>37.4</v>
      </c>
      <c r="I628" s="224"/>
      <c r="J628" s="220"/>
      <c r="K628" s="220"/>
      <c r="L628" s="225"/>
      <c r="M628" s="226"/>
      <c r="N628" s="227"/>
      <c r="O628" s="227"/>
      <c r="P628" s="227"/>
      <c r="Q628" s="227"/>
      <c r="R628" s="227"/>
      <c r="S628" s="227"/>
      <c r="T628" s="228"/>
      <c r="AT628" s="229" t="s">
        <v>163</v>
      </c>
      <c r="AU628" s="229" t="s">
        <v>85</v>
      </c>
      <c r="AV628" s="14" t="s">
        <v>95</v>
      </c>
      <c r="AW628" s="14" t="s">
        <v>32</v>
      </c>
      <c r="AX628" s="14" t="s">
        <v>83</v>
      </c>
      <c r="AY628" s="229" t="s">
        <v>156</v>
      </c>
    </row>
    <row r="629" spans="1:65" s="2" customFormat="1" ht="37.799999999999997" customHeight="1">
      <c r="A629" s="35"/>
      <c r="B629" s="36"/>
      <c r="C629" s="193" t="s">
        <v>830</v>
      </c>
      <c r="D629" s="193" t="s">
        <v>158</v>
      </c>
      <c r="E629" s="194" t="s">
        <v>831</v>
      </c>
      <c r="F629" s="195" t="s">
        <v>832</v>
      </c>
      <c r="G629" s="196" t="s">
        <v>218</v>
      </c>
      <c r="H629" s="197">
        <v>37.58</v>
      </c>
      <c r="I629" s="198"/>
      <c r="J629" s="199">
        <f>ROUND(I629*H629,2)</f>
        <v>0</v>
      </c>
      <c r="K629" s="200"/>
      <c r="L629" s="40"/>
      <c r="M629" s="201" t="s">
        <v>1</v>
      </c>
      <c r="N629" s="202" t="s">
        <v>41</v>
      </c>
      <c r="O629" s="72"/>
      <c r="P629" s="203">
        <f>O629*H629</f>
        <v>0</v>
      </c>
      <c r="Q629" s="203">
        <v>6.0000000000000001E-3</v>
      </c>
      <c r="R629" s="203">
        <f>Q629*H629</f>
        <v>0.22547999999999999</v>
      </c>
      <c r="S629" s="203">
        <v>0</v>
      </c>
      <c r="T629" s="204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205" t="s">
        <v>200</v>
      </c>
      <c r="AT629" s="205" t="s">
        <v>158</v>
      </c>
      <c r="AU629" s="205" t="s">
        <v>85</v>
      </c>
      <c r="AY629" s="18" t="s">
        <v>156</v>
      </c>
      <c r="BE629" s="206">
        <f>IF(N629="základní",J629,0)</f>
        <v>0</v>
      </c>
      <c r="BF629" s="206">
        <f>IF(N629="snížená",J629,0)</f>
        <v>0</v>
      </c>
      <c r="BG629" s="206">
        <f>IF(N629="zákl. přenesená",J629,0)</f>
        <v>0</v>
      </c>
      <c r="BH629" s="206">
        <f>IF(N629="sníž. přenesená",J629,0)</f>
        <v>0</v>
      </c>
      <c r="BI629" s="206">
        <f>IF(N629="nulová",J629,0)</f>
        <v>0</v>
      </c>
      <c r="BJ629" s="18" t="s">
        <v>83</v>
      </c>
      <c r="BK629" s="206">
        <f>ROUND(I629*H629,2)</f>
        <v>0</v>
      </c>
      <c r="BL629" s="18" t="s">
        <v>200</v>
      </c>
      <c r="BM629" s="205" t="s">
        <v>833</v>
      </c>
    </row>
    <row r="630" spans="1:65" s="2" customFormat="1" ht="24.15" customHeight="1">
      <c r="A630" s="35"/>
      <c r="B630" s="36"/>
      <c r="C630" s="240" t="s">
        <v>834</v>
      </c>
      <c r="D630" s="240" t="s">
        <v>189</v>
      </c>
      <c r="E630" s="241" t="s">
        <v>835</v>
      </c>
      <c r="F630" s="242" t="s">
        <v>836</v>
      </c>
      <c r="G630" s="243" t="s">
        <v>218</v>
      </c>
      <c r="H630" s="244">
        <v>41.338000000000001</v>
      </c>
      <c r="I630" s="245"/>
      <c r="J630" s="246">
        <f>ROUND(I630*H630,2)</f>
        <v>0</v>
      </c>
      <c r="K630" s="247"/>
      <c r="L630" s="248"/>
      <c r="M630" s="249" t="s">
        <v>1</v>
      </c>
      <c r="N630" s="250" t="s">
        <v>41</v>
      </c>
      <c r="O630" s="72"/>
      <c r="P630" s="203">
        <f>O630*H630</f>
        <v>0</v>
      </c>
      <c r="Q630" s="203">
        <v>2.1999999999999999E-2</v>
      </c>
      <c r="R630" s="203">
        <f>Q630*H630</f>
        <v>0.90943600000000002</v>
      </c>
      <c r="S630" s="203">
        <v>0</v>
      </c>
      <c r="T630" s="204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205" t="s">
        <v>271</v>
      </c>
      <c r="AT630" s="205" t="s">
        <v>189</v>
      </c>
      <c r="AU630" s="205" t="s">
        <v>85</v>
      </c>
      <c r="AY630" s="18" t="s">
        <v>156</v>
      </c>
      <c r="BE630" s="206">
        <f>IF(N630="základní",J630,0)</f>
        <v>0</v>
      </c>
      <c r="BF630" s="206">
        <f>IF(N630="snížená",J630,0)</f>
        <v>0</v>
      </c>
      <c r="BG630" s="206">
        <f>IF(N630="zákl. přenesená",J630,0)</f>
        <v>0</v>
      </c>
      <c r="BH630" s="206">
        <f>IF(N630="sníž. přenesená",J630,0)</f>
        <v>0</v>
      </c>
      <c r="BI630" s="206">
        <f>IF(N630="nulová",J630,0)</f>
        <v>0</v>
      </c>
      <c r="BJ630" s="18" t="s">
        <v>83</v>
      </c>
      <c r="BK630" s="206">
        <f>ROUND(I630*H630,2)</f>
        <v>0</v>
      </c>
      <c r="BL630" s="18" t="s">
        <v>200</v>
      </c>
      <c r="BM630" s="205" t="s">
        <v>837</v>
      </c>
    </row>
    <row r="631" spans="1:65" s="13" customFormat="1" ht="10.199999999999999">
      <c r="B631" s="207"/>
      <c r="C631" s="208"/>
      <c r="D631" s="209" t="s">
        <v>163</v>
      </c>
      <c r="E631" s="210" t="s">
        <v>1</v>
      </c>
      <c r="F631" s="211" t="s">
        <v>838</v>
      </c>
      <c r="G631" s="208"/>
      <c r="H631" s="212">
        <v>41.338000000000001</v>
      </c>
      <c r="I631" s="213"/>
      <c r="J631" s="208"/>
      <c r="K631" s="208"/>
      <c r="L631" s="214"/>
      <c r="M631" s="215"/>
      <c r="N631" s="216"/>
      <c r="O631" s="216"/>
      <c r="P631" s="216"/>
      <c r="Q631" s="216"/>
      <c r="R631" s="216"/>
      <c r="S631" s="216"/>
      <c r="T631" s="217"/>
      <c r="AT631" s="218" t="s">
        <v>163</v>
      </c>
      <c r="AU631" s="218" t="s">
        <v>85</v>
      </c>
      <c r="AV631" s="13" t="s">
        <v>85</v>
      </c>
      <c r="AW631" s="13" t="s">
        <v>32</v>
      </c>
      <c r="AX631" s="13" t="s">
        <v>76</v>
      </c>
      <c r="AY631" s="218" t="s">
        <v>156</v>
      </c>
    </row>
    <row r="632" spans="1:65" s="14" customFormat="1" ht="10.199999999999999">
      <c r="B632" s="219"/>
      <c r="C632" s="220"/>
      <c r="D632" s="209" t="s">
        <v>163</v>
      </c>
      <c r="E632" s="221" t="s">
        <v>1</v>
      </c>
      <c r="F632" s="222" t="s">
        <v>165</v>
      </c>
      <c r="G632" s="220"/>
      <c r="H632" s="223">
        <v>41.338000000000001</v>
      </c>
      <c r="I632" s="224"/>
      <c r="J632" s="220"/>
      <c r="K632" s="220"/>
      <c r="L632" s="225"/>
      <c r="M632" s="226"/>
      <c r="N632" s="227"/>
      <c r="O632" s="227"/>
      <c r="P632" s="227"/>
      <c r="Q632" s="227"/>
      <c r="R632" s="227"/>
      <c r="S632" s="227"/>
      <c r="T632" s="228"/>
      <c r="AT632" s="229" t="s">
        <v>163</v>
      </c>
      <c r="AU632" s="229" t="s">
        <v>85</v>
      </c>
      <c r="AV632" s="14" t="s">
        <v>95</v>
      </c>
      <c r="AW632" s="14" t="s">
        <v>32</v>
      </c>
      <c r="AX632" s="14" t="s">
        <v>83</v>
      </c>
      <c r="AY632" s="229" t="s">
        <v>156</v>
      </c>
    </row>
    <row r="633" spans="1:65" s="2" customFormat="1" ht="33" customHeight="1">
      <c r="A633" s="35"/>
      <c r="B633" s="36"/>
      <c r="C633" s="193" t="s">
        <v>839</v>
      </c>
      <c r="D633" s="193" t="s">
        <v>158</v>
      </c>
      <c r="E633" s="194" t="s">
        <v>840</v>
      </c>
      <c r="F633" s="195" t="s">
        <v>841</v>
      </c>
      <c r="G633" s="196" t="s">
        <v>218</v>
      </c>
      <c r="H633" s="197">
        <v>10.85</v>
      </c>
      <c r="I633" s="198"/>
      <c r="J633" s="199">
        <f>ROUND(I633*H633,2)</f>
        <v>0</v>
      </c>
      <c r="K633" s="200"/>
      <c r="L633" s="40"/>
      <c r="M633" s="201" t="s">
        <v>1</v>
      </c>
      <c r="N633" s="202" t="s">
        <v>41</v>
      </c>
      <c r="O633" s="72"/>
      <c r="P633" s="203">
        <f>O633*H633</f>
        <v>0</v>
      </c>
      <c r="Q633" s="203">
        <v>0</v>
      </c>
      <c r="R633" s="203">
        <f>Q633*H633</f>
        <v>0</v>
      </c>
      <c r="S633" s="203">
        <v>0</v>
      </c>
      <c r="T633" s="204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05" t="s">
        <v>200</v>
      </c>
      <c r="AT633" s="205" t="s">
        <v>158</v>
      </c>
      <c r="AU633" s="205" t="s">
        <v>85</v>
      </c>
      <c r="AY633" s="18" t="s">
        <v>156</v>
      </c>
      <c r="BE633" s="206">
        <f>IF(N633="základní",J633,0)</f>
        <v>0</v>
      </c>
      <c r="BF633" s="206">
        <f>IF(N633="snížená",J633,0)</f>
        <v>0</v>
      </c>
      <c r="BG633" s="206">
        <f>IF(N633="zákl. přenesená",J633,0)</f>
        <v>0</v>
      </c>
      <c r="BH633" s="206">
        <f>IF(N633="sníž. přenesená",J633,0)</f>
        <v>0</v>
      </c>
      <c r="BI633" s="206">
        <f>IF(N633="nulová",J633,0)</f>
        <v>0</v>
      </c>
      <c r="BJ633" s="18" t="s">
        <v>83</v>
      </c>
      <c r="BK633" s="206">
        <f>ROUND(I633*H633,2)</f>
        <v>0</v>
      </c>
      <c r="BL633" s="18" t="s">
        <v>200</v>
      </c>
      <c r="BM633" s="205" t="s">
        <v>842</v>
      </c>
    </row>
    <row r="634" spans="1:65" s="15" customFormat="1" ht="10.199999999999999">
      <c r="B634" s="230"/>
      <c r="C634" s="231"/>
      <c r="D634" s="209" t="s">
        <v>163</v>
      </c>
      <c r="E634" s="232" t="s">
        <v>1</v>
      </c>
      <c r="F634" s="233" t="s">
        <v>843</v>
      </c>
      <c r="G634" s="231"/>
      <c r="H634" s="232" t="s">
        <v>1</v>
      </c>
      <c r="I634" s="234"/>
      <c r="J634" s="231"/>
      <c r="K634" s="231"/>
      <c r="L634" s="235"/>
      <c r="M634" s="236"/>
      <c r="N634" s="237"/>
      <c r="O634" s="237"/>
      <c r="P634" s="237"/>
      <c r="Q634" s="237"/>
      <c r="R634" s="237"/>
      <c r="S634" s="237"/>
      <c r="T634" s="238"/>
      <c r="AT634" s="239" t="s">
        <v>163</v>
      </c>
      <c r="AU634" s="239" t="s">
        <v>85</v>
      </c>
      <c r="AV634" s="15" t="s">
        <v>83</v>
      </c>
      <c r="AW634" s="15" t="s">
        <v>32</v>
      </c>
      <c r="AX634" s="15" t="s">
        <v>76</v>
      </c>
      <c r="AY634" s="239" t="s">
        <v>156</v>
      </c>
    </row>
    <row r="635" spans="1:65" s="13" customFormat="1" ht="10.199999999999999">
      <c r="B635" s="207"/>
      <c r="C635" s="208"/>
      <c r="D635" s="209" t="s">
        <v>163</v>
      </c>
      <c r="E635" s="210" t="s">
        <v>1</v>
      </c>
      <c r="F635" s="211" t="s">
        <v>844</v>
      </c>
      <c r="G635" s="208"/>
      <c r="H635" s="212">
        <v>4.4000000000000004</v>
      </c>
      <c r="I635" s="213"/>
      <c r="J635" s="208"/>
      <c r="K635" s="208"/>
      <c r="L635" s="214"/>
      <c r="M635" s="215"/>
      <c r="N635" s="216"/>
      <c r="O635" s="216"/>
      <c r="P635" s="216"/>
      <c r="Q635" s="216"/>
      <c r="R635" s="216"/>
      <c r="S635" s="216"/>
      <c r="T635" s="217"/>
      <c r="AT635" s="218" t="s">
        <v>163</v>
      </c>
      <c r="AU635" s="218" t="s">
        <v>85</v>
      </c>
      <c r="AV635" s="13" t="s">
        <v>85</v>
      </c>
      <c r="AW635" s="13" t="s">
        <v>32</v>
      </c>
      <c r="AX635" s="13" t="s">
        <v>76</v>
      </c>
      <c r="AY635" s="218" t="s">
        <v>156</v>
      </c>
    </row>
    <row r="636" spans="1:65" s="16" customFormat="1" ht="10.199999999999999">
      <c r="B636" s="251"/>
      <c r="C636" s="252"/>
      <c r="D636" s="209" t="s">
        <v>163</v>
      </c>
      <c r="E636" s="253" t="s">
        <v>1</v>
      </c>
      <c r="F636" s="254" t="s">
        <v>480</v>
      </c>
      <c r="G636" s="252"/>
      <c r="H636" s="255">
        <v>4.4000000000000004</v>
      </c>
      <c r="I636" s="256"/>
      <c r="J636" s="252"/>
      <c r="K636" s="252"/>
      <c r="L636" s="257"/>
      <c r="M636" s="258"/>
      <c r="N636" s="259"/>
      <c r="O636" s="259"/>
      <c r="P636" s="259"/>
      <c r="Q636" s="259"/>
      <c r="R636" s="259"/>
      <c r="S636" s="259"/>
      <c r="T636" s="260"/>
      <c r="AT636" s="261" t="s">
        <v>163</v>
      </c>
      <c r="AU636" s="261" t="s">
        <v>85</v>
      </c>
      <c r="AV636" s="16" t="s">
        <v>92</v>
      </c>
      <c r="AW636" s="16" t="s">
        <v>32</v>
      </c>
      <c r="AX636" s="16" t="s">
        <v>76</v>
      </c>
      <c r="AY636" s="261" t="s">
        <v>156</v>
      </c>
    </row>
    <row r="637" spans="1:65" s="15" customFormat="1" ht="10.199999999999999">
      <c r="B637" s="230"/>
      <c r="C637" s="231"/>
      <c r="D637" s="209" t="s">
        <v>163</v>
      </c>
      <c r="E637" s="232" t="s">
        <v>1</v>
      </c>
      <c r="F637" s="233" t="s">
        <v>781</v>
      </c>
      <c r="G637" s="231"/>
      <c r="H637" s="232" t="s">
        <v>1</v>
      </c>
      <c r="I637" s="234"/>
      <c r="J637" s="231"/>
      <c r="K637" s="231"/>
      <c r="L637" s="235"/>
      <c r="M637" s="236"/>
      <c r="N637" s="237"/>
      <c r="O637" s="237"/>
      <c r="P637" s="237"/>
      <c r="Q637" s="237"/>
      <c r="R637" s="237"/>
      <c r="S637" s="237"/>
      <c r="T637" s="238"/>
      <c r="AT637" s="239" t="s">
        <v>163</v>
      </c>
      <c r="AU637" s="239" t="s">
        <v>85</v>
      </c>
      <c r="AV637" s="15" t="s">
        <v>83</v>
      </c>
      <c r="AW637" s="15" t="s">
        <v>32</v>
      </c>
      <c r="AX637" s="15" t="s">
        <v>76</v>
      </c>
      <c r="AY637" s="239" t="s">
        <v>156</v>
      </c>
    </row>
    <row r="638" spans="1:65" s="13" customFormat="1" ht="10.199999999999999">
      <c r="B638" s="207"/>
      <c r="C638" s="208"/>
      <c r="D638" s="209" t="s">
        <v>163</v>
      </c>
      <c r="E638" s="210" t="s">
        <v>1</v>
      </c>
      <c r="F638" s="211" t="s">
        <v>782</v>
      </c>
      <c r="G638" s="208"/>
      <c r="H638" s="212">
        <v>3.45</v>
      </c>
      <c r="I638" s="213"/>
      <c r="J638" s="208"/>
      <c r="K638" s="208"/>
      <c r="L638" s="214"/>
      <c r="M638" s="215"/>
      <c r="N638" s="216"/>
      <c r="O638" s="216"/>
      <c r="P638" s="216"/>
      <c r="Q638" s="216"/>
      <c r="R638" s="216"/>
      <c r="S638" s="216"/>
      <c r="T638" s="217"/>
      <c r="AT638" s="218" t="s">
        <v>163</v>
      </c>
      <c r="AU638" s="218" t="s">
        <v>85</v>
      </c>
      <c r="AV638" s="13" t="s">
        <v>85</v>
      </c>
      <c r="AW638" s="13" t="s">
        <v>32</v>
      </c>
      <c r="AX638" s="13" t="s">
        <v>76</v>
      </c>
      <c r="AY638" s="218" t="s">
        <v>156</v>
      </c>
    </row>
    <row r="639" spans="1:65" s="13" customFormat="1" ht="10.199999999999999">
      <c r="B639" s="207"/>
      <c r="C639" s="208"/>
      <c r="D639" s="209" t="s">
        <v>163</v>
      </c>
      <c r="E639" s="210" t="s">
        <v>1</v>
      </c>
      <c r="F639" s="211" t="s">
        <v>276</v>
      </c>
      <c r="G639" s="208"/>
      <c r="H639" s="212">
        <v>3</v>
      </c>
      <c r="I639" s="213"/>
      <c r="J639" s="208"/>
      <c r="K639" s="208"/>
      <c r="L639" s="214"/>
      <c r="M639" s="215"/>
      <c r="N639" s="216"/>
      <c r="O639" s="216"/>
      <c r="P639" s="216"/>
      <c r="Q639" s="216"/>
      <c r="R639" s="216"/>
      <c r="S639" s="216"/>
      <c r="T639" s="217"/>
      <c r="AT639" s="218" t="s">
        <v>163</v>
      </c>
      <c r="AU639" s="218" t="s">
        <v>85</v>
      </c>
      <c r="AV639" s="13" t="s">
        <v>85</v>
      </c>
      <c r="AW639" s="13" t="s">
        <v>32</v>
      </c>
      <c r="AX639" s="13" t="s">
        <v>76</v>
      </c>
      <c r="AY639" s="218" t="s">
        <v>156</v>
      </c>
    </row>
    <row r="640" spans="1:65" s="16" customFormat="1" ht="10.199999999999999">
      <c r="B640" s="251"/>
      <c r="C640" s="252"/>
      <c r="D640" s="209" t="s">
        <v>163</v>
      </c>
      <c r="E640" s="253" t="s">
        <v>1</v>
      </c>
      <c r="F640" s="254" t="s">
        <v>480</v>
      </c>
      <c r="G640" s="252"/>
      <c r="H640" s="255">
        <v>6.45</v>
      </c>
      <c r="I640" s="256"/>
      <c r="J640" s="252"/>
      <c r="K640" s="252"/>
      <c r="L640" s="257"/>
      <c r="M640" s="258"/>
      <c r="N640" s="259"/>
      <c r="O640" s="259"/>
      <c r="P640" s="259"/>
      <c r="Q640" s="259"/>
      <c r="R640" s="259"/>
      <c r="S640" s="259"/>
      <c r="T640" s="260"/>
      <c r="AT640" s="261" t="s">
        <v>163</v>
      </c>
      <c r="AU640" s="261" t="s">
        <v>85</v>
      </c>
      <c r="AV640" s="16" t="s">
        <v>92</v>
      </c>
      <c r="AW640" s="16" t="s">
        <v>32</v>
      </c>
      <c r="AX640" s="16" t="s">
        <v>76</v>
      </c>
      <c r="AY640" s="261" t="s">
        <v>156</v>
      </c>
    </row>
    <row r="641" spans="1:65" s="14" customFormat="1" ht="10.199999999999999">
      <c r="B641" s="219"/>
      <c r="C641" s="220"/>
      <c r="D641" s="209" t="s">
        <v>163</v>
      </c>
      <c r="E641" s="221" t="s">
        <v>1</v>
      </c>
      <c r="F641" s="222" t="s">
        <v>165</v>
      </c>
      <c r="G641" s="220"/>
      <c r="H641" s="223">
        <v>10.85</v>
      </c>
      <c r="I641" s="224"/>
      <c r="J641" s="220"/>
      <c r="K641" s="220"/>
      <c r="L641" s="225"/>
      <c r="M641" s="226"/>
      <c r="N641" s="227"/>
      <c r="O641" s="227"/>
      <c r="P641" s="227"/>
      <c r="Q641" s="227"/>
      <c r="R641" s="227"/>
      <c r="S641" s="227"/>
      <c r="T641" s="228"/>
      <c r="AT641" s="229" t="s">
        <v>163</v>
      </c>
      <c r="AU641" s="229" t="s">
        <v>85</v>
      </c>
      <c r="AV641" s="14" t="s">
        <v>95</v>
      </c>
      <c r="AW641" s="14" t="s">
        <v>32</v>
      </c>
      <c r="AX641" s="14" t="s">
        <v>83</v>
      </c>
      <c r="AY641" s="229" t="s">
        <v>156</v>
      </c>
    </row>
    <row r="642" spans="1:65" s="2" customFormat="1" ht="24.15" customHeight="1">
      <c r="A642" s="35"/>
      <c r="B642" s="36"/>
      <c r="C642" s="193" t="s">
        <v>845</v>
      </c>
      <c r="D642" s="193" t="s">
        <v>158</v>
      </c>
      <c r="E642" s="194" t="s">
        <v>846</v>
      </c>
      <c r="F642" s="195" t="s">
        <v>847</v>
      </c>
      <c r="G642" s="196" t="s">
        <v>218</v>
      </c>
      <c r="H642" s="197">
        <v>22.48</v>
      </c>
      <c r="I642" s="198"/>
      <c r="J642" s="199">
        <f>ROUND(I642*H642,2)</f>
        <v>0</v>
      </c>
      <c r="K642" s="200"/>
      <c r="L642" s="40"/>
      <c r="M642" s="201" t="s">
        <v>1</v>
      </c>
      <c r="N642" s="202" t="s">
        <v>41</v>
      </c>
      <c r="O642" s="72"/>
      <c r="P642" s="203">
        <f>O642*H642</f>
        <v>0</v>
      </c>
      <c r="Q642" s="203">
        <v>1.5E-3</v>
      </c>
      <c r="R642" s="203">
        <f>Q642*H642</f>
        <v>3.372E-2</v>
      </c>
      <c r="S642" s="203">
        <v>0</v>
      </c>
      <c r="T642" s="204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205" t="s">
        <v>200</v>
      </c>
      <c r="AT642" s="205" t="s">
        <v>158</v>
      </c>
      <c r="AU642" s="205" t="s">
        <v>85</v>
      </c>
      <c r="AY642" s="18" t="s">
        <v>156</v>
      </c>
      <c r="BE642" s="206">
        <f>IF(N642="základní",J642,0)</f>
        <v>0</v>
      </c>
      <c r="BF642" s="206">
        <f>IF(N642="snížená",J642,0)</f>
        <v>0</v>
      </c>
      <c r="BG642" s="206">
        <f>IF(N642="zákl. přenesená",J642,0)</f>
        <v>0</v>
      </c>
      <c r="BH642" s="206">
        <f>IF(N642="sníž. přenesená",J642,0)</f>
        <v>0</v>
      </c>
      <c r="BI642" s="206">
        <f>IF(N642="nulová",J642,0)</f>
        <v>0</v>
      </c>
      <c r="BJ642" s="18" t="s">
        <v>83</v>
      </c>
      <c r="BK642" s="206">
        <f>ROUND(I642*H642,2)</f>
        <v>0</v>
      </c>
      <c r="BL642" s="18" t="s">
        <v>200</v>
      </c>
      <c r="BM642" s="205" t="s">
        <v>848</v>
      </c>
    </row>
    <row r="643" spans="1:65" s="2" customFormat="1" ht="24.15" customHeight="1">
      <c r="A643" s="35"/>
      <c r="B643" s="36"/>
      <c r="C643" s="193" t="s">
        <v>849</v>
      </c>
      <c r="D643" s="193" t="s">
        <v>158</v>
      </c>
      <c r="E643" s="194" t="s">
        <v>850</v>
      </c>
      <c r="F643" s="195" t="s">
        <v>851</v>
      </c>
      <c r="G643" s="196" t="s">
        <v>203</v>
      </c>
      <c r="H643" s="197">
        <v>20.7</v>
      </c>
      <c r="I643" s="198"/>
      <c r="J643" s="199">
        <f>ROUND(I643*H643,2)</f>
        <v>0</v>
      </c>
      <c r="K643" s="200"/>
      <c r="L643" s="40"/>
      <c r="M643" s="201" t="s">
        <v>1</v>
      </c>
      <c r="N643" s="202" t="s">
        <v>41</v>
      </c>
      <c r="O643" s="72"/>
      <c r="P643" s="203">
        <f>O643*H643</f>
        <v>0</v>
      </c>
      <c r="Q643" s="203">
        <v>3.4000000000000002E-4</v>
      </c>
      <c r="R643" s="203">
        <f>Q643*H643</f>
        <v>7.038E-3</v>
      </c>
      <c r="S643" s="203">
        <v>0</v>
      </c>
      <c r="T643" s="204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205" t="s">
        <v>200</v>
      </c>
      <c r="AT643" s="205" t="s">
        <v>158</v>
      </c>
      <c r="AU643" s="205" t="s">
        <v>85</v>
      </c>
      <c r="AY643" s="18" t="s">
        <v>156</v>
      </c>
      <c r="BE643" s="206">
        <f>IF(N643="základní",J643,0)</f>
        <v>0</v>
      </c>
      <c r="BF643" s="206">
        <f>IF(N643="snížená",J643,0)</f>
        <v>0</v>
      </c>
      <c r="BG643" s="206">
        <f>IF(N643="zákl. přenesená",J643,0)</f>
        <v>0</v>
      </c>
      <c r="BH643" s="206">
        <f>IF(N643="sníž. přenesená",J643,0)</f>
        <v>0</v>
      </c>
      <c r="BI643" s="206">
        <f>IF(N643="nulová",J643,0)</f>
        <v>0</v>
      </c>
      <c r="BJ643" s="18" t="s">
        <v>83</v>
      </c>
      <c r="BK643" s="206">
        <f>ROUND(I643*H643,2)</f>
        <v>0</v>
      </c>
      <c r="BL643" s="18" t="s">
        <v>200</v>
      </c>
      <c r="BM643" s="205" t="s">
        <v>852</v>
      </c>
    </row>
    <row r="644" spans="1:65" s="2" customFormat="1" ht="16.5" customHeight="1">
      <c r="A644" s="35"/>
      <c r="B644" s="36"/>
      <c r="C644" s="240" t="s">
        <v>853</v>
      </c>
      <c r="D644" s="240" t="s">
        <v>189</v>
      </c>
      <c r="E644" s="241" t="s">
        <v>854</v>
      </c>
      <c r="F644" s="242" t="s">
        <v>855</v>
      </c>
      <c r="G644" s="243" t="s">
        <v>203</v>
      </c>
      <c r="H644" s="244">
        <v>22.77</v>
      </c>
      <c r="I644" s="245"/>
      <c r="J644" s="246">
        <f>ROUND(I644*H644,2)</f>
        <v>0</v>
      </c>
      <c r="K644" s="247"/>
      <c r="L644" s="248"/>
      <c r="M644" s="249" t="s">
        <v>1</v>
      </c>
      <c r="N644" s="250" t="s">
        <v>41</v>
      </c>
      <c r="O644" s="72"/>
      <c r="P644" s="203">
        <f>O644*H644</f>
        <v>0</v>
      </c>
      <c r="Q644" s="203">
        <v>3.6000000000000002E-4</v>
      </c>
      <c r="R644" s="203">
        <f>Q644*H644</f>
        <v>8.1972E-3</v>
      </c>
      <c r="S644" s="203">
        <v>0</v>
      </c>
      <c r="T644" s="204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205" t="s">
        <v>271</v>
      </c>
      <c r="AT644" s="205" t="s">
        <v>189</v>
      </c>
      <c r="AU644" s="205" t="s">
        <v>85</v>
      </c>
      <c r="AY644" s="18" t="s">
        <v>156</v>
      </c>
      <c r="BE644" s="206">
        <f>IF(N644="základní",J644,0)</f>
        <v>0</v>
      </c>
      <c r="BF644" s="206">
        <f>IF(N644="snížená",J644,0)</f>
        <v>0</v>
      </c>
      <c r="BG644" s="206">
        <f>IF(N644="zákl. přenesená",J644,0)</f>
        <v>0</v>
      </c>
      <c r="BH644" s="206">
        <f>IF(N644="sníž. přenesená",J644,0)</f>
        <v>0</v>
      </c>
      <c r="BI644" s="206">
        <f>IF(N644="nulová",J644,0)</f>
        <v>0</v>
      </c>
      <c r="BJ644" s="18" t="s">
        <v>83</v>
      </c>
      <c r="BK644" s="206">
        <f>ROUND(I644*H644,2)</f>
        <v>0</v>
      </c>
      <c r="BL644" s="18" t="s">
        <v>200</v>
      </c>
      <c r="BM644" s="205" t="s">
        <v>856</v>
      </c>
    </row>
    <row r="645" spans="1:65" s="13" customFormat="1" ht="10.199999999999999">
      <c r="B645" s="207"/>
      <c r="C645" s="208"/>
      <c r="D645" s="209" t="s">
        <v>163</v>
      </c>
      <c r="E645" s="208"/>
      <c r="F645" s="211" t="s">
        <v>802</v>
      </c>
      <c r="G645" s="208"/>
      <c r="H645" s="212">
        <v>22.77</v>
      </c>
      <c r="I645" s="213"/>
      <c r="J645" s="208"/>
      <c r="K645" s="208"/>
      <c r="L645" s="214"/>
      <c r="M645" s="215"/>
      <c r="N645" s="216"/>
      <c r="O645" s="216"/>
      <c r="P645" s="216"/>
      <c r="Q645" s="216"/>
      <c r="R645" s="216"/>
      <c r="S645" s="216"/>
      <c r="T645" s="217"/>
      <c r="AT645" s="218" t="s">
        <v>163</v>
      </c>
      <c r="AU645" s="218" t="s">
        <v>85</v>
      </c>
      <c r="AV645" s="13" t="s">
        <v>85</v>
      </c>
      <c r="AW645" s="13" t="s">
        <v>4</v>
      </c>
      <c r="AX645" s="13" t="s">
        <v>83</v>
      </c>
      <c r="AY645" s="218" t="s">
        <v>156</v>
      </c>
    </row>
    <row r="646" spans="1:65" s="2" customFormat="1" ht="16.5" customHeight="1">
      <c r="A646" s="35"/>
      <c r="B646" s="36"/>
      <c r="C646" s="193" t="s">
        <v>857</v>
      </c>
      <c r="D646" s="193" t="s">
        <v>158</v>
      </c>
      <c r="E646" s="194" t="s">
        <v>858</v>
      </c>
      <c r="F646" s="195" t="s">
        <v>859</v>
      </c>
      <c r="G646" s="196" t="s">
        <v>203</v>
      </c>
      <c r="H646" s="197">
        <v>34</v>
      </c>
      <c r="I646" s="198"/>
      <c r="J646" s="199">
        <f>ROUND(I646*H646,2)</f>
        <v>0</v>
      </c>
      <c r="K646" s="200"/>
      <c r="L646" s="40"/>
      <c r="M646" s="201" t="s">
        <v>1</v>
      </c>
      <c r="N646" s="202" t="s">
        <v>41</v>
      </c>
      <c r="O646" s="72"/>
      <c r="P646" s="203">
        <f>O646*H646</f>
        <v>0</v>
      </c>
      <c r="Q646" s="203">
        <v>3.0000000000000001E-5</v>
      </c>
      <c r="R646" s="203">
        <f>Q646*H646</f>
        <v>1.0200000000000001E-3</v>
      </c>
      <c r="S646" s="203">
        <v>0</v>
      </c>
      <c r="T646" s="204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205" t="s">
        <v>200</v>
      </c>
      <c r="AT646" s="205" t="s">
        <v>158</v>
      </c>
      <c r="AU646" s="205" t="s">
        <v>85</v>
      </c>
      <c r="AY646" s="18" t="s">
        <v>156</v>
      </c>
      <c r="BE646" s="206">
        <f>IF(N646="základní",J646,0)</f>
        <v>0</v>
      </c>
      <c r="BF646" s="206">
        <f>IF(N646="snížená",J646,0)</f>
        <v>0</v>
      </c>
      <c r="BG646" s="206">
        <f>IF(N646="zákl. přenesená",J646,0)</f>
        <v>0</v>
      </c>
      <c r="BH646" s="206">
        <f>IF(N646="sníž. přenesená",J646,0)</f>
        <v>0</v>
      </c>
      <c r="BI646" s="206">
        <f>IF(N646="nulová",J646,0)</f>
        <v>0</v>
      </c>
      <c r="BJ646" s="18" t="s">
        <v>83</v>
      </c>
      <c r="BK646" s="206">
        <f>ROUND(I646*H646,2)</f>
        <v>0</v>
      </c>
      <c r="BL646" s="18" t="s">
        <v>200</v>
      </c>
      <c r="BM646" s="205" t="s">
        <v>860</v>
      </c>
    </row>
    <row r="647" spans="1:65" s="13" customFormat="1" ht="10.199999999999999">
      <c r="B647" s="207"/>
      <c r="C647" s="208"/>
      <c r="D647" s="209" t="s">
        <v>163</v>
      </c>
      <c r="E647" s="210" t="s">
        <v>1</v>
      </c>
      <c r="F647" s="211" t="s">
        <v>861</v>
      </c>
      <c r="G647" s="208"/>
      <c r="H647" s="212">
        <v>34</v>
      </c>
      <c r="I647" s="213"/>
      <c r="J647" s="208"/>
      <c r="K647" s="208"/>
      <c r="L647" s="214"/>
      <c r="M647" s="215"/>
      <c r="N647" s="216"/>
      <c r="O647" s="216"/>
      <c r="P647" s="216"/>
      <c r="Q647" s="216"/>
      <c r="R647" s="216"/>
      <c r="S647" s="216"/>
      <c r="T647" s="217"/>
      <c r="AT647" s="218" t="s">
        <v>163</v>
      </c>
      <c r="AU647" s="218" t="s">
        <v>85</v>
      </c>
      <c r="AV647" s="13" t="s">
        <v>85</v>
      </c>
      <c r="AW647" s="13" t="s">
        <v>32</v>
      </c>
      <c r="AX647" s="13" t="s">
        <v>76</v>
      </c>
      <c r="AY647" s="218" t="s">
        <v>156</v>
      </c>
    </row>
    <row r="648" spans="1:65" s="14" customFormat="1" ht="10.199999999999999">
      <c r="B648" s="219"/>
      <c r="C648" s="220"/>
      <c r="D648" s="209" t="s">
        <v>163</v>
      </c>
      <c r="E648" s="221" t="s">
        <v>1</v>
      </c>
      <c r="F648" s="222" t="s">
        <v>165</v>
      </c>
      <c r="G648" s="220"/>
      <c r="H648" s="223">
        <v>34</v>
      </c>
      <c r="I648" s="224"/>
      <c r="J648" s="220"/>
      <c r="K648" s="220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163</v>
      </c>
      <c r="AU648" s="229" t="s">
        <v>85</v>
      </c>
      <c r="AV648" s="14" t="s">
        <v>95</v>
      </c>
      <c r="AW648" s="14" t="s">
        <v>32</v>
      </c>
      <c r="AX648" s="14" t="s">
        <v>83</v>
      </c>
      <c r="AY648" s="229" t="s">
        <v>156</v>
      </c>
    </row>
    <row r="649" spans="1:65" s="2" customFormat="1" ht="16.5" customHeight="1">
      <c r="A649" s="35"/>
      <c r="B649" s="36"/>
      <c r="C649" s="193" t="s">
        <v>862</v>
      </c>
      <c r="D649" s="193" t="s">
        <v>158</v>
      </c>
      <c r="E649" s="194" t="s">
        <v>863</v>
      </c>
      <c r="F649" s="195" t="s">
        <v>864</v>
      </c>
      <c r="G649" s="196" t="s">
        <v>203</v>
      </c>
      <c r="H649" s="197">
        <v>34</v>
      </c>
      <c r="I649" s="198"/>
      <c r="J649" s="199">
        <f>ROUND(I649*H649,2)</f>
        <v>0</v>
      </c>
      <c r="K649" s="200"/>
      <c r="L649" s="40"/>
      <c r="M649" s="201" t="s">
        <v>1</v>
      </c>
      <c r="N649" s="202" t="s">
        <v>41</v>
      </c>
      <c r="O649" s="72"/>
      <c r="P649" s="203">
        <f>O649*H649</f>
        <v>0</v>
      </c>
      <c r="Q649" s="203">
        <v>1.2E-4</v>
      </c>
      <c r="R649" s="203">
        <f>Q649*H649</f>
        <v>4.0800000000000003E-3</v>
      </c>
      <c r="S649" s="203">
        <v>0</v>
      </c>
      <c r="T649" s="204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205" t="s">
        <v>200</v>
      </c>
      <c r="AT649" s="205" t="s">
        <v>158</v>
      </c>
      <c r="AU649" s="205" t="s">
        <v>85</v>
      </c>
      <c r="AY649" s="18" t="s">
        <v>156</v>
      </c>
      <c r="BE649" s="206">
        <f>IF(N649="základní",J649,0)</f>
        <v>0</v>
      </c>
      <c r="BF649" s="206">
        <f>IF(N649="snížená",J649,0)</f>
        <v>0</v>
      </c>
      <c r="BG649" s="206">
        <f>IF(N649="zákl. přenesená",J649,0)</f>
        <v>0</v>
      </c>
      <c r="BH649" s="206">
        <f>IF(N649="sníž. přenesená",J649,0)</f>
        <v>0</v>
      </c>
      <c r="BI649" s="206">
        <f>IF(N649="nulová",J649,0)</f>
        <v>0</v>
      </c>
      <c r="BJ649" s="18" t="s">
        <v>83</v>
      </c>
      <c r="BK649" s="206">
        <f>ROUND(I649*H649,2)</f>
        <v>0</v>
      </c>
      <c r="BL649" s="18" t="s">
        <v>200</v>
      </c>
      <c r="BM649" s="205" t="s">
        <v>865</v>
      </c>
    </row>
    <row r="650" spans="1:65" s="2" customFormat="1" ht="16.5" customHeight="1">
      <c r="A650" s="35"/>
      <c r="B650" s="36"/>
      <c r="C650" s="193" t="s">
        <v>866</v>
      </c>
      <c r="D650" s="193" t="s">
        <v>158</v>
      </c>
      <c r="E650" s="194" t="s">
        <v>867</v>
      </c>
      <c r="F650" s="195" t="s">
        <v>868</v>
      </c>
      <c r="G650" s="196" t="s">
        <v>203</v>
      </c>
      <c r="H650" s="197">
        <v>48.2</v>
      </c>
      <c r="I650" s="198"/>
      <c r="J650" s="199">
        <f>ROUND(I650*H650,2)</f>
        <v>0</v>
      </c>
      <c r="K650" s="200"/>
      <c r="L650" s="40"/>
      <c r="M650" s="201" t="s">
        <v>1</v>
      </c>
      <c r="N650" s="202" t="s">
        <v>41</v>
      </c>
      <c r="O650" s="72"/>
      <c r="P650" s="203">
        <f>O650*H650</f>
        <v>0</v>
      </c>
      <c r="Q650" s="203">
        <v>3.2000000000000003E-4</v>
      </c>
      <c r="R650" s="203">
        <f>Q650*H650</f>
        <v>1.5424000000000002E-2</v>
      </c>
      <c r="S650" s="203">
        <v>0</v>
      </c>
      <c r="T650" s="204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205" t="s">
        <v>200</v>
      </c>
      <c r="AT650" s="205" t="s">
        <v>158</v>
      </c>
      <c r="AU650" s="205" t="s">
        <v>85</v>
      </c>
      <c r="AY650" s="18" t="s">
        <v>156</v>
      </c>
      <c r="BE650" s="206">
        <f>IF(N650="základní",J650,0)</f>
        <v>0</v>
      </c>
      <c r="BF650" s="206">
        <f>IF(N650="snížená",J650,0)</f>
        <v>0</v>
      </c>
      <c r="BG650" s="206">
        <f>IF(N650="zákl. přenesená",J650,0)</f>
        <v>0</v>
      </c>
      <c r="BH650" s="206">
        <f>IF(N650="sníž. přenesená",J650,0)</f>
        <v>0</v>
      </c>
      <c r="BI650" s="206">
        <f>IF(N650="nulová",J650,0)</f>
        <v>0</v>
      </c>
      <c r="BJ650" s="18" t="s">
        <v>83</v>
      </c>
      <c r="BK650" s="206">
        <f>ROUND(I650*H650,2)</f>
        <v>0</v>
      </c>
      <c r="BL650" s="18" t="s">
        <v>200</v>
      </c>
      <c r="BM650" s="205" t="s">
        <v>869</v>
      </c>
    </row>
    <row r="651" spans="1:65" s="15" customFormat="1" ht="10.199999999999999">
      <c r="B651" s="230"/>
      <c r="C651" s="231"/>
      <c r="D651" s="209" t="s">
        <v>163</v>
      </c>
      <c r="E651" s="232" t="s">
        <v>1</v>
      </c>
      <c r="F651" s="233" t="s">
        <v>323</v>
      </c>
      <c r="G651" s="231"/>
      <c r="H651" s="232" t="s">
        <v>1</v>
      </c>
      <c r="I651" s="234"/>
      <c r="J651" s="231"/>
      <c r="K651" s="231"/>
      <c r="L651" s="235"/>
      <c r="M651" s="236"/>
      <c r="N651" s="237"/>
      <c r="O651" s="237"/>
      <c r="P651" s="237"/>
      <c r="Q651" s="237"/>
      <c r="R651" s="237"/>
      <c r="S651" s="237"/>
      <c r="T651" s="238"/>
      <c r="AT651" s="239" t="s">
        <v>163</v>
      </c>
      <c r="AU651" s="239" t="s">
        <v>85</v>
      </c>
      <c r="AV651" s="15" t="s">
        <v>83</v>
      </c>
      <c r="AW651" s="15" t="s">
        <v>32</v>
      </c>
      <c r="AX651" s="15" t="s">
        <v>76</v>
      </c>
      <c r="AY651" s="239" t="s">
        <v>156</v>
      </c>
    </row>
    <row r="652" spans="1:65" s="13" customFormat="1" ht="10.199999999999999">
      <c r="B652" s="207"/>
      <c r="C652" s="208"/>
      <c r="D652" s="209" t="s">
        <v>163</v>
      </c>
      <c r="E652" s="210" t="s">
        <v>1</v>
      </c>
      <c r="F652" s="211" t="s">
        <v>398</v>
      </c>
      <c r="G652" s="208"/>
      <c r="H652" s="212">
        <v>12.6</v>
      </c>
      <c r="I652" s="213"/>
      <c r="J652" s="208"/>
      <c r="K652" s="208"/>
      <c r="L652" s="214"/>
      <c r="M652" s="215"/>
      <c r="N652" s="216"/>
      <c r="O652" s="216"/>
      <c r="P652" s="216"/>
      <c r="Q652" s="216"/>
      <c r="R652" s="216"/>
      <c r="S652" s="216"/>
      <c r="T652" s="217"/>
      <c r="AT652" s="218" t="s">
        <v>163</v>
      </c>
      <c r="AU652" s="218" t="s">
        <v>85</v>
      </c>
      <c r="AV652" s="13" t="s">
        <v>85</v>
      </c>
      <c r="AW652" s="13" t="s">
        <v>32</v>
      </c>
      <c r="AX652" s="13" t="s">
        <v>76</v>
      </c>
      <c r="AY652" s="218" t="s">
        <v>156</v>
      </c>
    </row>
    <row r="653" spans="1:65" s="13" customFormat="1" ht="10.199999999999999">
      <c r="B653" s="207"/>
      <c r="C653" s="208"/>
      <c r="D653" s="209" t="s">
        <v>163</v>
      </c>
      <c r="E653" s="210" t="s">
        <v>1</v>
      </c>
      <c r="F653" s="211" t="s">
        <v>399</v>
      </c>
      <c r="G653" s="208"/>
      <c r="H653" s="212">
        <v>4.2</v>
      </c>
      <c r="I653" s="213"/>
      <c r="J653" s="208"/>
      <c r="K653" s="208"/>
      <c r="L653" s="214"/>
      <c r="M653" s="215"/>
      <c r="N653" s="216"/>
      <c r="O653" s="216"/>
      <c r="P653" s="216"/>
      <c r="Q653" s="216"/>
      <c r="R653" s="216"/>
      <c r="S653" s="216"/>
      <c r="T653" s="217"/>
      <c r="AT653" s="218" t="s">
        <v>163</v>
      </c>
      <c r="AU653" s="218" t="s">
        <v>85</v>
      </c>
      <c r="AV653" s="13" t="s">
        <v>85</v>
      </c>
      <c r="AW653" s="13" t="s">
        <v>32</v>
      </c>
      <c r="AX653" s="13" t="s">
        <v>76</v>
      </c>
      <c r="AY653" s="218" t="s">
        <v>156</v>
      </c>
    </row>
    <row r="654" spans="1:65" s="15" customFormat="1" ht="10.199999999999999">
      <c r="B654" s="230"/>
      <c r="C654" s="231"/>
      <c r="D654" s="209" t="s">
        <v>163</v>
      </c>
      <c r="E654" s="232" t="s">
        <v>1</v>
      </c>
      <c r="F654" s="233" t="s">
        <v>325</v>
      </c>
      <c r="G654" s="231"/>
      <c r="H654" s="232" t="s">
        <v>1</v>
      </c>
      <c r="I654" s="234"/>
      <c r="J654" s="231"/>
      <c r="K654" s="231"/>
      <c r="L654" s="235"/>
      <c r="M654" s="236"/>
      <c r="N654" s="237"/>
      <c r="O654" s="237"/>
      <c r="P654" s="237"/>
      <c r="Q654" s="237"/>
      <c r="R654" s="237"/>
      <c r="S654" s="237"/>
      <c r="T654" s="238"/>
      <c r="AT654" s="239" t="s">
        <v>163</v>
      </c>
      <c r="AU654" s="239" t="s">
        <v>85</v>
      </c>
      <c r="AV654" s="15" t="s">
        <v>83</v>
      </c>
      <c r="AW654" s="15" t="s">
        <v>32</v>
      </c>
      <c r="AX654" s="15" t="s">
        <v>76</v>
      </c>
      <c r="AY654" s="239" t="s">
        <v>156</v>
      </c>
    </row>
    <row r="655" spans="1:65" s="13" customFormat="1" ht="10.199999999999999">
      <c r="B655" s="207"/>
      <c r="C655" s="208"/>
      <c r="D655" s="209" t="s">
        <v>163</v>
      </c>
      <c r="E655" s="210" t="s">
        <v>1</v>
      </c>
      <c r="F655" s="211" t="s">
        <v>402</v>
      </c>
      <c r="G655" s="208"/>
      <c r="H655" s="212">
        <v>10.4</v>
      </c>
      <c r="I655" s="213"/>
      <c r="J655" s="208"/>
      <c r="K655" s="208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163</v>
      </c>
      <c r="AU655" s="218" t="s">
        <v>85</v>
      </c>
      <c r="AV655" s="13" t="s">
        <v>85</v>
      </c>
      <c r="AW655" s="13" t="s">
        <v>32</v>
      </c>
      <c r="AX655" s="13" t="s">
        <v>76</v>
      </c>
      <c r="AY655" s="218" t="s">
        <v>156</v>
      </c>
    </row>
    <row r="656" spans="1:65" s="13" customFormat="1" ht="10.199999999999999">
      <c r="B656" s="207"/>
      <c r="C656" s="208"/>
      <c r="D656" s="209" t="s">
        <v>163</v>
      </c>
      <c r="E656" s="210" t="s">
        <v>1</v>
      </c>
      <c r="F656" s="211" t="s">
        <v>403</v>
      </c>
      <c r="G656" s="208"/>
      <c r="H656" s="212">
        <v>8.4</v>
      </c>
      <c r="I656" s="213"/>
      <c r="J656" s="208"/>
      <c r="K656" s="208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163</v>
      </c>
      <c r="AU656" s="218" t="s">
        <v>85</v>
      </c>
      <c r="AV656" s="13" t="s">
        <v>85</v>
      </c>
      <c r="AW656" s="13" t="s">
        <v>32</v>
      </c>
      <c r="AX656" s="13" t="s">
        <v>76</v>
      </c>
      <c r="AY656" s="218" t="s">
        <v>156</v>
      </c>
    </row>
    <row r="657" spans="1:65" s="15" customFormat="1" ht="10.199999999999999">
      <c r="B657" s="230"/>
      <c r="C657" s="231"/>
      <c r="D657" s="209" t="s">
        <v>163</v>
      </c>
      <c r="E657" s="232" t="s">
        <v>1</v>
      </c>
      <c r="F657" s="233" t="s">
        <v>327</v>
      </c>
      <c r="G657" s="231"/>
      <c r="H657" s="232" t="s">
        <v>1</v>
      </c>
      <c r="I657" s="234"/>
      <c r="J657" s="231"/>
      <c r="K657" s="231"/>
      <c r="L657" s="235"/>
      <c r="M657" s="236"/>
      <c r="N657" s="237"/>
      <c r="O657" s="237"/>
      <c r="P657" s="237"/>
      <c r="Q657" s="237"/>
      <c r="R657" s="237"/>
      <c r="S657" s="237"/>
      <c r="T657" s="238"/>
      <c r="AT657" s="239" t="s">
        <v>163</v>
      </c>
      <c r="AU657" s="239" t="s">
        <v>85</v>
      </c>
      <c r="AV657" s="15" t="s">
        <v>83</v>
      </c>
      <c r="AW657" s="15" t="s">
        <v>32</v>
      </c>
      <c r="AX657" s="15" t="s">
        <v>76</v>
      </c>
      <c r="AY657" s="239" t="s">
        <v>156</v>
      </c>
    </row>
    <row r="658" spans="1:65" s="13" customFormat="1" ht="10.199999999999999">
      <c r="B658" s="207"/>
      <c r="C658" s="208"/>
      <c r="D658" s="209" t="s">
        <v>163</v>
      </c>
      <c r="E658" s="210" t="s">
        <v>1</v>
      </c>
      <c r="F658" s="211" t="s">
        <v>406</v>
      </c>
      <c r="G658" s="208"/>
      <c r="H658" s="212">
        <v>5.8</v>
      </c>
      <c r="I658" s="213"/>
      <c r="J658" s="208"/>
      <c r="K658" s="208"/>
      <c r="L658" s="214"/>
      <c r="M658" s="215"/>
      <c r="N658" s="216"/>
      <c r="O658" s="216"/>
      <c r="P658" s="216"/>
      <c r="Q658" s="216"/>
      <c r="R658" s="216"/>
      <c r="S658" s="216"/>
      <c r="T658" s="217"/>
      <c r="AT658" s="218" t="s">
        <v>163</v>
      </c>
      <c r="AU658" s="218" t="s">
        <v>85</v>
      </c>
      <c r="AV658" s="13" t="s">
        <v>85</v>
      </c>
      <c r="AW658" s="13" t="s">
        <v>32</v>
      </c>
      <c r="AX658" s="13" t="s">
        <v>76</v>
      </c>
      <c r="AY658" s="218" t="s">
        <v>156</v>
      </c>
    </row>
    <row r="659" spans="1:65" s="15" customFormat="1" ht="10.199999999999999">
      <c r="B659" s="230"/>
      <c r="C659" s="231"/>
      <c r="D659" s="209" t="s">
        <v>163</v>
      </c>
      <c r="E659" s="232" t="s">
        <v>1</v>
      </c>
      <c r="F659" s="233" t="s">
        <v>332</v>
      </c>
      <c r="G659" s="231"/>
      <c r="H659" s="232" t="s">
        <v>1</v>
      </c>
      <c r="I659" s="234"/>
      <c r="J659" s="231"/>
      <c r="K659" s="231"/>
      <c r="L659" s="235"/>
      <c r="M659" s="236"/>
      <c r="N659" s="237"/>
      <c r="O659" s="237"/>
      <c r="P659" s="237"/>
      <c r="Q659" s="237"/>
      <c r="R659" s="237"/>
      <c r="S659" s="237"/>
      <c r="T659" s="238"/>
      <c r="AT659" s="239" t="s">
        <v>163</v>
      </c>
      <c r="AU659" s="239" t="s">
        <v>85</v>
      </c>
      <c r="AV659" s="15" t="s">
        <v>83</v>
      </c>
      <c r="AW659" s="15" t="s">
        <v>32</v>
      </c>
      <c r="AX659" s="15" t="s">
        <v>76</v>
      </c>
      <c r="AY659" s="239" t="s">
        <v>156</v>
      </c>
    </row>
    <row r="660" spans="1:65" s="13" customFormat="1" ht="10.199999999999999">
      <c r="B660" s="207"/>
      <c r="C660" s="208"/>
      <c r="D660" s="209" t="s">
        <v>163</v>
      </c>
      <c r="E660" s="210" t="s">
        <v>1</v>
      </c>
      <c r="F660" s="211" t="s">
        <v>408</v>
      </c>
      <c r="G660" s="208"/>
      <c r="H660" s="212">
        <v>6.8</v>
      </c>
      <c r="I660" s="213"/>
      <c r="J660" s="208"/>
      <c r="K660" s="208"/>
      <c r="L660" s="214"/>
      <c r="M660" s="215"/>
      <c r="N660" s="216"/>
      <c r="O660" s="216"/>
      <c r="P660" s="216"/>
      <c r="Q660" s="216"/>
      <c r="R660" s="216"/>
      <c r="S660" s="216"/>
      <c r="T660" s="217"/>
      <c r="AT660" s="218" t="s">
        <v>163</v>
      </c>
      <c r="AU660" s="218" t="s">
        <v>85</v>
      </c>
      <c r="AV660" s="13" t="s">
        <v>85</v>
      </c>
      <c r="AW660" s="13" t="s">
        <v>32</v>
      </c>
      <c r="AX660" s="13" t="s">
        <v>76</v>
      </c>
      <c r="AY660" s="218" t="s">
        <v>156</v>
      </c>
    </row>
    <row r="661" spans="1:65" s="14" customFormat="1" ht="10.199999999999999">
      <c r="B661" s="219"/>
      <c r="C661" s="220"/>
      <c r="D661" s="209" t="s">
        <v>163</v>
      </c>
      <c r="E661" s="221" t="s">
        <v>1</v>
      </c>
      <c r="F661" s="222" t="s">
        <v>165</v>
      </c>
      <c r="G661" s="220"/>
      <c r="H661" s="223">
        <v>48.2</v>
      </c>
      <c r="I661" s="224"/>
      <c r="J661" s="220"/>
      <c r="K661" s="220"/>
      <c r="L661" s="225"/>
      <c r="M661" s="226"/>
      <c r="N661" s="227"/>
      <c r="O661" s="227"/>
      <c r="P661" s="227"/>
      <c r="Q661" s="227"/>
      <c r="R661" s="227"/>
      <c r="S661" s="227"/>
      <c r="T661" s="228"/>
      <c r="AT661" s="229" t="s">
        <v>163</v>
      </c>
      <c r="AU661" s="229" t="s">
        <v>85</v>
      </c>
      <c r="AV661" s="14" t="s">
        <v>95</v>
      </c>
      <c r="AW661" s="14" t="s">
        <v>32</v>
      </c>
      <c r="AX661" s="14" t="s">
        <v>83</v>
      </c>
      <c r="AY661" s="229" t="s">
        <v>156</v>
      </c>
    </row>
    <row r="662" spans="1:65" s="2" customFormat="1" ht="16.5" customHeight="1">
      <c r="A662" s="35"/>
      <c r="B662" s="36"/>
      <c r="C662" s="193" t="s">
        <v>870</v>
      </c>
      <c r="D662" s="193" t="s">
        <v>158</v>
      </c>
      <c r="E662" s="194" t="s">
        <v>871</v>
      </c>
      <c r="F662" s="195" t="s">
        <v>872</v>
      </c>
      <c r="G662" s="196" t="s">
        <v>295</v>
      </c>
      <c r="H662" s="197">
        <v>28</v>
      </c>
      <c r="I662" s="198"/>
      <c r="J662" s="199">
        <f>ROUND(I662*H662,2)</f>
        <v>0</v>
      </c>
      <c r="K662" s="200"/>
      <c r="L662" s="40"/>
      <c r="M662" s="201" t="s">
        <v>1</v>
      </c>
      <c r="N662" s="202" t="s">
        <v>41</v>
      </c>
      <c r="O662" s="72"/>
      <c r="P662" s="203">
        <f>O662*H662</f>
        <v>0</v>
      </c>
      <c r="Q662" s="203">
        <v>2.1000000000000001E-4</v>
      </c>
      <c r="R662" s="203">
        <f>Q662*H662</f>
        <v>5.8799999999999998E-3</v>
      </c>
      <c r="S662" s="203">
        <v>0</v>
      </c>
      <c r="T662" s="204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205" t="s">
        <v>200</v>
      </c>
      <c r="AT662" s="205" t="s">
        <v>158</v>
      </c>
      <c r="AU662" s="205" t="s">
        <v>85</v>
      </c>
      <c r="AY662" s="18" t="s">
        <v>156</v>
      </c>
      <c r="BE662" s="206">
        <f>IF(N662="základní",J662,0)</f>
        <v>0</v>
      </c>
      <c r="BF662" s="206">
        <f>IF(N662="snížená",J662,0)</f>
        <v>0</v>
      </c>
      <c r="BG662" s="206">
        <f>IF(N662="zákl. přenesená",J662,0)</f>
        <v>0</v>
      </c>
      <c r="BH662" s="206">
        <f>IF(N662="sníž. přenesená",J662,0)</f>
        <v>0</v>
      </c>
      <c r="BI662" s="206">
        <f>IF(N662="nulová",J662,0)</f>
        <v>0</v>
      </c>
      <c r="BJ662" s="18" t="s">
        <v>83</v>
      </c>
      <c r="BK662" s="206">
        <f>ROUND(I662*H662,2)</f>
        <v>0</v>
      </c>
      <c r="BL662" s="18" t="s">
        <v>200</v>
      </c>
      <c r="BM662" s="205" t="s">
        <v>873</v>
      </c>
    </row>
    <row r="663" spans="1:65" s="15" customFormat="1" ht="10.199999999999999">
      <c r="B663" s="230"/>
      <c r="C663" s="231"/>
      <c r="D663" s="209" t="s">
        <v>163</v>
      </c>
      <c r="E663" s="232" t="s">
        <v>1</v>
      </c>
      <c r="F663" s="233" t="s">
        <v>323</v>
      </c>
      <c r="G663" s="231"/>
      <c r="H663" s="232" t="s">
        <v>1</v>
      </c>
      <c r="I663" s="234"/>
      <c r="J663" s="231"/>
      <c r="K663" s="231"/>
      <c r="L663" s="235"/>
      <c r="M663" s="236"/>
      <c r="N663" s="237"/>
      <c r="O663" s="237"/>
      <c r="P663" s="237"/>
      <c r="Q663" s="237"/>
      <c r="R663" s="237"/>
      <c r="S663" s="237"/>
      <c r="T663" s="238"/>
      <c r="AT663" s="239" t="s">
        <v>163</v>
      </c>
      <c r="AU663" s="239" t="s">
        <v>85</v>
      </c>
      <c r="AV663" s="15" t="s">
        <v>83</v>
      </c>
      <c r="AW663" s="15" t="s">
        <v>32</v>
      </c>
      <c r="AX663" s="15" t="s">
        <v>76</v>
      </c>
      <c r="AY663" s="239" t="s">
        <v>156</v>
      </c>
    </row>
    <row r="664" spans="1:65" s="13" customFormat="1" ht="10.199999999999999">
      <c r="B664" s="207"/>
      <c r="C664" s="208"/>
      <c r="D664" s="209" t="s">
        <v>163</v>
      </c>
      <c r="E664" s="210" t="s">
        <v>1</v>
      </c>
      <c r="F664" s="211" t="s">
        <v>874</v>
      </c>
      <c r="G664" s="208"/>
      <c r="H664" s="212">
        <v>8</v>
      </c>
      <c r="I664" s="213"/>
      <c r="J664" s="208"/>
      <c r="K664" s="208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163</v>
      </c>
      <c r="AU664" s="218" t="s">
        <v>85</v>
      </c>
      <c r="AV664" s="13" t="s">
        <v>85</v>
      </c>
      <c r="AW664" s="13" t="s">
        <v>32</v>
      </c>
      <c r="AX664" s="13" t="s">
        <v>76</v>
      </c>
      <c r="AY664" s="218" t="s">
        <v>156</v>
      </c>
    </row>
    <row r="665" spans="1:65" s="15" customFormat="1" ht="10.199999999999999">
      <c r="B665" s="230"/>
      <c r="C665" s="231"/>
      <c r="D665" s="209" t="s">
        <v>163</v>
      </c>
      <c r="E665" s="232" t="s">
        <v>1</v>
      </c>
      <c r="F665" s="233" t="s">
        <v>325</v>
      </c>
      <c r="G665" s="231"/>
      <c r="H665" s="232" t="s">
        <v>1</v>
      </c>
      <c r="I665" s="234"/>
      <c r="J665" s="231"/>
      <c r="K665" s="231"/>
      <c r="L665" s="235"/>
      <c r="M665" s="236"/>
      <c r="N665" s="237"/>
      <c r="O665" s="237"/>
      <c r="P665" s="237"/>
      <c r="Q665" s="237"/>
      <c r="R665" s="237"/>
      <c r="S665" s="237"/>
      <c r="T665" s="238"/>
      <c r="AT665" s="239" t="s">
        <v>163</v>
      </c>
      <c r="AU665" s="239" t="s">
        <v>85</v>
      </c>
      <c r="AV665" s="15" t="s">
        <v>83</v>
      </c>
      <c r="AW665" s="15" t="s">
        <v>32</v>
      </c>
      <c r="AX665" s="15" t="s">
        <v>76</v>
      </c>
      <c r="AY665" s="239" t="s">
        <v>156</v>
      </c>
    </row>
    <row r="666" spans="1:65" s="13" customFormat="1" ht="10.199999999999999">
      <c r="B666" s="207"/>
      <c r="C666" s="208"/>
      <c r="D666" s="209" t="s">
        <v>163</v>
      </c>
      <c r="E666" s="210" t="s">
        <v>1</v>
      </c>
      <c r="F666" s="211" t="s">
        <v>875</v>
      </c>
      <c r="G666" s="208"/>
      <c r="H666" s="212">
        <v>12</v>
      </c>
      <c r="I666" s="213"/>
      <c r="J666" s="208"/>
      <c r="K666" s="208"/>
      <c r="L666" s="214"/>
      <c r="M666" s="215"/>
      <c r="N666" s="216"/>
      <c r="O666" s="216"/>
      <c r="P666" s="216"/>
      <c r="Q666" s="216"/>
      <c r="R666" s="216"/>
      <c r="S666" s="216"/>
      <c r="T666" s="217"/>
      <c r="AT666" s="218" t="s">
        <v>163</v>
      </c>
      <c r="AU666" s="218" t="s">
        <v>85</v>
      </c>
      <c r="AV666" s="13" t="s">
        <v>85</v>
      </c>
      <c r="AW666" s="13" t="s">
        <v>32</v>
      </c>
      <c r="AX666" s="13" t="s">
        <v>76</v>
      </c>
      <c r="AY666" s="218" t="s">
        <v>156</v>
      </c>
    </row>
    <row r="667" spans="1:65" s="15" customFormat="1" ht="10.199999999999999">
      <c r="B667" s="230"/>
      <c r="C667" s="231"/>
      <c r="D667" s="209" t="s">
        <v>163</v>
      </c>
      <c r="E667" s="232" t="s">
        <v>1</v>
      </c>
      <c r="F667" s="233" t="s">
        <v>327</v>
      </c>
      <c r="G667" s="231"/>
      <c r="H667" s="232" t="s">
        <v>1</v>
      </c>
      <c r="I667" s="234"/>
      <c r="J667" s="231"/>
      <c r="K667" s="231"/>
      <c r="L667" s="235"/>
      <c r="M667" s="236"/>
      <c r="N667" s="237"/>
      <c r="O667" s="237"/>
      <c r="P667" s="237"/>
      <c r="Q667" s="237"/>
      <c r="R667" s="237"/>
      <c r="S667" s="237"/>
      <c r="T667" s="238"/>
      <c r="AT667" s="239" t="s">
        <v>163</v>
      </c>
      <c r="AU667" s="239" t="s">
        <v>85</v>
      </c>
      <c r="AV667" s="15" t="s">
        <v>83</v>
      </c>
      <c r="AW667" s="15" t="s">
        <v>32</v>
      </c>
      <c r="AX667" s="15" t="s">
        <v>76</v>
      </c>
      <c r="AY667" s="239" t="s">
        <v>156</v>
      </c>
    </row>
    <row r="668" spans="1:65" s="13" customFormat="1" ht="10.199999999999999">
      <c r="B668" s="207"/>
      <c r="C668" s="208"/>
      <c r="D668" s="209" t="s">
        <v>163</v>
      </c>
      <c r="E668" s="210" t="s">
        <v>1</v>
      </c>
      <c r="F668" s="211" t="s">
        <v>95</v>
      </c>
      <c r="G668" s="208"/>
      <c r="H668" s="212">
        <v>4</v>
      </c>
      <c r="I668" s="213"/>
      <c r="J668" s="208"/>
      <c r="K668" s="208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163</v>
      </c>
      <c r="AU668" s="218" t="s">
        <v>85</v>
      </c>
      <c r="AV668" s="13" t="s">
        <v>85</v>
      </c>
      <c r="AW668" s="13" t="s">
        <v>32</v>
      </c>
      <c r="AX668" s="13" t="s">
        <v>76</v>
      </c>
      <c r="AY668" s="218" t="s">
        <v>156</v>
      </c>
    </row>
    <row r="669" spans="1:65" s="15" customFormat="1" ht="10.199999999999999">
      <c r="B669" s="230"/>
      <c r="C669" s="231"/>
      <c r="D669" s="209" t="s">
        <v>163</v>
      </c>
      <c r="E669" s="232" t="s">
        <v>1</v>
      </c>
      <c r="F669" s="233" t="s">
        <v>332</v>
      </c>
      <c r="G669" s="231"/>
      <c r="H669" s="232" t="s">
        <v>1</v>
      </c>
      <c r="I669" s="234"/>
      <c r="J669" s="231"/>
      <c r="K669" s="231"/>
      <c r="L669" s="235"/>
      <c r="M669" s="236"/>
      <c r="N669" s="237"/>
      <c r="O669" s="237"/>
      <c r="P669" s="237"/>
      <c r="Q669" s="237"/>
      <c r="R669" s="237"/>
      <c r="S669" s="237"/>
      <c r="T669" s="238"/>
      <c r="AT669" s="239" t="s">
        <v>163</v>
      </c>
      <c r="AU669" s="239" t="s">
        <v>85</v>
      </c>
      <c r="AV669" s="15" t="s">
        <v>83</v>
      </c>
      <c r="AW669" s="15" t="s">
        <v>32</v>
      </c>
      <c r="AX669" s="15" t="s">
        <v>76</v>
      </c>
      <c r="AY669" s="239" t="s">
        <v>156</v>
      </c>
    </row>
    <row r="670" spans="1:65" s="13" customFormat="1" ht="10.199999999999999">
      <c r="B670" s="207"/>
      <c r="C670" s="208"/>
      <c r="D670" s="209" t="s">
        <v>163</v>
      </c>
      <c r="E670" s="210" t="s">
        <v>1</v>
      </c>
      <c r="F670" s="211" t="s">
        <v>95</v>
      </c>
      <c r="G670" s="208"/>
      <c r="H670" s="212">
        <v>4</v>
      </c>
      <c r="I670" s="213"/>
      <c r="J670" s="208"/>
      <c r="K670" s="208"/>
      <c r="L670" s="214"/>
      <c r="M670" s="215"/>
      <c r="N670" s="216"/>
      <c r="O670" s="216"/>
      <c r="P670" s="216"/>
      <c r="Q670" s="216"/>
      <c r="R670" s="216"/>
      <c r="S670" s="216"/>
      <c r="T670" s="217"/>
      <c r="AT670" s="218" t="s">
        <v>163</v>
      </c>
      <c r="AU670" s="218" t="s">
        <v>85</v>
      </c>
      <c r="AV670" s="13" t="s">
        <v>85</v>
      </c>
      <c r="AW670" s="13" t="s">
        <v>32</v>
      </c>
      <c r="AX670" s="13" t="s">
        <v>76</v>
      </c>
      <c r="AY670" s="218" t="s">
        <v>156</v>
      </c>
    </row>
    <row r="671" spans="1:65" s="14" customFormat="1" ht="10.199999999999999">
      <c r="B671" s="219"/>
      <c r="C671" s="220"/>
      <c r="D671" s="209" t="s">
        <v>163</v>
      </c>
      <c r="E671" s="221" t="s">
        <v>1</v>
      </c>
      <c r="F671" s="222" t="s">
        <v>165</v>
      </c>
      <c r="G671" s="220"/>
      <c r="H671" s="223">
        <v>28</v>
      </c>
      <c r="I671" s="224"/>
      <c r="J671" s="220"/>
      <c r="K671" s="220"/>
      <c r="L671" s="225"/>
      <c r="M671" s="226"/>
      <c r="N671" s="227"/>
      <c r="O671" s="227"/>
      <c r="P671" s="227"/>
      <c r="Q671" s="227"/>
      <c r="R671" s="227"/>
      <c r="S671" s="227"/>
      <c r="T671" s="228"/>
      <c r="AT671" s="229" t="s">
        <v>163</v>
      </c>
      <c r="AU671" s="229" t="s">
        <v>85</v>
      </c>
      <c r="AV671" s="14" t="s">
        <v>95</v>
      </c>
      <c r="AW671" s="14" t="s">
        <v>32</v>
      </c>
      <c r="AX671" s="14" t="s">
        <v>83</v>
      </c>
      <c r="AY671" s="229" t="s">
        <v>156</v>
      </c>
    </row>
    <row r="672" spans="1:65" s="2" customFormat="1" ht="24.15" customHeight="1">
      <c r="A672" s="35"/>
      <c r="B672" s="36"/>
      <c r="C672" s="193" t="s">
        <v>876</v>
      </c>
      <c r="D672" s="193" t="s">
        <v>158</v>
      </c>
      <c r="E672" s="194" t="s">
        <v>877</v>
      </c>
      <c r="F672" s="195" t="s">
        <v>878</v>
      </c>
      <c r="G672" s="196" t="s">
        <v>218</v>
      </c>
      <c r="H672" s="197">
        <v>37.58</v>
      </c>
      <c r="I672" s="198"/>
      <c r="J672" s="199">
        <f>ROUND(I672*H672,2)</f>
        <v>0</v>
      </c>
      <c r="K672" s="200"/>
      <c r="L672" s="40"/>
      <c r="M672" s="201" t="s">
        <v>1</v>
      </c>
      <c r="N672" s="202" t="s">
        <v>41</v>
      </c>
      <c r="O672" s="72"/>
      <c r="P672" s="203">
        <f>O672*H672</f>
        <v>0</v>
      </c>
      <c r="Q672" s="203">
        <v>5.0000000000000002E-5</v>
      </c>
      <c r="R672" s="203">
        <f>Q672*H672</f>
        <v>1.879E-3</v>
      </c>
      <c r="S672" s="203">
        <v>0</v>
      </c>
      <c r="T672" s="204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205" t="s">
        <v>200</v>
      </c>
      <c r="AT672" s="205" t="s">
        <v>158</v>
      </c>
      <c r="AU672" s="205" t="s">
        <v>85</v>
      </c>
      <c r="AY672" s="18" t="s">
        <v>156</v>
      </c>
      <c r="BE672" s="206">
        <f>IF(N672="základní",J672,0)</f>
        <v>0</v>
      </c>
      <c r="BF672" s="206">
        <f>IF(N672="snížená",J672,0)</f>
        <v>0</v>
      </c>
      <c r="BG672" s="206">
        <f>IF(N672="zákl. přenesená",J672,0)</f>
        <v>0</v>
      </c>
      <c r="BH672" s="206">
        <f>IF(N672="sníž. přenesená",J672,0)</f>
        <v>0</v>
      </c>
      <c r="BI672" s="206">
        <f>IF(N672="nulová",J672,0)</f>
        <v>0</v>
      </c>
      <c r="BJ672" s="18" t="s">
        <v>83</v>
      </c>
      <c r="BK672" s="206">
        <f>ROUND(I672*H672,2)</f>
        <v>0</v>
      </c>
      <c r="BL672" s="18" t="s">
        <v>200</v>
      </c>
      <c r="BM672" s="205" t="s">
        <v>879</v>
      </c>
    </row>
    <row r="673" spans="1:65" s="2" customFormat="1" ht="33" customHeight="1">
      <c r="A673" s="35"/>
      <c r="B673" s="36"/>
      <c r="C673" s="193" t="s">
        <v>880</v>
      </c>
      <c r="D673" s="193" t="s">
        <v>158</v>
      </c>
      <c r="E673" s="194" t="s">
        <v>881</v>
      </c>
      <c r="F673" s="195" t="s">
        <v>882</v>
      </c>
      <c r="G673" s="196" t="s">
        <v>186</v>
      </c>
      <c r="H673" s="197">
        <v>1.927</v>
      </c>
      <c r="I673" s="198"/>
      <c r="J673" s="199">
        <f>ROUND(I673*H673,2)</f>
        <v>0</v>
      </c>
      <c r="K673" s="200"/>
      <c r="L673" s="40"/>
      <c r="M673" s="201" t="s">
        <v>1</v>
      </c>
      <c r="N673" s="202" t="s">
        <v>41</v>
      </c>
      <c r="O673" s="72"/>
      <c r="P673" s="203">
        <f>O673*H673</f>
        <v>0</v>
      </c>
      <c r="Q673" s="203">
        <v>0</v>
      </c>
      <c r="R673" s="203">
        <f>Q673*H673</f>
        <v>0</v>
      </c>
      <c r="S673" s="203">
        <v>0</v>
      </c>
      <c r="T673" s="204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205" t="s">
        <v>200</v>
      </c>
      <c r="AT673" s="205" t="s">
        <v>158</v>
      </c>
      <c r="AU673" s="205" t="s">
        <v>85</v>
      </c>
      <c r="AY673" s="18" t="s">
        <v>156</v>
      </c>
      <c r="BE673" s="206">
        <f>IF(N673="základní",J673,0)</f>
        <v>0</v>
      </c>
      <c r="BF673" s="206">
        <f>IF(N673="snížená",J673,0)</f>
        <v>0</v>
      </c>
      <c r="BG673" s="206">
        <f>IF(N673="zákl. přenesená",J673,0)</f>
        <v>0</v>
      </c>
      <c r="BH673" s="206">
        <f>IF(N673="sníž. přenesená",J673,0)</f>
        <v>0</v>
      </c>
      <c r="BI673" s="206">
        <f>IF(N673="nulová",J673,0)</f>
        <v>0</v>
      </c>
      <c r="BJ673" s="18" t="s">
        <v>83</v>
      </c>
      <c r="BK673" s="206">
        <f>ROUND(I673*H673,2)</f>
        <v>0</v>
      </c>
      <c r="BL673" s="18" t="s">
        <v>200</v>
      </c>
      <c r="BM673" s="205" t="s">
        <v>883</v>
      </c>
    </row>
    <row r="674" spans="1:65" s="12" customFormat="1" ht="22.8" customHeight="1">
      <c r="B674" s="177"/>
      <c r="C674" s="178"/>
      <c r="D674" s="179" t="s">
        <v>75</v>
      </c>
      <c r="E674" s="191" t="s">
        <v>884</v>
      </c>
      <c r="F674" s="191" t="s">
        <v>885</v>
      </c>
      <c r="G674" s="178"/>
      <c r="H674" s="178"/>
      <c r="I674" s="181"/>
      <c r="J674" s="192">
        <f>BK674</f>
        <v>0</v>
      </c>
      <c r="K674" s="178"/>
      <c r="L674" s="183"/>
      <c r="M674" s="184"/>
      <c r="N674" s="185"/>
      <c r="O674" s="185"/>
      <c r="P674" s="186">
        <f>SUM(P675:P713)</f>
        <v>0</v>
      </c>
      <c r="Q674" s="185"/>
      <c r="R674" s="186">
        <f>SUM(R675:R713)</f>
        <v>0.30142809999999992</v>
      </c>
      <c r="S674" s="185"/>
      <c r="T674" s="187">
        <f>SUM(T675:T713)</f>
        <v>7.5749999999999998E-2</v>
      </c>
      <c r="AR674" s="188" t="s">
        <v>85</v>
      </c>
      <c r="AT674" s="189" t="s">
        <v>75</v>
      </c>
      <c r="AU674" s="189" t="s">
        <v>83</v>
      </c>
      <c r="AY674" s="188" t="s">
        <v>156</v>
      </c>
      <c r="BK674" s="190">
        <f>SUM(BK675:BK713)</f>
        <v>0</v>
      </c>
    </row>
    <row r="675" spans="1:65" s="2" customFormat="1" ht="24.15" customHeight="1">
      <c r="A675" s="35"/>
      <c r="B675" s="36"/>
      <c r="C675" s="193" t="s">
        <v>886</v>
      </c>
      <c r="D675" s="193" t="s">
        <v>158</v>
      </c>
      <c r="E675" s="194" t="s">
        <v>887</v>
      </c>
      <c r="F675" s="195" t="s">
        <v>888</v>
      </c>
      <c r="G675" s="196" t="s">
        <v>218</v>
      </c>
      <c r="H675" s="197">
        <v>26.7</v>
      </c>
      <c r="I675" s="198"/>
      <c r="J675" s="199">
        <f>ROUND(I675*H675,2)</f>
        <v>0</v>
      </c>
      <c r="K675" s="200"/>
      <c r="L675" s="40"/>
      <c r="M675" s="201" t="s">
        <v>1</v>
      </c>
      <c r="N675" s="202" t="s">
        <v>41</v>
      </c>
      <c r="O675" s="72"/>
      <c r="P675" s="203">
        <f>O675*H675</f>
        <v>0</v>
      </c>
      <c r="Q675" s="203">
        <v>0</v>
      </c>
      <c r="R675" s="203">
        <f>Q675*H675</f>
        <v>0</v>
      </c>
      <c r="S675" s="203">
        <v>2.5000000000000001E-3</v>
      </c>
      <c r="T675" s="204">
        <f>S675*H675</f>
        <v>6.6750000000000004E-2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205" t="s">
        <v>200</v>
      </c>
      <c r="AT675" s="205" t="s">
        <v>158</v>
      </c>
      <c r="AU675" s="205" t="s">
        <v>85</v>
      </c>
      <c r="AY675" s="18" t="s">
        <v>156</v>
      </c>
      <c r="BE675" s="206">
        <f>IF(N675="základní",J675,0)</f>
        <v>0</v>
      </c>
      <c r="BF675" s="206">
        <f>IF(N675="snížená",J675,0)</f>
        <v>0</v>
      </c>
      <c r="BG675" s="206">
        <f>IF(N675="zákl. přenesená",J675,0)</f>
        <v>0</v>
      </c>
      <c r="BH675" s="206">
        <f>IF(N675="sníž. přenesená",J675,0)</f>
        <v>0</v>
      </c>
      <c r="BI675" s="206">
        <f>IF(N675="nulová",J675,0)</f>
        <v>0</v>
      </c>
      <c r="BJ675" s="18" t="s">
        <v>83</v>
      </c>
      <c r="BK675" s="206">
        <f>ROUND(I675*H675,2)</f>
        <v>0</v>
      </c>
      <c r="BL675" s="18" t="s">
        <v>200</v>
      </c>
      <c r="BM675" s="205" t="s">
        <v>889</v>
      </c>
    </row>
    <row r="676" spans="1:65" s="13" customFormat="1" ht="10.199999999999999">
      <c r="B676" s="207"/>
      <c r="C676" s="208"/>
      <c r="D676" s="209" t="s">
        <v>163</v>
      </c>
      <c r="E676" s="210" t="s">
        <v>1</v>
      </c>
      <c r="F676" s="211" t="s">
        <v>890</v>
      </c>
      <c r="G676" s="208"/>
      <c r="H676" s="212">
        <v>26.7</v>
      </c>
      <c r="I676" s="213"/>
      <c r="J676" s="208"/>
      <c r="K676" s="208"/>
      <c r="L676" s="214"/>
      <c r="M676" s="215"/>
      <c r="N676" s="216"/>
      <c r="O676" s="216"/>
      <c r="P676" s="216"/>
      <c r="Q676" s="216"/>
      <c r="R676" s="216"/>
      <c r="S676" s="216"/>
      <c r="T676" s="217"/>
      <c r="AT676" s="218" t="s">
        <v>163</v>
      </c>
      <c r="AU676" s="218" t="s">
        <v>85</v>
      </c>
      <c r="AV676" s="13" t="s">
        <v>85</v>
      </c>
      <c r="AW676" s="13" t="s">
        <v>32</v>
      </c>
      <c r="AX676" s="13" t="s">
        <v>76</v>
      </c>
      <c r="AY676" s="218" t="s">
        <v>156</v>
      </c>
    </row>
    <row r="677" spans="1:65" s="14" customFormat="1" ht="10.199999999999999">
      <c r="B677" s="219"/>
      <c r="C677" s="220"/>
      <c r="D677" s="209" t="s">
        <v>163</v>
      </c>
      <c r="E677" s="221" t="s">
        <v>1</v>
      </c>
      <c r="F677" s="222" t="s">
        <v>165</v>
      </c>
      <c r="G677" s="220"/>
      <c r="H677" s="223">
        <v>26.7</v>
      </c>
      <c r="I677" s="224"/>
      <c r="J677" s="220"/>
      <c r="K677" s="220"/>
      <c r="L677" s="225"/>
      <c r="M677" s="226"/>
      <c r="N677" s="227"/>
      <c r="O677" s="227"/>
      <c r="P677" s="227"/>
      <c r="Q677" s="227"/>
      <c r="R677" s="227"/>
      <c r="S677" s="227"/>
      <c r="T677" s="228"/>
      <c r="AT677" s="229" t="s">
        <v>163</v>
      </c>
      <c r="AU677" s="229" t="s">
        <v>85</v>
      </c>
      <c r="AV677" s="14" t="s">
        <v>95</v>
      </c>
      <c r="AW677" s="14" t="s">
        <v>32</v>
      </c>
      <c r="AX677" s="14" t="s">
        <v>83</v>
      </c>
      <c r="AY677" s="229" t="s">
        <v>156</v>
      </c>
    </row>
    <row r="678" spans="1:65" s="2" customFormat="1" ht="21.75" customHeight="1">
      <c r="A678" s="35"/>
      <c r="B678" s="36"/>
      <c r="C678" s="193" t="s">
        <v>891</v>
      </c>
      <c r="D678" s="193" t="s">
        <v>158</v>
      </c>
      <c r="E678" s="194" t="s">
        <v>892</v>
      </c>
      <c r="F678" s="195" t="s">
        <v>893</v>
      </c>
      <c r="G678" s="196" t="s">
        <v>203</v>
      </c>
      <c r="H678" s="197">
        <v>30</v>
      </c>
      <c r="I678" s="198"/>
      <c r="J678" s="199">
        <f>ROUND(I678*H678,2)</f>
        <v>0</v>
      </c>
      <c r="K678" s="200"/>
      <c r="L678" s="40"/>
      <c r="M678" s="201" t="s">
        <v>1</v>
      </c>
      <c r="N678" s="202" t="s">
        <v>41</v>
      </c>
      <c r="O678" s="72"/>
      <c r="P678" s="203">
        <f>O678*H678</f>
        <v>0</v>
      </c>
      <c r="Q678" s="203">
        <v>0</v>
      </c>
      <c r="R678" s="203">
        <f>Q678*H678</f>
        <v>0</v>
      </c>
      <c r="S678" s="203">
        <v>2.9999999999999997E-4</v>
      </c>
      <c r="T678" s="204">
        <f>S678*H678</f>
        <v>8.9999999999999993E-3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205" t="s">
        <v>200</v>
      </c>
      <c r="AT678" s="205" t="s">
        <v>158</v>
      </c>
      <c r="AU678" s="205" t="s">
        <v>85</v>
      </c>
      <c r="AY678" s="18" t="s">
        <v>156</v>
      </c>
      <c r="BE678" s="206">
        <f>IF(N678="základní",J678,0)</f>
        <v>0</v>
      </c>
      <c r="BF678" s="206">
        <f>IF(N678="snížená",J678,0)</f>
        <v>0</v>
      </c>
      <c r="BG678" s="206">
        <f>IF(N678="zákl. přenesená",J678,0)</f>
        <v>0</v>
      </c>
      <c r="BH678" s="206">
        <f>IF(N678="sníž. přenesená",J678,0)</f>
        <v>0</v>
      </c>
      <c r="BI678" s="206">
        <f>IF(N678="nulová",J678,0)</f>
        <v>0</v>
      </c>
      <c r="BJ678" s="18" t="s">
        <v>83</v>
      </c>
      <c r="BK678" s="206">
        <f>ROUND(I678*H678,2)</f>
        <v>0</v>
      </c>
      <c r="BL678" s="18" t="s">
        <v>200</v>
      </c>
      <c r="BM678" s="205" t="s">
        <v>894</v>
      </c>
    </row>
    <row r="679" spans="1:65" s="2" customFormat="1" ht="16.5" customHeight="1">
      <c r="A679" s="35"/>
      <c r="B679" s="36"/>
      <c r="C679" s="193" t="s">
        <v>889</v>
      </c>
      <c r="D679" s="193" t="s">
        <v>158</v>
      </c>
      <c r="E679" s="194" t="s">
        <v>895</v>
      </c>
      <c r="F679" s="195" t="s">
        <v>896</v>
      </c>
      <c r="G679" s="196" t="s">
        <v>218</v>
      </c>
      <c r="H679" s="197">
        <v>37.25</v>
      </c>
      <c r="I679" s="198"/>
      <c r="J679" s="199">
        <f>ROUND(I679*H679,2)</f>
        <v>0</v>
      </c>
      <c r="K679" s="200"/>
      <c r="L679" s="40"/>
      <c r="M679" s="201" t="s">
        <v>1</v>
      </c>
      <c r="N679" s="202" t="s">
        <v>41</v>
      </c>
      <c r="O679" s="72"/>
      <c r="P679" s="203">
        <f>O679*H679</f>
        <v>0</v>
      </c>
      <c r="Q679" s="203">
        <v>0</v>
      </c>
      <c r="R679" s="203">
        <f>Q679*H679</f>
        <v>0</v>
      </c>
      <c r="S679" s="203">
        <v>0</v>
      </c>
      <c r="T679" s="204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205" t="s">
        <v>200</v>
      </c>
      <c r="AT679" s="205" t="s">
        <v>158</v>
      </c>
      <c r="AU679" s="205" t="s">
        <v>85</v>
      </c>
      <c r="AY679" s="18" t="s">
        <v>156</v>
      </c>
      <c r="BE679" s="206">
        <f>IF(N679="základní",J679,0)</f>
        <v>0</v>
      </c>
      <c r="BF679" s="206">
        <f>IF(N679="snížená",J679,0)</f>
        <v>0</v>
      </c>
      <c r="BG679" s="206">
        <f>IF(N679="zákl. přenesená",J679,0)</f>
        <v>0</v>
      </c>
      <c r="BH679" s="206">
        <f>IF(N679="sníž. přenesená",J679,0)</f>
        <v>0</v>
      </c>
      <c r="BI679" s="206">
        <f>IF(N679="nulová",J679,0)</f>
        <v>0</v>
      </c>
      <c r="BJ679" s="18" t="s">
        <v>83</v>
      </c>
      <c r="BK679" s="206">
        <f>ROUND(I679*H679,2)</f>
        <v>0</v>
      </c>
      <c r="BL679" s="18" t="s">
        <v>200</v>
      </c>
      <c r="BM679" s="205" t="s">
        <v>876</v>
      </c>
    </row>
    <row r="680" spans="1:65" s="13" customFormat="1" ht="10.199999999999999">
      <c r="B680" s="207"/>
      <c r="C680" s="208"/>
      <c r="D680" s="209" t="s">
        <v>163</v>
      </c>
      <c r="E680" s="210" t="s">
        <v>1</v>
      </c>
      <c r="F680" s="211" t="s">
        <v>897</v>
      </c>
      <c r="G680" s="208"/>
      <c r="H680" s="212">
        <v>37.25</v>
      </c>
      <c r="I680" s="213"/>
      <c r="J680" s="208"/>
      <c r="K680" s="208"/>
      <c r="L680" s="214"/>
      <c r="M680" s="215"/>
      <c r="N680" s="216"/>
      <c r="O680" s="216"/>
      <c r="P680" s="216"/>
      <c r="Q680" s="216"/>
      <c r="R680" s="216"/>
      <c r="S680" s="216"/>
      <c r="T680" s="217"/>
      <c r="AT680" s="218" t="s">
        <v>163</v>
      </c>
      <c r="AU680" s="218" t="s">
        <v>85</v>
      </c>
      <c r="AV680" s="13" t="s">
        <v>85</v>
      </c>
      <c r="AW680" s="13" t="s">
        <v>32</v>
      </c>
      <c r="AX680" s="13" t="s">
        <v>76</v>
      </c>
      <c r="AY680" s="218" t="s">
        <v>156</v>
      </c>
    </row>
    <row r="681" spans="1:65" s="14" customFormat="1" ht="10.199999999999999">
      <c r="B681" s="219"/>
      <c r="C681" s="220"/>
      <c r="D681" s="209" t="s">
        <v>163</v>
      </c>
      <c r="E681" s="221" t="s">
        <v>1</v>
      </c>
      <c r="F681" s="222" t="s">
        <v>165</v>
      </c>
      <c r="G681" s="220"/>
      <c r="H681" s="223">
        <v>37.25</v>
      </c>
      <c r="I681" s="224"/>
      <c r="J681" s="220"/>
      <c r="K681" s="220"/>
      <c r="L681" s="225"/>
      <c r="M681" s="226"/>
      <c r="N681" s="227"/>
      <c r="O681" s="227"/>
      <c r="P681" s="227"/>
      <c r="Q681" s="227"/>
      <c r="R681" s="227"/>
      <c r="S681" s="227"/>
      <c r="T681" s="228"/>
      <c r="AT681" s="229" t="s">
        <v>163</v>
      </c>
      <c r="AU681" s="229" t="s">
        <v>85</v>
      </c>
      <c r="AV681" s="14" t="s">
        <v>95</v>
      </c>
      <c r="AW681" s="14" t="s">
        <v>32</v>
      </c>
      <c r="AX681" s="14" t="s">
        <v>83</v>
      </c>
      <c r="AY681" s="229" t="s">
        <v>156</v>
      </c>
    </row>
    <row r="682" spans="1:65" s="2" customFormat="1" ht="24.15" customHeight="1">
      <c r="A682" s="35"/>
      <c r="B682" s="36"/>
      <c r="C682" s="193" t="s">
        <v>898</v>
      </c>
      <c r="D682" s="193" t="s">
        <v>158</v>
      </c>
      <c r="E682" s="194" t="s">
        <v>899</v>
      </c>
      <c r="F682" s="195" t="s">
        <v>900</v>
      </c>
      <c r="G682" s="196" t="s">
        <v>218</v>
      </c>
      <c r="H682" s="197">
        <v>37.25</v>
      </c>
      <c r="I682" s="198"/>
      <c r="J682" s="199">
        <f>ROUND(I682*H682,2)</f>
        <v>0</v>
      </c>
      <c r="K682" s="200"/>
      <c r="L682" s="40"/>
      <c r="M682" s="201" t="s">
        <v>1</v>
      </c>
      <c r="N682" s="202" t="s">
        <v>41</v>
      </c>
      <c r="O682" s="72"/>
      <c r="P682" s="203">
        <f>O682*H682</f>
        <v>0</v>
      </c>
      <c r="Q682" s="203">
        <v>3.0000000000000001E-5</v>
      </c>
      <c r="R682" s="203">
        <f>Q682*H682</f>
        <v>1.1175E-3</v>
      </c>
      <c r="S682" s="203">
        <v>0</v>
      </c>
      <c r="T682" s="204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205" t="s">
        <v>200</v>
      </c>
      <c r="AT682" s="205" t="s">
        <v>158</v>
      </c>
      <c r="AU682" s="205" t="s">
        <v>85</v>
      </c>
      <c r="AY682" s="18" t="s">
        <v>156</v>
      </c>
      <c r="BE682" s="206">
        <f>IF(N682="základní",J682,0)</f>
        <v>0</v>
      </c>
      <c r="BF682" s="206">
        <f>IF(N682="snížená",J682,0)</f>
        <v>0</v>
      </c>
      <c r="BG682" s="206">
        <f>IF(N682="zákl. přenesená",J682,0)</f>
        <v>0</v>
      </c>
      <c r="BH682" s="206">
        <f>IF(N682="sníž. přenesená",J682,0)</f>
        <v>0</v>
      </c>
      <c r="BI682" s="206">
        <f>IF(N682="nulová",J682,0)</f>
        <v>0</v>
      </c>
      <c r="BJ682" s="18" t="s">
        <v>83</v>
      </c>
      <c r="BK682" s="206">
        <f>ROUND(I682*H682,2)</f>
        <v>0</v>
      </c>
      <c r="BL682" s="18" t="s">
        <v>200</v>
      </c>
      <c r="BM682" s="205" t="s">
        <v>901</v>
      </c>
    </row>
    <row r="683" spans="1:65" s="2" customFormat="1" ht="33" customHeight="1">
      <c r="A683" s="35"/>
      <c r="B683" s="36"/>
      <c r="C683" s="193" t="s">
        <v>902</v>
      </c>
      <c r="D683" s="193" t="s">
        <v>158</v>
      </c>
      <c r="E683" s="194" t="s">
        <v>903</v>
      </c>
      <c r="F683" s="195" t="s">
        <v>904</v>
      </c>
      <c r="G683" s="196" t="s">
        <v>218</v>
      </c>
      <c r="H683" s="197">
        <v>37.25</v>
      </c>
      <c r="I683" s="198"/>
      <c r="J683" s="199">
        <f>ROUND(I683*H683,2)</f>
        <v>0</v>
      </c>
      <c r="K683" s="200"/>
      <c r="L683" s="40"/>
      <c r="M683" s="201" t="s">
        <v>1</v>
      </c>
      <c r="N683" s="202" t="s">
        <v>41</v>
      </c>
      <c r="O683" s="72"/>
      <c r="P683" s="203">
        <f>O683*H683</f>
        <v>0</v>
      </c>
      <c r="Q683" s="203">
        <v>7.5799999999999999E-3</v>
      </c>
      <c r="R683" s="203">
        <f>Q683*H683</f>
        <v>0.28235500000000002</v>
      </c>
      <c r="S683" s="203">
        <v>0</v>
      </c>
      <c r="T683" s="204">
        <f>S683*H683</f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205" t="s">
        <v>200</v>
      </c>
      <c r="AT683" s="205" t="s">
        <v>158</v>
      </c>
      <c r="AU683" s="205" t="s">
        <v>85</v>
      </c>
      <c r="AY683" s="18" t="s">
        <v>156</v>
      </c>
      <c r="BE683" s="206">
        <f>IF(N683="základní",J683,0)</f>
        <v>0</v>
      </c>
      <c r="BF683" s="206">
        <f>IF(N683="snížená",J683,0)</f>
        <v>0</v>
      </c>
      <c r="BG683" s="206">
        <f>IF(N683="zákl. přenesená",J683,0)</f>
        <v>0</v>
      </c>
      <c r="BH683" s="206">
        <f>IF(N683="sníž. přenesená",J683,0)</f>
        <v>0</v>
      </c>
      <c r="BI683" s="206">
        <f>IF(N683="nulová",J683,0)</f>
        <v>0</v>
      </c>
      <c r="BJ683" s="18" t="s">
        <v>83</v>
      </c>
      <c r="BK683" s="206">
        <f>ROUND(I683*H683,2)</f>
        <v>0</v>
      </c>
      <c r="BL683" s="18" t="s">
        <v>200</v>
      </c>
      <c r="BM683" s="205" t="s">
        <v>886</v>
      </c>
    </row>
    <row r="684" spans="1:65" s="2" customFormat="1" ht="24.15" customHeight="1">
      <c r="A684" s="35"/>
      <c r="B684" s="36"/>
      <c r="C684" s="193" t="s">
        <v>905</v>
      </c>
      <c r="D684" s="193" t="s">
        <v>158</v>
      </c>
      <c r="E684" s="194" t="s">
        <v>906</v>
      </c>
      <c r="F684" s="195" t="s">
        <v>907</v>
      </c>
      <c r="G684" s="196" t="s">
        <v>218</v>
      </c>
      <c r="H684" s="197">
        <v>37.25</v>
      </c>
      <c r="I684" s="198"/>
      <c r="J684" s="199">
        <f>ROUND(I684*H684,2)</f>
        <v>0</v>
      </c>
      <c r="K684" s="200"/>
      <c r="L684" s="40"/>
      <c r="M684" s="201" t="s">
        <v>1</v>
      </c>
      <c r="N684" s="202" t="s">
        <v>41</v>
      </c>
      <c r="O684" s="72"/>
      <c r="P684" s="203">
        <f>O684*H684</f>
        <v>0</v>
      </c>
      <c r="Q684" s="203">
        <v>2.9999999999999997E-4</v>
      </c>
      <c r="R684" s="203">
        <f>Q684*H684</f>
        <v>1.1174999999999999E-2</v>
      </c>
      <c r="S684" s="203">
        <v>0</v>
      </c>
      <c r="T684" s="204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205" t="s">
        <v>200</v>
      </c>
      <c r="AT684" s="205" t="s">
        <v>158</v>
      </c>
      <c r="AU684" s="205" t="s">
        <v>85</v>
      </c>
      <c r="AY684" s="18" t="s">
        <v>156</v>
      </c>
      <c r="BE684" s="206">
        <f>IF(N684="základní",J684,0)</f>
        <v>0</v>
      </c>
      <c r="BF684" s="206">
        <f>IF(N684="snížená",J684,0)</f>
        <v>0</v>
      </c>
      <c r="BG684" s="206">
        <f>IF(N684="zákl. přenesená",J684,0)</f>
        <v>0</v>
      </c>
      <c r="BH684" s="206">
        <f>IF(N684="sníž. přenesená",J684,0)</f>
        <v>0</v>
      </c>
      <c r="BI684" s="206">
        <f>IF(N684="nulová",J684,0)</f>
        <v>0</v>
      </c>
      <c r="BJ684" s="18" t="s">
        <v>83</v>
      </c>
      <c r="BK684" s="206">
        <f>ROUND(I684*H684,2)</f>
        <v>0</v>
      </c>
      <c r="BL684" s="18" t="s">
        <v>200</v>
      </c>
      <c r="BM684" s="205" t="s">
        <v>902</v>
      </c>
    </row>
    <row r="685" spans="1:65" s="2" customFormat="1" ht="33" customHeight="1">
      <c r="A685" s="35"/>
      <c r="B685" s="36"/>
      <c r="C685" s="240" t="s">
        <v>908</v>
      </c>
      <c r="D685" s="240" t="s">
        <v>189</v>
      </c>
      <c r="E685" s="241" t="s">
        <v>909</v>
      </c>
      <c r="F685" s="242" t="s">
        <v>910</v>
      </c>
      <c r="G685" s="243" t="s">
        <v>218</v>
      </c>
      <c r="H685" s="244">
        <v>40.975000000000001</v>
      </c>
      <c r="I685" s="245"/>
      <c r="J685" s="246">
        <f>ROUND(I685*H685,2)</f>
        <v>0</v>
      </c>
      <c r="K685" s="247"/>
      <c r="L685" s="248"/>
      <c r="M685" s="249" t="s">
        <v>1</v>
      </c>
      <c r="N685" s="250" t="s">
        <v>41</v>
      </c>
      <c r="O685" s="72"/>
      <c r="P685" s="203">
        <f>O685*H685</f>
        <v>0</v>
      </c>
      <c r="Q685" s="203">
        <v>0</v>
      </c>
      <c r="R685" s="203">
        <f>Q685*H685</f>
        <v>0</v>
      </c>
      <c r="S685" s="203">
        <v>0</v>
      </c>
      <c r="T685" s="204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205" t="s">
        <v>271</v>
      </c>
      <c r="AT685" s="205" t="s">
        <v>189</v>
      </c>
      <c r="AU685" s="205" t="s">
        <v>85</v>
      </c>
      <c r="AY685" s="18" t="s">
        <v>156</v>
      </c>
      <c r="BE685" s="206">
        <f>IF(N685="základní",J685,0)</f>
        <v>0</v>
      </c>
      <c r="BF685" s="206">
        <f>IF(N685="snížená",J685,0)</f>
        <v>0</v>
      </c>
      <c r="BG685" s="206">
        <f>IF(N685="zákl. přenesená",J685,0)</f>
        <v>0</v>
      </c>
      <c r="BH685" s="206">
        <f>IF(N685="sníž. přenesená",J685,0)</f>
        <v>0</v>
      </c>
      <c r="BI685" s="206">
        <f>IF(N685="nulová",J685,0)</f>
        <v>0</v>
      </c>
      <c r="BJ685" s="18" t="s">
        <v>83</v>
      </c>
      <c r="BK685" s="206">
        <f>ROUND(I685*H685,2)</f>
        <v>0</v>
      </c>
      <c r="BL685" s="18" t="s">
        <v>200</v>
      </c>
      <c r="BM685" s="205" t="s">
        <v>908</v>
      </c>
    </row>
    <row r="686" spans="1:65" s="13" customFormat="1" ht="10.199999999999999">
      <c r="B686" s="207"/>
      <c r="C686" s="208"/>
      <c r="D686" s="209" t="s">
        <v>163</v>
      </c>
      <c r="E686" s="210" t="s">
        <v>1</v>
      </c>
      <c r="F686" s="211" t="s">
        <v>911</v>
      </c>
      <c r="G686" s="208"/>
      <c r="H686" s="212">
        <v>40.975000000000001</v>
      </c>
      <c r="I686" s="213"/>
      <c r="J686" s="208"/>
      <c r="K686" s="208"/>
      <c r="L686" s="214"/>
      <c r="M686" s="215"/>
      <c r="N686" s="216"/>
      <c r="O686" s="216"/>
      <c r="P686" s="216"/>
      <c r="Q686" s="216"/>
      <c r="R686" s="216"/>
      <c r="S686" s="216"/>
      <c r="T686" s="217"/>
      <c r="AT686" s="218" t="s">
        <v>163</v>
      </c>
      <c r="AU686" s="218" t="s">
        <v>85</v>
      </c>
      <c r="AV686" s="13" t="s">
        <v>85</v>
      </c>
      <c r="AW686" s="13" t="s">
        <v>32</v>
      </c>
      <c r="AX686" s="13" t="s">
        <v>76</v>
      </c>
      <c r="AY686" s="218" t="s">
        <v>156</v>
      </c>
    </row>
    <row r="687" spans="1:65" s="14" customFormat="1" ht="10.199999999999999">
      <c r="B687" s="219"/>
      <c r="C687" s="220"/>
      <c r="D687" s="209" t="s">
        <v>163</v>
      </c>
      <c r="E687" s="221" t="s">
        <v>1</v>
      </c>
      <c r="F687" s="222" t="s">
        <v>165</v>
      </c>
      <c r="G687" s="220"/>
      <c r="H687" s="223">
        <v>40.975000000000001</v>
      </c>
      <c r="I687" s="224"/>
      <c r="J687" s="220"/>
      <c r="K687" s="220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163</v>
      </c>
      <c r="AU687" s="229" t="s">
        <v>85</v>
      </c>
      <c r="AV687" s="14" t="s">
        <v>95</v>
      </c>
      <c r="AW687" s="14" t="s">
        <v>32</v>
      </c>
      <c r="AX687" s="14" t="s">
        <v>83</v>
      </c>
      <c r="AY687" s="229" t="s">
        <v>156</v>
      </c>
    </row>
    <row r="688" spans="1:65" s="2" customFormat="1" ht="24.15" customHeight="1">
      <c r="A688" s="35"/>
      <c r="B688" s="36"/>
      <c r="C688" s="193" t="s">
        <v>912</v>
      </c>
      <c r="D688" s="193" t="s">
        <v>158</v>
      </c>
      <c r="E688" s="194" t="s">
        <v>913</v>
      </c>
      <c r="F688" s="195" t="s">
        <v>914</v>
      </c>
      <c r="G688" s="196" t="s">
        <v>203</v>
      </c>
      <c r="H688" s="197">
        <v>22.35</v>
      </c>
      <c r="I688" s="198"/>
      <c r="J688" s="199">
        <f>ROUND(I688*H688,2)</f>
        <v>0</v>
      </c>
      <c r="K688" s="200"/>
      <c r="L688" s="40"/>
      <c r="M688" s="201" t="s">
        <v>1</v>
      </c>
      <c r="N688" s="202" t="s">
        <v>41</v>
      </c>
      <c r="O688" s="72"/>
      <c r="P688" s="203">
        <f>O688*H688</f>
        <v>0</v>
      </c>
      <c r="Q688" s="203">
        <v>2.0000000000000002E-5</v>
      </c>
      <c r="R688" s="203">
        <f>Q688*H688</f>
        <v>4.4700000000000008E-4</v>
      </c>
      <c r="S688" s="203">
        <v>0</v>
      </c>
      <c r="T688" s="204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205" t="s">
        <v>200</v>
      </c>
      <c r="AT688" s="205" t="s">
        <v>158</v>
      </c>
      <c r="AU688" s="205" t="s">
        <v>85</v>
      </c>
      <c r="AY688" s="18" t="s">
        <v>156</v>
      </c>
      <c r="BE688" s="206">
        <f>IF(N688="základní",J688,0)</f>
        <v>0</v>
      </c>
      <c r="BF688" s="206">
        <f>IF(N688="snížená",J688,0)</f>
        <v>0</v>
      </c>
      <c r="BG688" s="206">
        <f>IF(N688="zákl. přenesená",J688,0)</f>
        <v>0</v>
      </c>
      <c r="BH688" s="206">
        <f>IF(N688="sníž. přenesená",J688,0)</f>
        <v>0</v>
      </c>
      <c r="BI688" s="206">
        <f>IF(N688="nulová",J688,0)</f>
        <v>0</v>
      </c>
      <c r="BJ688" s="18" t="s">
        <v>83</v>
      </c>
      <c r="BK688" s="206">
        <f>ROUND(I688*H688,2)</f>
        <v>0</v>
      </c>
      <c r="BL688" s="18" t="s">
        <v>200</v>
      </c>
      <c r="BM688" s="205" t="s">
        <v>915</v>
      </c>
    </row>
    <row r="689" spans="1:65" s="13" customFormat="1" ht="10.199999999999999">
      <c r="B689" s="207"/>
      <c r="C689" s="208"/>
      <c r="D689" s="209" t="s">
        <v>163</v>
      </c>
      <c r="E689" s="210" t="s">
        <v>1</v>
      </c>
      <c r="F689" s="211" t="s">
        <v>916</v>
      </c>
      <c r="G689" s="208"/>
      <c r="H689" s="212">
        <v>22.35</v>
      </c>
      <c r="I689" s="213"/>
      <c r="J689" s="208"/>
      <c r="K689" s="208"/>
      <c r="L689" s="214"/>
      <c r="M689" s="215"/>
      <c r="N689" s="216"/>
      <c r="O689" s="216"/>
      <c r="P689" s="216"/>
      <c r="Q689" s="216"/>
      <c r="R689" s="216"/>
      <c r="S689" s="216"/>
      <c r="T689" s="217"/>
      <c r="AT689" s="218" t="s">
        <v>163</v>
      </c>
      <c r="AU689" s="218" t="s">
        <v>85</v>
      </c>
      <c r="AV689" s="13" t="s">
        <v>85</v>
      </c>
      <c r="AW689" s="13" t="s">
        <v>32</v>
      </c>
      <c r="AX689" s="13" t="s">
        <v>76</v>
      </c>
      <c r="AY689" s="218" t="s">
        <v>156</v>
      </c>
    </row>
    <row r="690" spans="1:65" s="14" customFormat="1" ht="10.199999999999999">
      <c r="B690" s="219"/>
      <c r="C690" s="220"/>
      <c r="D690" s="209" t="s">
        <v>163</v>
      </c>
      <c r="E690" s="221" t="s">
        <v>1</v>
      </c>
      <c r="F690" s="222" t="s">
        <v>165</v>
      </c>
      <c r="G690" s="220"/>
      <c r="H690" s="223">
        <v>22.35</v>
      </c>
      <c r="I690" s="224"/>
      <c r="J690" s="220"/>
      <c r="K690" s="220"/>
      <c r="L690" s="225"/>
      <c r="M690" s="226"/>
      <c r="N690" s="227"/>
      <c r="O690" s="227"/>
      <c r="P690" s="227"/>
      <c r="Q690" s="227"/>
      <c r="R690" s="227"/>
      <c r="S690" s="227"/>
      <c r="T690" s="228"/>
      <c r="AT690" s="229" t="s">
        <v>163</v>
      </c>
      <c r="AU690" s="229" t="s">
        <v>85</v>
      </c>
      <c r="AV690" s="14" t="s">
        <v>95</v>
      </c>
      <c r="AW690" s="14" t="s">
        <v>32</v>
      </c>
      <c r="AX690" s="14" t="s">
        <v>83</v>
      </c>
      <c r="AY690" s="229" t="s">
        <v>156</v>
      </c>
    </row>
    <row r="691" spans="1:65" s="2" customFormat="1" ht="16.5" customHeight="1">
      <c r="A691" s="35"/>
      <c r="B691" s="36"/>
      <c r="C691" s="193" t="s">
        <v>917</v>
      </c>
      <c r="D691" s="193" t="s">
        <v>158</v>
      </c>
      <c r="E691" s="194" t="s">
        <v>918</v>
      </c>
      <c r="F691" s="195" t="s">
        <v>919</v>
      </c>
      <c r="G691" s="196" t="s">
        <v>203</v>
      </c>
      <c r="H691" s="197">
        <v>54</v>
      </c>
      <c r="I691" s="198"/>
      <c r="J691" s="199">
        <f>ROUND(I691*H691,2)</f>
        <v>0</v>
      </c>
      <c r="K691" s="200"/>
      <c r="L691" s="40"/>
      <c r="M691" s="201" t="s">
        <v>1</v>
      </c>
      <c r="N691" s="202" t="s">
        <v>41</v>
      </c>
      <c r="O691" s="72"/>
      <c r="P691" s="203">
        <f>O691*H691</f>
        <v>0</v>
      </c>
      <c r="Q691" s="203">
        <v>1.0000000000000001E-5</v>
      </c>
      <c r="R691" s="203">
        <f>Q691*H691</f>
        <v>5.4000000000000001E-4</v>
      </c>
      <c r="S691" s="203">
        <v>0</v>
      </c>
      <c r="T691" s="204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205" t="s">
        <v>200</v>
      </c>
      <c r="AT691" s="205" t="s">
        <v>158</v>
      </c>
      <c r="AU691" s="205" t="s">
        <v>85</v>
      </c>
      <c r="AY691" s="18" t="s">
        <v>156</v>
      </c>
      <c r="BE691" s="206">
        <f>IF(N691="základní",J691,0)</f>
        <v>0</v>
      </c>
      <c r="BF691" s="206">
        <f>IF(N691="snížená",J691,0)</f>
        <v>0</v>
      </c>
      <c r="BG691" s="206">
        <f>IF(N691="zákl. přenesená",J691,0)</f>
        <v>0</v>
      </c>
      <c r="BH691" s="206">
        <f>IF(N691="sníž. přenesená",J691,0)</f>
        <v>0</v>
      </c>
      <c r="BI691" s="206">
        <f>IF(N691="nulová",J691,0)</f>
        <v>0</v>
      </c>
      <c r="BJ691" s="18" t="s">
        <v>83</v>
      </c>
      <c r="BK691" s="206">
        <f>ROUND(I691*H691,2)</f>
        <v>0</v>
      </c>
      <c r="BL691" s="18" t="s">
        <v>200</v>
      </c>
      <c r="BM691" s="205" t="s">
        <v>920</v>
      </c>
    </row>
    <row r="692" spans="1:65" s="15" customFormat="1" ht="10.199999999999999">
      <c r="B692" s="230"/>
      <c r="C692" s="231"/>
      <c r="D692" s="209" t="s">
        <v>163</v>
      </c>
      <c r="E692" s="232" t="s">
        <v>1</v>
      </c>
      <c r="F692" s="233" t="s">
        <v>318</v>
      </c>
      <c r="G692" s="231"/>
      <c r="H692" s="232" t="s">
        <v>1</v>
      </c>
      <c r="I692" s="234"/>
      <c r="J692" s="231"/>
      <c r="K692" s="231"/>
      <c r="L692" s="235"/>
      <c r="M692" s="236"/>
      <c r="N692" s="237"/>
      <c r="O692" s="237"/>
      <c r="P692" s="237"/>
      <c r="Q692" s="237"/>
      <c r="R692" s="237"/>
      <c r="S692" s="237"/>
      <c r="T692" s="238"/>
      <c r="AT692" s="239" t="s">
        <v>163</v>
      </c>
      <c r="AU692" s="239" t="s">
        <v>85</v>
      </c>
      <c r="AV692" s="15" t="s">
        <v>83</v>
      </c>
      <c r="AW692" s="15" t="s">
        <v>32</v>
      </c>
      <c r="AX692" s="15" t="s">
        <v>76</v>
      </c>
      <c r="AY692" s="239" t="s">
        <v>156</v>
      </c>
    </row>
    <row r="693" spans="1:65" s="13" customFormat="1" ht="10.199999999999999">
      <c r="B693" s="207"/>
      <c r="C693" s="208"/>
      <c r="D693" s="209" t="s">
        <v>163</v>
      </c>
      <c r="E693" s="210" t="s">
        <v>1</v>
      </c>
      <c r="F693" s="211" t="s">
        <v>921</v>
      </c>
      <c r="G693" s="208"/>
      <c r="H693" s="212">
        <v>17.2</v>
      </c>
      <c r="I693" s="213"/>
      <c r="J693" s="208"/>
      <c r="K693" s="208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163</v>
      </c>
      <c r="AU693" s="218" t="s">
        <v>85</v>
      </c>
      <c r="AV693" s="13" t="s">
        <v>85</v>
      </c>
      <c r="AW693" s="13" t="s">
        <v>32</v>
      </c>
      <c r="AX693" s="13" t="s">
        <v>76</v>
      </c>
      <c r="AY693" s="218" t="s">
        <v>156</v>
      </c>
    </row>
    <row r="694" spans="1:65" s="15" customFormat="1" ht="10.199999999999999">
      <c r="B694" s="230"/>
      <c r="C694" s="231"/>
      <c r="D694" s="209" t="s">
        <v>163</v>
      </c>
      <c r="E694" s="232" t="s">
        <v>1</v>
      </c>
      <c r="F694" s="233" t="s">
        <v>320</v>
      </c>
      <c r="G694" s="231"/>
      <c r="H694" s="232" t="s">
        <v>1</v>
      </c>
      <c r="I694" s="234"/>
      <c r="J694" s="231"/>
      <c r="K694" s="231"/>
      <c r="L694" s="235"/>
      <c r="M694" s="236"/>
      <c r="N694" s="237"/>
      <c r="O694" s="237"/>
      <c r="P694" s="237"/>
      <c r="Q694" s="237"/>
      <c r="R694" s="237"/>
      <c r="S694" s="237"/>
      <c r="T694" s="238"/>
      <c r="AT694" s="239" t="s">
        <v>163</v>
      </c>
      <c r="AU694" s="239" t="s">
        <v>85</v>
      </c>
      <c r="AV694" s="15" t="s">
        <v>83</v>
      </c>
      <c r="AW694" s="15" t="s">
        <v>32</v>
      </c>
      <c r="AX694" s="15" t="s">
        <v>76</v>
      </c>
      <c r="AY694" s="239" t="s">
        <v>156</v>
      </c>
    </row>
    <row r="695" spans="1:65" s="13" customFormat="1" ht="10.199999999999999">
      <c r="B695" s="207"/>
      <c r="C695" s="208"/>
      <c r="D695" s="209" t="s">
        <v>163</v>
      </c>
      <c r="E695" s="210" t="s">
        <v>1</v>
      </c>
      <c r="F695" s="211" t="s">
        <v>922</v>
      </c>
      <c r="G695" s="208"/>
      <c r="H695" s="212">
        <v>10</v>
      </c>
      <c r="I695" s="213"/>
      <c r="J695" s="208"/>
      <c r="K695" s="208"/>
      <c r="L695" s="214"/>
      <c r="M695" s="215"/>
      <c r="N695" s="216"/>
      <c r="O695" s="216"/>
      <c r="P695" s="216"/>
      <c r="Q695" s="216"/>
      <c r="R695" s="216"/>
      <c r="S695" s="216"/>
      <c r="T695" s="217"/>
      <c r="AT695" s="218" t="s">
        <v>163</v>
      </c>
      <c r="AU695" s="218" t="s">
        <v>85</v>
      </c>
      <c r="AV695" s="13" t="s">
        <v>85</v>
      </c>
      <c r="AW695" s="13" t="s">
        <v>32</v>
      </c>
      <c r="AX695" s="13" t="s">
        <v>76</v>
      </c>
      <c r="AY695" s="218" t="s">
        <v>156</v>
      </c>
    </row>
    <row r="696" spans="1:65" s="15" customFormat="1" ht="10.199999999999999">
      <c r="B696" s="230"/>
      <c r="C696" s="231"/>
      <c r="D696" s="209" t="s">
        <v>163</v>
      </c>
      <c r="E696" s="232" t="s">
        <v>1</v>
      </c>
      <c r="F696" s="233" t="s">
        <v>322</v>
      </c>
      <c r="G696" s="231"/>
      <c r="H696" s="232" t="s">
        <v>1</v>
      </c>
      <c r="I696" s="234"/>
      <c r="J696" s="231"/>
      <c r="K696" s="231"/>
      <c r="L696" s="235"/>
      <c r="M696" s="236"/>
      <c r="N696" s="237"/>
      <c r="O696" s="237"/>
      <c r="P696" s="237"/>
      <c r="Q696" s="237"/>
      <c r="R696" s="237"/>
      <c r="S696" s="237"/>
      <c r="T696" s="238"/>
      <c r="AT696" s="239" t="s">
        <v>163</v>
      </c>
      <c r="AU696" s="239" t="s">
        <v>85</v>
      </c>
      <c r="AV696" s="15" t="s">
        <v>83</v>
      </c>
      <c r="AW696" s="15" t="s">
        <v>32</v>
      </c>
      <c r="AX696" s="15" t="s">
        <v>76</v>
      </c>
      <c r="AY696" s="239" t="s">
        <v>156</v>
      </c>
    </row>
    <row r="697" spans="1:65" s="13" customFormat="1" ht="10.199999999999999">
      <c r="B697" s="207"/>
      <c r="C697" s="208"/>
      <c r="D697" s="209" t="s">
        <v>163</v>
      </c>
      <c r="E697" s="210" t="s">
        <v>1</v>
      </c>
      <c r="F697" s="211" t="s">
        <v>923</v>
      </c>
      <c r="G697" s="208"/>
      <c r="H697" s="212">
        <v>8.1999999999999993</v>
      </c>
      <c r="I697" s="213"/>
      <c r="J697" s="208"/>
      <c r="K697" s="208"/>
      <c r="L697" s="214"/>
      <c r="M697" s="215"/>
      <c r="N697" s="216"/>
      <c r="O697" s="216"/>
      <c r="P697" s="216"/>
      <c r="Q697" s="216"/>
      <c r="R697" s="216"/>
      <c r="S697" s="216"/>
      <c r="T697" s="217"/>
      <c r="AT697" s="218" t="s">
        <v>163</v>
      </c>
      <c r="AU697" s="218" t="s">
        <v>85</v>
      </c>
      <c r="AV697" s="13" t="s">
        <v>85</v>
      </c>
      <c r="AW697" s="13" t="s">
        <v>32</v>
      </c>
      <c r="AX697" s="13" t="s">
        <v>76</v>
      </c>
      <c r="AY697" s="218" t="s">
        <v>156</v>
      </c>
    </row>
    <row r="698" spans="1:65" s="15" customFormat="1" ht="10.199999999999999">
      <c r="B698" s="230"/>
      <c r="C698" s="231"/>
      <c r="D698" s="209" t="s">
        <v>163</v>
      </c>
      <c r="E698" s="232" t="s">
        <v>1</v>
      </c>
      <c r="F698" s="233" t="s">
        <v>328</v>
      </c>
      <c r="G698" s="231"/>
      <c r="H698" s="232" t="s">
        <v>1</v>
      </c>
      <c r="I698" s="234"/>
      <c r="J698" s="231"/>
      <c r="K698" s="231"/>
      <c r="L698" s="235"/>
      <c r="M698" s="236"/>
      <c r="N698" s="237"/>
      <c r="O698" s="237"/>
      <c r="P698" s="237"/>
      <c r="Q698" s="237"/>
      <c r="R698" s="237"/>
      <c r="S698" s="237"/>
      <c r="T698" s="238"/>
      <c r="AT698" s="239" t="s">
        <v>163</v>
      </c>
      <c r="AU698" s="239" t="s">
        <v>85</v>
      </c>
      <c r="AV698" s="15" t="s">
        <v>83</v>
      </c>
      <c r="AW698" s="15" t="s">
        <v>32</v>
      </c>
      <c r="AX698" s="15" t="s">
        <v>76</v>
      </c>
      <c r="AY698" s="239" t="s">
        <v>156</v>
      </c>
    </row>
    <row r="699" spans="1:65" s="13" customFormat="1" ht="10.199999999999999">
      <c r="B699" s="207"/>
      <c r="C699" s="208"/>
      <c r="D699" s="209" t="s">
        <v>163</v>
      </c>
      <c r="E699" s="210" t="s">
        <v>1</v>
      </c>
      <c r="F699" s="211" t="s">
        <v>924</v>
      </c>
      <c r="G699" s="208"/>
      <c r="H699" s="212">
        <v>10.199999999999999</v>
      </c>
      <c r="I699" s="213"/>
      <c r="J699" s="208"/>
      <c r="K699" s="208"/>
      <c r="L699" s="214"/>
      <c r="M699" s="215"/>
      <c r="N699" s="216"/>
      <c r="O699" s="216"/>
      <c r="P699" s="216"/>
      <c r="Q699" s="216"/>
      <c r="R699" s="216"/>
      <c r="S699" s="216"/>
      <c r="T699" s="217"/>
      <c r="AT699" s="218" t="s">
        <v>163</v>
      </c>
      <c r="AU699" s="218" t="s">
        <v>85</v>
      </c>
      <c r="AV699" s="13" t="s">
        <v>85</v>
      </c>
      <c r="AW699" s="13" t="s">
        <v>32</v>
      </c>
      <c r="AX699" s="13" t="s">
        <v>76</v>
      </c>
      <c r="AY699" s="218" t="s">
        <v>156</v>
      </c>
    </row>
    <row r="700" spans="1:65" s="15" customFormat="1" ht="10.199999999999999">
      <c r="B700" s="230"/>
      <c r="C700" s="231"/>
      <c r="D700" s="209" t="s">
        <v>163</v>
      </c>
      <c r="E700" s="232" t="s">
        <v>1</v>
      </c>
      <c r="F700" s="233" t="s">
        <v>330</v>
      </c>
      <c r="G700" s="231"/>
      <c r="H700" s="232" t="s">
        <v>1</v>
      </c>
      <c r="I700" s="234"/>
      <c r="J700" s="231"/>
      <c r="K700" s="231"/>
      <c r="L700" s="235"/>
      <c r="M700" s="236"/>
      <c r="N700" s="237"/>
      <c r="O700" s="237"/>
      <c r="P700" s="237"/>
      <c r="Q700" s="237"/>
      <c r="R700" s="237"/>
      <c r="S700" s="237"/>
      <c r="T700" s="238"/>
      <c r="AT700" s="239" t="s">
        <v>163</v>
      </c>
      <c r="AU700" s="239" t="s">
        <v>85</v>
      </c>
      <c r="AV700" s="15" t="s">
        <v>83</v>
      </c>
      <c r="AW700" s="15" t="s">
        <v>32</v>
      </c>
      <c r="AX700" s="15" t="s">
        <v>76</v>
      </c>
      <c r="AY700" s="239" t="s">
        <v>156</v>
      </c>
    </row>
    <row r="701" spans="1:65" s="13" customFormat="1" ht="10.199999999999999">
      <c r="B701" s="207"/>
      <c r="C701" s="208"/>
      <c r="D701" s="209" t="s">
        <v>163</v>
      </c>
      <c r="E701" s="210" t="s">
        <v>1</v>
      </c>
      <c r="F701" s="211" t="s">
        <v>925</v>
      </c>
      <c r="G701" s="208"/>
      <c r="H701" s="212">
        <v>8.4</v>
      </c>
      <c r="I701" s="213"/>
      <c r="J701" s="208"/>
      <c r="K701" s="208"/>
      <c r="L701" s="214"/>
      <c r="M701" s="215"/>
      <c r="N701" s="216"/>
      <c r="O701" s="216"/>
      <c r="P701" s="216"/>
      <c r="Q701" s="216"/>
      <c r="R701" s="216"/>
      <c r="S701" s="216"/>
      <c r="T701" s="217"/>
      <c r="AT701" s="218" t="s">
        <v>163</v>
      </c>
      <c r="AU701" s="218" t="s">
        <v>85</v>
      </c>
      <c r="AV701" s="13" t="s">
        <v>85</v>
      </c>
      <c r="AW701" s="13" t="s">
        <v>32</v>
      </c>
      <c r="AX701" s="13" t="s">
        <v>76</v>
      </c>
      <c r="AY701" s="218" t="s">
        <v>156</v>
      </c>
    </row>
    <row r="702" spans="1:65" s="14" customFormat="1" ht="10.199999999999999">
      <c r="B702" s="219"/>
      <c r="C702" s="220"/>
      <c r="D702" s="209" t="s">
        <v>163</v>
      </c>
      <c r="E702" s="221" t="s">
        <v>1</v>
      </c>
      <c r="F702" s="222" t="s">
        <v>165</v>
      </c>
      <c r="G702" s="220"/>
      <c r="H702" s="223">
        <v>54</v>
      </c>
      <c r="I702" s="224"/>
      <c r="J702" s="220"/>
      <c r="K702" s="220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163</v>
      </c>
      <c r="AU702" s="229" t="s">
        <v>85</v>
      </c>
      <c r="AV702" s="14" t="s">
        <v>95</v>
      </c>
      <c r="AW702" s="14" t="s">
        <v>32</v>
      </c>
      <c r="AX702" s="14" t="s">
        <v>83</v>
      </c>
      <c r="AY702" s="229" t="s">
        <v>156</v>
      </c>
    </row>
    <row r="703" spans="1:65" s="2" customFormat="1" ht="16.5" customHeight="1">
      <c r="A703" s="35"/>
      <c r="B703" s="36"/>
      <c r="C703" s="240" t="s">
        <v>926</v>
      </c>
      <c r="D703" s="240" t="s">
        <v>189</v>
      </c>
      <c r="E703" s="241" t="s">
        <v>927</v>
      </c>
      <c r="F703" s="242" t="s">
        <v>928</v>
      </c>
      <c r="G703" s="243" t="s">
        <v>203</v>
      </c>
      <c r="H703" s="244">
        <v>55.08</v>
      </c>
      <c r="I703" s="245"/>
      <c r="J703" s="246">
        <f>ROUND(I703*H703,2)</f>
        <v>0</v>
      </c>
      <c r="K703" s="247"/>
      <c r="L703" s="248"/>
      <c r="M703" s="249" t="s">
        <v>1</v>
      </c>
      <c r="N703" s="250" t="s">
        <v>41</v>
      </c>
      <c r="O703" s="72"/>
      <c r="P703" s="203">
        <f>O703*H703</f>
        <v>0</v>
      </c>
      <c r="Q703" s="203">
        <v>8.0000000000000007E-5</v>
      </c>
      <c r="R703" s="203">
        <f>Q703*H703</f>
        <v>4.4064000000000004E-3</v>
      </c>
      <c r="S703" s="203">
        <v>0</v>
      </c>
      <c r="T703" s="204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205" t="s">
        <v>271</v>
      </c>
      <c r="AT703" s="205" t="s">
        <v>189</v>
      </c>
      <c r="AU703" s="205" t="s">
        <v>85</v>
      </c>
      <c r="AY703" s="18" t="s">
        <v>156</v>
      </c>
      <c r="BE703" s="206">
        <f>IF(N703="základní",J703,0)</f>
        <v>0</v>
      </c>
      <c r="BF703" s="206">
        <f>IF(N703="snížená",J703,0)</f>
        <v>0</v>
      </c>
      <c r="BG703" s="206">
        <f>IF(N703="zákl. přenesená",J703,0)</f>
        <v>0</v>
      </c>
      <c r="BH703" s="206">
        <f>IF(N703="sníž. přenesená",J703,0)</f>
        <v>0</v>
      </c>
      <c r="BI703" s="206">
        <f>IF(N703="nulová",J703,0)</f>
        <v>0</v>
      </c>
      <c r="BJ703" s="18" t="s">
        <v>83</v>
      </c>
      <c r="BK703" s="206">
        <f>ROUND(I703*H703,2)</f>
        <v>0</v>
      </c>
      <c r="BL703" s="18" t="s">
        <v>200</v>
      </c>
      <c r="BM703" s="205" t="s">
        <v>929</v>
      </c>
    </row>
    <row r="704" spans="1:65" s="13" customFormat="1" ht="10.199999999999999">
      <c r="B704" s="207"/>
      <c r="C704" s="208"/>
      <c r="D704" s="209" t="s">
        <v>163</v>
      </c>
      <c r="E704" s="210" t="s">
        <v>1</v>
      </c>
      <c r="F704" s="211" t="s">
        <v>930</v>
      </c>
      <c r="G704" s="208"/>
      <c r="H704" s="212">
        <v>55.08</v>
      </c>
      <c r="I704" s="213"/>
      <c r="J704" s="208"/>
      <c r="K704" s="208"/>
      <c r="L704" s="214"/>
      <c r="M704" s="215"/>
      <c r="N704" s="216"/>
      <c r="O704" s="216"/>
      <c r="P704" s="216"/>
      <c r="Q704" s="216"/>
      <c r="R704" s="216"/>
      <c r="S704" s="216"/>
      <c r="T704" s="217"/>
      <c r="AT704" s="218" t="s">
        <v>163</v>
      </c>
      <c r="AU704" s="218" t="s">
        <v>85</v>
      </c>
      <c r="AV704" s="13" t="s">
        <v>85</v>
      </c>
      <c r="AW704" s="13" t="s">
        <v>32</v>
      </c>
      <c r="AX704" s="13" t="s">
        <v>76</v>
      </c>
      <c r="AY704" s="218" t="s">
        <v>156</v>
      </c>
    </row>
    <row r="705" spans="1:65" s="14" customFormat="1" ht="10.199999999999999">
      <c r="B705" s="219"/>
      <c r="C705" s="220"/>
      <c r="D705" s="209" t="s">
        <v>163</v>
      </c>
      <c r="E705" s="221" t="s">
        <v>1</v>
      </c>
      <c r="F705" s="222" t="s">
        <v>165</v>
      </c>
      <c r="G705" s="220"/>
      <c r="H705" s="223">
        <v>55.08</v>
      </c>
      <c r="I705" s="224"/>
      <c r="J705" s="220"/>
      <c r="K705" s="220"/>
      <c r="L705" s="225"/>
      <c r="M705" s="226"/>
      <c r="N705" s="227"/>
      <c r="O705" s="227"/>
      <c r="P705" s="227"/>
      <c r="Q705" s="227"/>
      <c r="R705" s="227"/>
      <c r="S705" s="227"/>
      <c r="T705" s="228"/>
      <c r="AT705" s="229" t="s">
        <v>163</v>
      </c>
      <c r="AU705" s="229" t="s">
        <v>85</v>
      </c>
      <c r="AV705" s="14" t="s">
        <v>95</v>
      </c>
      <c r="AW705" s="14" t="s">
        <v>32</v>
      </c>
      <c r="AX705" s="14" t="s">
        <v>83</v>
      </c>
      <c r="AY705" s="229" t="s">
        <v>156</v>
      </c>
    </row>
    <row r="706" spans="1:65" s="2" customFormat="1" ht="16.5" customHeight="1">
      <c r="A706" s="35"/>
      <c r="B706" s="36"/>
      <c r="C706" s="193" t="s">
        <v>931</v>
      </c>
      <c r="D706" s="193" t="s">
        <v>158</v>
      </c>
      <c r="E706" s="194" t="s">
        <v>932</v>
      </c>
      <c r="F706" s="195" t="s">
        <v>933</v>
      </c>
      <c r="G706" s="196" t="s">
        <v>203</v>
      </c>
      <c r="H706" s="197">
        <v>8</v>
      </c>
      <c r="I706" s="198"/>
      <c r="J706" s="199">
        <f>ROUND(I706*H706,2)</f>
        <v>0</v>
      </c>
      <c r="K706" s="200"/>
      <c r="L706" s="40"/>
      <c r="M706" s="201" t="s">
        <v>1</v>
      </c>
      <c r="N706" s="202" t="s">
        <v>41</v>
      </c>
      <c r="O706" s="72"/>
      <c r="P706" s="203">
        <f>O706*H706</f>
        <v>0</v>
      </c>
      <c r="Q706" s="203">
        <v>0</v>
      </c>
      <c r="R706" s="203">
        <f>Q706*H706</f>
        <v>0</v>
      </c>
      <c r="S706" s="203">
        <v>0</v>
      </c>
      <c r="T706" s="204">
        <f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205" t="s">
        <v>200</v>
      </c>
      <c r="AT706" s="205" t="s">
        <v>158</v>
      </c>
      <c r="AU706" s="205" t="s">
        <v>85</v>
      </c>
      <c r="AY706" s="18" t="s">
        <v>156</v>
      </c>
      <c r="BE706" s="206">
        <f>IF(N706="základní",J706,0)</f>
        <v>0</v>
      </c>
      <c r="BF706" s="206">
        <f>IF(N706="snížená",J706,0)</f>
        <v>0</v>
      </c>
      <c r="BG706" s="206">
        <f>IF(N706="zákl. přenesená",J706,0)</f>
        <v>0</v>
      </c>
      <c r="BH706" s="206">
        <f>IF(N706="sníž. přenesená",J706,0)</f>
        <v>0</v>
      </c>
      <c r="BI706" s="206">
        <f>IF(N706="nulová",J706,0)</f>
        <v>0</v>
      </c>
      <c r="BJ706" s="18" t="s">
        <v>83</v>
      </c>
      <c r="BK706" s="206">
        <f>ROUND(I706*H706,2)</f>
        <v>0</v>
      </c>
      <c r="BL706" s="18" t="s">
        <v>200</v>
      </c>
      <c r="BM706" s="205" t="s">
        <v>934</v>
      </c>
    </row>
    <row r="707" spans="1:65" s="13" customFormat="1" ht="10.199999999999999">
      <c r="B707" s="207"/>
      <c r="C707" s="208"/>
      <c r="D707" s="209" t="s">
        <v>163</v>
      </c>
      <c r="E707" s="210" t="s">
        <v>1</v>
      </c>
      <c r="F707" s="211" t="s">
        <v>935</v>
      </c>
      <c r="G707" s="208"/>
      <c r="H707" s="212">
        <v>2.4</v>
      </c>
      <c r="I707" s="213"/>
      <c r="J707" s="208"/>
      <c r="K707" s="208"/>
      <c r="L707" s="214"/>
      <c r="M707" s="215"/>
      <c r="N707" s="216"/>
      <c r="O707" s="216"/>
      <c r="P707" s="216"/>
      <c r="Q707" s="216"/>
      <c r="R707" s="216"/>
      <c r="S707" s="216"/>
      <c r="T707" s="217"/>
      <c r="AT707" s="218" t="s">
        <v>163</v>
      </c>
      <c r="AU707" s="218" t="s">
        <v>85</v>
      </c>
      <c r="AV707" s="13" t="s">
        <v>85</v>
      </c>
      <c r="AW707" s="13" t="s">
        <v>32</v>
      </c>
      <c r="AX707" s="13" t="s">
        <v>76</v>
      </c>
      <c r="AY707" s="218" t="s">
        <v>156</v>
      </c>
    </row>
    <row r="708" spans="1:65" s="13" customFormat="1" ht="10.199999999999999">
      <c r="B708" s="207"/>
      <c r="C708" s="208"/>
      <c r="D708" s="209" t="s">
        <v>163</v>
      </c>
      <c r="E708" s="210" t="s">
        <v>1</v>
      </c>
      <c r="F708" s="211" t="s">
        <v>936</v>
      </c>
      <c r="G708" s="208"/>
      <c r="H708" s="212">
        <v>5.6</v>
      </c>
      <c r="I708" s="213"/>
      <c r="J708" s="208"/>
      <c r="K708" s="208"/>
      <c r="L708" s="214"/>
      <c r="M708" s="215"/>
      <c r="N708" s="216"/>
      <c r="O708" s="216"/>
      <c r="P708" s="216"/>
      <c r="Q708" s="216"/>
      <c r="R708" s="216"/>
      <c r="S708" s="216"/>
      <c r="T708" s="217"/>
      <c r="AT708" s="218" t="s">
        <v>163</v>
      </c>
      <c r="AU708" s="218" t="s">
        <v>85</v>
      </c>
      <c r="AV708" s="13" t="s">
        <v>85</v>
      </c>
      <c r="AW708" s="13" t="s">
        <v>32</v>
      </c>
      <c r="AX708" s="13" t="s">
        <v>76</v>
      </c>
      <c r="AY708" s="218" t="s">
        <v>156</v>
      </c>
    </row>
    <row r="709" spans="1:65" s="14" customFormat="1" ht="10.199999999999999">
      <c r="B709" s="219"/>
      <c r="C709" s="220"/>
      <c r="D709" s="209" t="s">
        <v>163</v>
      </c>
      <c r="E709" s="221" t="s">
        <v>1</v>
      </c>
      <c r="F709" s="222" t="s">
        <v>165</v>
      </c>
      <c r="G709" s="220"/>
      <c r="H709" s="223">
        <v>8</v>
      </c>
      <c r="I709" s="224"/>
      <c r="J709" s="220"/>
      <c r="K709" s="220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163</v>
      </c>
      <c r="AU709" s="229" t="s">
        <v>85</v>
      </c>
      <c r="AV709" s="14" t="s">
        <v>95</v>
      </c>
      <c r="AW709" s="14" t="s">
        <v>32</v>
      </c>
      <c r="AX709" s="14" t="s">
        <v>83</v>
      </c>
      <c r="AY709" s="229" t="s">
        <v>156</v>
      </c>
    </row>
    <row r="710" spans="1:65" s="2" customFormat="1" ht="16.5" customHeight="1">
      <c r="A710" s="35"/>
      <c r="B710" s="36"/>
      <c r="C710" s="240" t="s">
        <v>937</v>
      </c>
      <c r="D710" s="240" t="s">
        <v>189</v>
      </c>
      <c r="E710" s="241" t="s">
        <v>938</v>
      </c>
      <c r="F710" s="242" t="s">
        <v>939</v>
      </c>
      <c r="G710" s="243" t="s">
        <v>203</v>
      </c>
      <c r="H710" s="244">
        <v>8.16</v>
      </c>
      <c r="I710" s="245"/>
      <c r="J710" s="246">
        <f>ROUND(I710*H710,2)</f>
        <v>0</v>
      </c>
      <c r="K710" s="247"/>
      <c r="L710" s="248"/>
      <c r="M710" s="249" t="s">
        <v>1</v>
      </c>
      <c r="N710" s="250" t="s">
        <v>41</v>
      </c>
      <c r="O710" s="72"/>
      <c r="P710" s="203">
        <f>O710*H710</f>
        <v>0</v>
      </c>
      <c r="Q710" s="203">
        <v>1.7000000000000001E-4</v>
      </c>
      <c r="R710" s="203">
        <f>Q710*H710</f>
        <v>1.3872000000000001E-3</v>
      </c>
      <c r="S710" s="203">
        <v>0</v>
      </c>
      <c r="T710" s="204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205" t="s">
        <v>271</v>
      </c>
      <c r="AT710" s="205" t="s">
        <v>189</v>
      </c>
      <c r="AU710" s="205" t="s">
        <v>85</v>
      </c>
      <c r="AY710" s="18" t="s">
        <v>156</v>
      </c>
      <c r="BE710" s="206">
        <f>IF(N710="základní",J710,0)</f>
        <v>0</v>
      </c>
      <c r="BF710" s="206">
        <f>IF(N710="snížená",J710,0)</f>
        <v>0</v>
      </c>
      <c r="BG710" s="206">
        <f>IF(N710="zákl. přenesená",J710,0)</f>
        <v>0</v>
      </c>
      <c r="BH710" s="206">
        <f>IF(N710="sníž. přenesená",J710,0)</f>
        <v>0</v>
      </c>
      <c r="BI710" s="206">
        <f>IF(N710="nulová",J710,0)</f>
        <v>0</v>
      </c>
      <c r="BJ710" s="18" t="s">
        <v>83</v>
      </c>
      <c r="BK710" s="206">
        <f>ROUND(I710*H710,2)</f>
        <v>0</v>
      </c>
      <c r="BL710" s="18" t="s">
        <v>200</v>
      </c>
      <c r="BM710" s="205" t="s">
        <v>940</v>
      </c>
    </row>
    <row r="711" spans="1:65" s="13" customFormat="1" ht="10.199999999999999">
      <c r="B711" s="207"/>
      <c r="C711" s="208"/>
      <c r="D711" s="209" t="s">
        <v>163</v>
      </c>
      <c r="E711" s="208"/>
      <c r="F711" s="211" t="s">
        <v>941</v>
      </c>
      <c r="G711" s="208"/>
      <c r="H711" s="212">
        <v>8.16</v>
      </c>
      <c r="I711" s="213"/>
      <c r="J711" s="208"/>
      <c r="K711" s="208"/>
      <c r="L711" s="214"/>
      <c r="M711" s="215"/>
      <c r="N711" s="216"/>
      <c r="O711" s="216"/>
      <c r="P711" s="216"/>
      <c r="Q711" s="216"/>
      <c r="R711" s="216"/>
      <c r="S711" s="216"/>
      <c r="T711" s="217"/>
      <c r="AT711" s="218" t="s">
        <v>163</v>
      </c>
      <c r="AU711" s="218" t="s">
        <v>85</v>
      </c>
      <c r="AV711" s="13" t="s">
        <v>85</v>
      </c>
      <c r="AW711" s="13" t="s">
        <v>4</v>
      </c>
      <c r="AX711" s="13" t="s">
        <v>83</v>
      </c>
      <c r="AY711" s="218" t="s">
        <v>156</v>
      </c>
    </row>
    <row r="712" spans="1:65" s="2" customFormat="1" ht="24.15" customHeight="1">
      <c r="A712" s="35"/>
      <c r="B712" s="36"/>
      <c r="C712" s="193" t="s">
        <v>942</v>
      </c>
      <c r="D712" s="193" t="s">
        <v>158</v>
      </c>
      <c r="E712" s="194" t="s">
        <v>943</v>
      </c>
      <c r="F712" s="195" t="s">
        <v>944</v>
      </c>
      <c r="G712" s="196" t="s">
        <v>218</v>
      </c>
      <c r="H712" s="197">
        <v>37.25</v>
      </c>
      <c r="I712" s="198"/>
      <c r="J712" s="199">
        <f>ROUND(I712*H712,2)</f>
        <v>0</v>
      </c>
      <c r="K712" s="200"/>
      <c r="L712" s="40"/>
      <c r="M712" s="201" t="s">
        <v>1</v>
      </c>
      <c r="N712" s="202" t="s">
        <v>41</v>
      </c>
      <c r="O712" s="72"/>
      <c r="P712" s="203">
        <f>O712*H712</f>
        <v>0</v>
      </c>
      <c r="Q712" s="203">
        <v>0</v>
      </c>
      <c r="R712" s="203">
        <f>Q712*H712</f>
        <v>0</v>
      </c>
      <c r="S712" s="203">
        <v>0</v>
      </c>
      <c r="T712" s="204">
        <f>S712*H712</f>
        <v>0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R712" s="205" t="s">
        <v>200</v>
      </c>
      <c r="AT712" s="205" t="s">
        <v>158</v>
      </c>
      <c r="AU712" s="205" t="s">
        <v>85</v>
      </c>
      <c r="AY712" s="18" t="s">
        <v>156</v>
      </c>
      <c r="BE712" s="206">
        <f>IF(N712="základní",J712,0)</f>
        <v>0</v>
      </c>
      <c r="BF712" s="206">
        <f>IF(N712="snížená",J712,0)</f>
        <v>0</v>
      </c>
      <c r="BG712" s="206">
        <f>IF(N712="zákl. přenesená",J712,0)</f>
        <v>0</v>
      </c>
      <c r="BH712" s="206">
        <f>IF(N712="sníž. přenesená",J712,0)</f>
        <v>0</v>
      </c>
      <c r="BI712" s="206">
        <f>IF(N712="nulová",J712,0)</f>
        <v>0</v>
      </c>
      <c r="BJ712" s="18" t="s">
        <v>83</v>
      </c>
      <c r="BK712" s="206">
        <f>ROUND(I712*H712,2)</f>
        <v>0</v>
      </c>
      <c r="BL712" s="18" t="s">
        <v>200</v>
      </c>
      <c r="BM712" s="205" t="s">
        <v>945</v>
      </c>
    </row>
    <row r="713" spans="1:65" s="2" customFormat="1" ht="33" customHeight="1">
      <c r="A713" s="35"/>
      <c r="B713" s="36"/>
      <c r="C713" s="193" t="s">
        <v>946</v>
      </c>
      <c r="D713" s="193" t="s">
        <v>158</v>
      </c>
      <c r="E713" s="194" t="s">
        <v>947</v>
      </c>
      <c r="F713" s="195" t="s">
        <v>948</v>
      </c>
      <c r="G713" s="196" t="s">
        <v>186</v>
      </c>
      <c r="H713" s="197">
        <v>0.30099999999999999</v>
      </c>
      <c r="I713" s="198"/>
      <c r="J713" s="199">
        <f>ROUND(I713*H713,2)</f>
        <v>0</v>
      </c>
      <c r="K713" s="200"/>
      <c r="L713" s="40"/>
      <c r="M713" s="201" t="s">
        <v>1</v>
      </c>
      <c r="N713" s="202" t="s">
        <v>41</v>
      </c>
      <c r="O713" s="72"/>
      <c r="P713" s="203">
        <f>O713*H713</f>
        <v>0</v>
      </c>
      <c r="Q713" s="203">
        <v>0</v>
      </c>
      <c r="R713" s="203">
        <f>Q713*H713</f>
        <v>0</v>
      </c>
      <c r="S713" s="203">
        <v>0</v>
      </c>
      <c r="T713" s="204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205" t="s">
        <v>200</v>
      </c>
      <c r="AT713" s="205" t="s">
        <v>158</v>
      </c>
      <c r="AU713" s="205" t="s">
        <v>85</v>
      </c>
      <c r="AY713" s="18" t="s">
        <v>156</v>
      </c>
      <c r="BE713" s="206">
        <f>IF(N713="základní",J713,0)</f>
        <v>0</v>
      </c>
      <c r="BF713" s="206">
        <f>IF(N713="snížená",J713,0)</f>
        <v>0</v>
      </c>
      <c r="BG713" s="206">
        <f>IF(N713="zákl. přenesená",J713,0)</f>
        <v>0</v>
      </c>
      <c r="BH713" s="206">
        <f>IF(N713="sníž. přenesená",J713,0)</f>
        <v>0</v>
      </c>
      <c r="BI713" s="206">
        <f>IF(N713="nulová",J713,0)</f>
        <v>0</v>
      </c>
      <c r="BJ713" s="18" t="s">
        <v>83</v>
      </c>
      <c r="BK713" s="206">
        <f>ROUND(I713*H713,2)</f>
        <v>0</v>
      </c>
      <c r="BL713" s="18" t="s">
        <v>200</v>
      </c>
      <c r="BM713" s="205" t="s">
        <v>949</v>
      </c>
    </row>
    <row r="714" spans="1:65" s="12" customFormat="1" ht="22.8" customHeight="1">
      <c r="B714" s="177"/>
      <c r="C714" s="178"/>
      <c r="D714" s="179" t="s">
        <v>75</v>
      </c>
      <c r="E714" s="191" t="s">
        <v>950</v>
      </c>
      <c r="F714" s="191" t="s">
        <v>951</v>
      </c>
      <c r="G714" s="178"/>
      <c r="H714" s="178"/>
      <c r="I714" s="181"/>
      <c r="J714" s="192">
        <f>BK714</f>
        <v>0</v>
      </c>
      <c r="K714" s="178"/>
      <c r="L714" s="183"/>
      <c r="M714" s="184"/>
      <c r="N714" s="185"/>
      <c r="O714" s="185"/>
      <c r="P714" s="186">
        <f>SUM(P715:P809)</f>
        <v>0</v>
      </c>
      <c r="Q714" s="185"/>
      <c r="R714" s="186">
        <f>SUM(R715:R809)</f>
        <v>2.00916228</v>
      </c>
      <c r="S714" s="185"/>
      <c r="T714" s="187">
        <f>SUM(T715:T809)</f>
        <v>0</v>
      </c>
      <c r="AR714" s="188" t="s">
        <v>85</v>
      </c>
      <c r="AT714" s="189" t="s">
        <v>75</v>
      </c>
      <c r="AU714" s="189" t="s">
        <v>83</v>
      </c>
      <c r="AY714" s="188" t="s">
        <v>156</v>
      </c>
      <c r="BK714" s="190">
        <f>SUM(BK715:BK809)</f>
        <v>0</v>
      </c>
    </row>
    <row r="715" spans="1:65" s="2" customFormat="1" ht="16.5" customHeight="1">
      <c r="A715" s="35"/>
      <c r="B715" s="36"/>
      <c r="C715" s="193" t="s">
        <v>952</v>
      </c>
      <c r="D715" s="193" t="s">
        <v>158</v>
      </c>
      <c r="E715" s="194" t="s">
        <v>953</v>
      </c>
      <c r="F715" s="195" t="s">
        <v>954</v>
      </c>
      <c r="G715" s="196" t="s">
        <v>218</v>
      </c>
      <c r="H715" s="197">
        <v>92.28</v>
      </c>
      <c r="I715" s="198"/>
      <c r="J715" s="199">
        <f>ROUND(I715*H715,2)</f>
        <v>0</v>
      </c>
      <c r="K715" s="200"/>
      <c r="L715" s="40"/>
      <c r="M715" s="201" t="s">
        <v>1</v>
      </c>
      <c r="N715" s="202" t="s">
        <v>41</v>
      </c>
      <c r="O715" s="72"/>
      <c r="P715" s="203">
        <f>O715*H715</f>
        <v>0</v>
      </c>
      <c r="Q715" s="203">
        <v>2.9999999999999997E-4</v>
      </c>
      <c r="R715" s="203">
        <f>Q715*H715</f>
        <v>2.7683999999999997E-2</v>
      </c>
      <c r="S715" s="203">
        <v>0</v>
      </c>
      <c r="T715" s="204">
        <f>S715*H715</f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205" t="s">
        <v>200</v>
      </c>
      <c r="AT715" s="205" t="s">
        <v>158</v>
      </c>
      <c r="AU715" s="205" t="s">
        <v>85</v>
      </c>
      <c r="AY715" s="18" t="s">
        <v>156</v>
      </c>
      <c r="BE715" s="206">
        <f>IF(N715="základní",J715,0)</f>
        <v>0</v>
      </c>
      <c r="BF715" s="206">
        <f>IF(N715="snížená",J715,0)</f>
        <v>0</v>
      </c>
      <c r="BG715" s="206">
        <f>IF(N715="zákl. přenesená",J715,0)</f>
        <v>0</v>
      </c>
      <c r="BH715" s="206">
        <f>IF(N715="sníž. přenesená",J715,0)</f>
        <v>0</v>
      </c>
      <c r="BI715" s="206">
        <f>IF(N715="nulová",J715,0)</f>
        <v>0</v>
      </c>
      <c r="BJ715" s="18" t="s">
        <v>83</v>
      </c>
      <c r="BK715" s="206">
        <f>ROUND(I715*H715,2)</f>
        <v>0</v>
      </c>
      <c r="BL715" s="18" t="s">
        <v>200</v>
      </c>
      <c r="BM715" s="205" t="s">
        <v>955</v>
      </c>
    </row>
    <row r="716" spans="1:65" s="2" customFormat="1" ht="24.15" customHeight="1">
      <c r="A716" s="35"/>
      <c r="B716" s="36"/>
      <c r="C716" s="193" t="s">
        <v>956</v>
      </c>
      <c r="D716" s="193" t="s">
        <v>158</v>
      </c>
      <c r="E716" s="194" t="s">
        <v>957</v>
      </c>
      <c r="F716" s="195" t="s">
        <v>958</v>
      </c>
      <c r="G716" s="196" t="s">
        <v>218</v>
      </c>
      <c r="H716" s="197">
        <v>87.6</v>
      </c>
      <c r="I716" s="198"/>
      <c r="J716" s="199">
        <f>ROUND(I716*H716,2)</f>
        <v>0</v>
      </c>
      <c r="K716" s="200"/>
      <c r="L716" s="40"/>
      <c r="M716" s="201" t="s">
        <v>1</v>
      </c>
      <c r="N716" s="202" t="s">
        <v>41</v>
      </c>
      <c r="O716" s="72"/>
      <c r="P716" s="203">
        <f>O716*H716</f>
        <v>0</v>
      </c>
      <c r="Q716" s="203">
        <v>1.5E-3</v>
      </c>
      <c r="R716" s="203">
        <f>Q716*H716</f>
        <v>0.13139999999999999</v>
      </c>
      <c r="S716" s="203">
        <v>0</v>
      </c>
      <c r="T716" s="204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205" t="s">
        <v>200</v>
      </c>
      <c r="AT716" s="205" t="s">
        <v>158</v>
      </c>
      <c r="AU716" s="205" t="s">
        <v>85</v>
      </c>
      <c r="AY716" s="18" t="s">
        <v>156</v>
      </c>
      <c r="BE716" s="206">
        <f>IF(N716="základní",J716,0)</f>
        <v>0</v>
      </c>
      <c r="BF716" s="206">
        <f>IF(N716="snížená",J716,0)</f>
        <v>0</v>
      </c>
      <c r="BG716" s="206">
        <f>IF(N716="zákl. přenesená",J716,0)</f>
        <v>0</v>
      </c>
      <c r="BH716" s="206">
        <f>IF(N716="sníž. přenesená",J716,0)</f>
        <v>0</v>
      </c>
      <c r="BI716" s="206">
        <f>IF(N716="nulová",J716,0)</f>
        <v>0</v>
      </c>
      <c r="BJ716" s="18" t="s">
        <v>83</v>
      </c>
      <c r="BK716" s="206">
        <f>ROUND(I716*H716,2)</f>
        <v>0</v>
      </c>
      <c r="BL716" s="18" t="s">
        <v>200</v>
      </c>
      <c r="BM716" s="205" t="s">
        <v>959</v>
      </c>
    </row>
    <row r="717" spans="1:65" s="15" customFormat="1" ht="10.199999999999999">
      <c r="B717" s="230"/>
      <c r="C717" s="231"/>
      <c r="D717" s="209" t="s">
        <v>163</v>
      </c>
      <c r="E717" s="232" t="s">
        <v>1</v>
      </c>
      <c r="F717" s="233" t="s">
        <v>323</v>
      </c>
      <c r="G717" s="231"/>
      <c r="H717" s="232" t="s">
        <v>1</v>
      </c>
      <c r="I717" s="234"/>
      <c r="J717" s="231"/>
      <c r="K717" s="231"/>
      <c r="L717" s="235"/>
      <c r="M717" s="236"/>
      <c r="N717" s="237"/>
      <c r="O717" s="237"/>
      <c r="P717" s="237"/>
      <c r="Q717" s="237"/>
      <c r="R717" s="237"/>
      <c r="S717" s="237"/>
      <c r="T717" s="238"/>
      <c r="AT717" s="239" t="s">
        <v>163</v>
      </c>
      <c r="AU717" s="239" t="s">
        <v>85</v>
      </c>
      <c r="AV717" s="15" t="s">
        <v>83</v>
      </c>
      <c r="AW717" s="15" t="s">
        <v>32</v>
      </c>
      <c r="AX717" s="15" t="s">
        <v>76</v>
      </c>
      <c r="AY717" s="239" t="s">
        <v>156</v>
      </c>
    </row>
    <row r="718" spans="1:65" s="13" customFormat="1" ht="10.199999999999999">
      <c r="B718" s="207"/>
      <c r="C718" s="208"/>
      <c r="D718" s="209" t="s">
        <v>163</v>
      </c>
      <c r="E718" s="210" t="s">
        <v>1</v>
      </c>
      <c r="F718" s="211" t="s">
        <v>960</v>
      </c>
      <c r="G718" s="208"/>
      <c r="H718" s="212">
        <v>26.46</v>
      </c>
      <c r="I718" s="213"/>
      <c r="J718" s="208"/>
      <c r="K718" s="208"/>
      <c r="L718" s="214"/>
      <c r="M718" s="215"/>
      <c r="N718" s="216"/>
      <c r="O718" s="216"/>
      <c r="P718" s="216"/>
      <c r="Q718" s="216"/>
      <c r="R718" s="216"/>
      <c r="S718" s="216"/>
      <c r="T718" s="217"/>
      <c r="AT718" s="218" t="s">
        <v>163</v>
      </c>
      <c r="AU718" s="218" t="s">
        <v>85</v>
      </c>
      <c r="AV718" s="13" t="s">
        <v>85</v>
      </c>
      <c r="AW718" s="13" t="s">
        <v>32</v>
      </c>
      <c r="AX718" s="13" t="s">
        <v>76</v>
      </c>
      <c r="AY718" s="218" t="s">
        <v>156</v>
      </c>
    </row>
    <row r="719" spans="1:65" s="13" customFormat="1" ht="10.199999999999999">
      <c r="B719" s="207"/>
      <c r="C719" s="208"/>
      <c r="D719" s="209" t="s">
        <v>163</v>
      </c>
      <c r="E719" s="210" t="s">
        <v>1</v>
      </c>
      <c r="F719" s="211" t="s">
        <v>961</v>
      </c>
      <c r="G719" s="208"/>
      <c r="H719" s="212">
        <v>8.82</v>
      </c>
      <c r="I719" s="213"/>
      <c r="J719" s="208"/>
      <c r="K719" s="208"/>
      <c r="L719" s="214"/>
      <c r="M719" s="215"/>
      <c r="N719" s="216"/>
      <c r="O719" s="216"/>
      <c r="P719" s="216"/>
      <c r="Q719" s="216"/>
      <c r="R719" s="216"/>
      <c r="S719" s="216"/>
      <c r="T719" s="217"/>
      <c r="AT719" s="218" t="s">
        <v>163</v>
      </c>
      <c r="AU719" s="218" t="s">
        <v>85</v>
      </c>
      <c r="AV719" s="13" t="s">
        <v>85</v>
      </c>
      <c r="AW719" s="13" t="s">
        <v>32</v>
      </c>
      <c r="AX719" s="13" t="s">
        <v>76</v>
      </c>
      <c r="AY719" s="218" t="s">
        <v>156</v>
      </c>
    </row>
    <row r="720" spans="1:65" s="13" customFormat="1" ht="10.199999999999999">
      <c r="B720" s="207"/>
      <c r="C720" s="208"/>
      <c r="D720" s="209" t="s">
        <v>163</v>
      </c>
      <c r="E720" s="210" t="s">
        <v>1</v>
      </c>
      <c r="F720" s="211" t="s">
        <v>962</v>
      </c>
      <c r="G720" s="208"/>
      <c r="H720" s="212">
        <v>-2.52</v>
      </c>
      <c r="I720" s="213"/>
      <c r="J720" s="208"/>
      <c r="K720" s="208"/>
      <c r="L720" s="214"/>
      <c r="M720" s="215"/>
      <c r="N720" s="216"/>
      <c r="O720" s="216"/>
      <c r="P720" s="216"/>
      <c r="Q720" s="216"/>
      <c r="R720" s="216"/>
      <c r="S720" s="216"/>
      <c r="T720" s="217"/>
      <c r="AT720" s="218" t="s">
        <v>163</v>
      </c>
      <c r="AU720" s="218" t="s">
        <v>85</v>
      </c>
      <c r="AV720" s="13" t="s">
        <v>85</v>
      </c>
      <c r="AW720" s="13" t="s">
        <v>32</v>
      </c>
      <c r="AX720" s="13" t="s">
        <v>76</v>
      </c>
      <c r="AY720" s="218" t="s">
        <v>156</v>
      </c>
    </row>
    <row r="721" spans="1:65" s="13" customFormat="1" ht="10.199999999999999">
      <c r="B721" s="207"/>
      <c r="C721" s="208"/>
      <c r="D721" s="209" t="s">
        <v>163</v>
      </c>
      <c r="E721" s="210" t="s">
        <v>1</v>
      </c>
      <c r="F721" s="211" t="s">
        <v>963</v>
      </c>
      <c r="G721" s="208"/>
      <c r="H721" s="212">
        <v>-1.94</v>
      </c>
      <c r="I721" s="213"/>
      <c r="J721" s="208"/>
      <c r="K721" s="208"/>
      <c r="L721" s="214"/>
      <c r="M721" s="215"/>
      <c r="N721" s="216"/>
      <c r="O721" s="216"/>
      <c r="P721" s="216"/>
      <c r="Q721" s="216"/>
      <c r="R721" s="216"/>
      <c r="S721" s="216"/>
      <c r="T721" s="217"/>
      <c r="AT721" s="218" t="s">
        <v>163</v>
      </c>
      <c r="AU721" s="218" t="s">
        <v>85</v>
      </c>
      <c r="AV721" s="13" t="s">
        <v>85</v>
      </c>
      <c r="AW721" s="13" t="s">
        <v>32</v>
      </c>
      <c r="AX721" s="13" t="s">
        <v>76</v>
      </c>
      <c r="AY721" s="218" t="s">
        <v>156</v>
      </c>
    </row>
    <row r="722" spans="1:65" s="15" customFormat="1" ht="10.199999999999999">
      <c r="B722" s="230"/>
      <c r="C722" s="231"/>
      <c r="D722" s="209" t="s">
        <v>163</v>
      </c>
      <c r="E722" s="232" t="s">
        <v>1</v>
      </c>
      <c r="F722" s="233" t="s">
        <v>325</v>
      </c>
      <c r="G722" s="231"/>
      <c r="H722" s="232" t="s">
        <v>1</v>
      </c>
      <c r="I722" s="234"/>
      <c r="J722" s="231"/>
      <c r="K722" s="231"/>
      <c r="L722" s="235"/>
      <c r="M722" s="236"/>
      <c r="N722" s="237"/>
      <c r="O722" s="237"/>
      <c r="P722" s="237"/>
      <c r="Q722" s="237"/>
      <c r="R722" s="237"/>
      <c r="S722" s="237"/>
      <c r="T722" s="238"/>
      <c r="AT722" s="239" t="s">
        <v>163</v>
      </c>
      <c r="AU722" s="239" t="s">
        <v>85</v>
      </c>
      <c r="AV722" s="15" t="s">
        <v>83</v>
      </c>
      <c r="AW722" s="15" t="s">
        <v>32</v>
      </c>
      <c r="AX722" s="15" t="s">
        <v>76</v>
      </c>
      <c r="AY722" s="239" t="s">
        <v>156</v>
      </c>
    </row>
    <row r="723" spans="1:65" s="13" customFormat="1" ht="10.199999999999999">
      <c r="B723" s="207"/>
      <c r="C723" s="208"/>
      <c r="D723" s="209" t="s">
        <v>163</v>
      </c>
      <c r="E723" s="210" t="s">
        <v>1</v>
      </c>
      <c r="F723" s="211" t="s">
        <v>964</v>
      </c>
      <c r="G723" s="208"/>
      <c r="H723" s="212">
        <v>21.84</v>
      </c>
      <c r="I723" s="213"/>
      <c r="J723" s="208"/>
      <c r="K723" s="208"/>
      <c r="L723" s="214"/>
      <c r="M723" s="215"/>
      <c r="N723" s="216"/>
      <c r="O723" s="216"/>
      <c r="P723" s="216"/>
      <c r="Q723" s="216"/>
      <c r="R723" s="216"/>
      <c r="S723" s="216"/>
      <c r="T723" s="217"/>
      <c r="AT723" s="218" t="s">
        <v>163</v>
      </c>
      <c r="AU723" s="218" t="s">
        <v>85</v>
      </c>
      <c r="AV723" s="13" t="s">
        <v>85</v>
      </c>
      <c r="AW723" s="13" t="s">
        <v>32</v>
      </c>
      <c r="AX723" s="13" t="s">
        <v>76</v>
      </c>
      <c r="AY723" s="218" t="s">
        <v>156</v>
      </c>
    </row>
    <row r="724" spans="1:65" s="13" customFormat="1" ht="10.199999999999999">
      <c r="B724" s="207"/>
      <c r="C724" s="208"/>
      <c r="D724" s="209" t="s">
        <v>163</v>
      </c>
      <c r="E724" s="210" t="s">
        <v>1</v>
      </c>
      <c r="F724" s="211" t="s">
        <v>965</v>
      </c>
      <c r="G724" s="208"/>
      <c r="H724" s="212">
        <v>17.64</v>
      </c>
      <c r="I724" s="213"/>
      <c r="J724" s="208"/>
      <c r="K724" s="208"/>
      <c r="L724" s="214"/>
      <c r="M724" s="215"/>
      <c r="N724" s="216"/>
      <c r="O724" s="216"/>
      <c r="P724" s="216"/>
      <c r="Q724" s="216"/>
      <c r="R724" s="216"/>
      <c r="S724" s="216"/>
      <c r="T724" s="217"/>
      <c r="AT724" s="218" t="s">
        <v>163</v>
      </c>
      <c r="AU724" s="218" t="s">
        <v>85</v>
      </c>
      <c r="AV724" s="13" t="s">
        <v>85</v>
      </c>
      <c r="AW724" s="13" t="s">
        <v>32</v>
      </c>
      <c r="AX724" s="13" t="s">
        <v>76</v>
      </c>
      <c r="AY724" s="218" t="s">
        <v>156</v>
      </c>
    </row>
    <row r="725" spans="1:65" s="13" customFormat="1" ht="10.199999999999999">
      <c r="B725" s="207"/>
      <c r="C725" s="208"/>
      <c r="D725" s="209" t="s">
        <v>163</v>
      </c>
      <c r="E725" s="210" t="s">
        <v>1</v>
      </c>
      <c r="F725" s="211" t="s">
        <v>381</v>
      </c>
      <c r="G725" s="208"/>
      <c r="H725" s="212">
        <v>-1.6</v>
      </c>
      <c r="I725" s="213"/>
      <c r="J725" s="208"/>
      <c r="K725" s="208"/>
      <c r="L725" s="214"/>
      <c r="M725" s="215"/>
      <c r="N725" s="216"/>
      <c r="O725" s="216"/>
      <c r="P725" s="216"/>
      <c r="Q725" s="216"/>
      <c r="R725" s="216"/>
      <c r="S725" s="216"/>
      <c r="T725" s="217"/>
      <c r="AT725" s="218" t="s">
        <v>163</v>
      </c>
      <c r="AU725" s="218" t="s">
        <v>85</v>
      </c>
      <c r="AV725" s="13" t="s">
        <v>85</v>
      </c>
      <c r="AW725" s="13" t="s">
        <v>32</v>
      </c>
      <c r="AX725" s="13" t="s">
        <v>76</v>
      </c>
      <c r="AY725" s="218" t="s">
        <v>156</v>
      </c>
    </row>
    <row r="726" spans="1:65" s="13" customFormat="1" ht="10.199999999999999">
      <c r="B726" s="207"/>
      <c r="C726" s="208"/>
      <c r="D726" s="209" t="s">
        <v>163</v>
      </c>
      <c r="E726" s="210" t="s">
        <v>1</v>
      </c>
      <c r="F726" s="211" t="s">
        <v>966</v>
      </c>
      <c r="G726" s="208"/>
      <c r="H726" s="212">
        <v>-6</v>
      </c>
      <c r="I726" s="213"/>
      <c r="J726" s="208"/>
      <c r="K726" s="208"/>
      <c r="L726" s="214"/>
      <c r="M726" s="215"/>
      <c r="N726" s="216"/>
      <c r="O726" s="216"/>
      <c r="P726" s="216"/>
      <c r="Q726" s="216"/>
      <c r="R726" s="216"/>
      <c r="S726" s="216"/>
      <c r="T726" s="217"/>
      <c r="AT726" s="218" t="s">
        <v>163</v>
      </c>
      <c r="AU726" s="218" t="s">
        <v>85</v>
      </c>
      <c r="AV726" s="13" t="s">
        <v>85</v>
      </c>
      <c r="AW726" s="13" t="s">
        <v>32</v>
      </c>
      <c r="AX726" s="13" t="s">
        <v>76</v>
      </c>
      <c r="AY726" s="218" t="s">
        <v>156</v>
      </c>
    </row>
    <row r="727" spans="1:65" s="15" customFormat="1" ht="10.199999999999999">
      <c r="B727" s="230"/>
      <c r="C727" s="231"/>
      <c r="D727" s="209" t="s">
        <v>163</v>
      </c>
      <c r="E727" s="232" t="s">
        <v>1</v>
      </c>
      <c r="F727" s="233" t="s">
        <v>327</v>
      </c>
      <c r="G727" s="231"/>
      <c r="H727" s="232" t="s">
        <v>1</v>
      </c>
      <c r="I727" s="234"/>
      <c r="J727" s="231"/>
      <c r="K727" s="231"/>
      <c r="L727" s="235"/>
      <c r="M727" s="236"/>
      <c r="N727" s="237"/>
      <c r="O727" s="237"/>
      <c r="P727" s="237"/>
      <c r="Q727" s="237"/>
      <c r="R727" s="237"/>
      <c r="S727" s="237"/>
      <c r="T727" s="238"/>
      <c r="AT727" s="239" t="s">
        <v>163</v>
      </c>
      <c r="AU727" s="239" t="s">
        <v>85</v>
      </c>
      <c r="AV727" s="15" t="s">
        <v>83</v>
      </c>
      <c r="AW727" s="15" t="s">
        <v>32</v>
      </c>
      <c r="AX727" s="15" t="s">
        <v>76</v>
      </c>
      <c r="AY727" s="239" t="s">
        <v>156</v>
      </c>
    </row>
    <row r="728" spans="1:65" s="13" customFormat="1" ht="10.199999999999999">
      <c r="B728" s="207"/>
      <c r="C728" s="208"/>
      <c r="D728" s="209" t="s">
        <v>163</v>
      </c>
      <c r="E728" s="210" t="s">
        <v>1</v>
      </c>
      <c r="F728" s="211" t="s">
        <v>967</v>
      </c>
      <c r="G728" s="208"/>
      <c r="H728" s="212">
        <v>12.18</v>
      </c>
      <c r="I728" s="213"/>
      <c r="J728" s="208"/>
      <c r="K728" s="208"/>
      <c r="L728" s="214"/>
      <c r="M728" s="215"/>
      <c r="N728" s="216"/>
      <c r="O728" s="216"/>
      <c r="P728" s="216"/>
      <c r="Q728" s="216"/>
      <c r="R728" s="216"/>
      <c r="S728" s="216"/>
      <c r="T728" s="217"/>
      <c r="AT728" s="218" t="s">
        <v>163</v>
      </c>
      <c r="AU728" s="218" t="s">
        <v>85</v>
      </c>
      <c r="AV728" s="13" t="s">
        <v>85</v>
      </c>
      <c r="AW728" s="13" t="s">
        <v>32</v>
      </c>
      <c r="AX728" s="13" t="s">
        <v>76</v>
      </c>
      <c r="AY728" s="218" t="s">
        <v>156</v>
      </c>
    </row>
    <row r="729" spans="1:65" s="13" customFormat="1" ht="10.199999999999999">
      <c r="B729" s="207"/>
      <c r="C729" s="208"/>
      <c r="D729" s="209" t="s">
        <v>163</v>
      </c>
      <c r="E729" s="210" t="s">
        <v>1</v>
      </c>
      <c r="F729" s="211" t="s">
        <v>599</v>
      </c>
      <c r="G729" s="208"/>
      <c r="H729" s="212">
        <v>-1.2</v>
      </c>
      <c r="I729" s="213"/>
      <c r="J729" s="208"/>
      <c r="K729" s="208"/>
      <c r="L729" s="214"/>
      <c r="M729" s="215"/>
      <c r="N729" s="216"/>
      <c r="O729" s="216"/>
      <c r="P729" s="216"/>
      <c r="Q729" s="216"/>
      <c r="R729" s="216"/>
      <c r="S729" s="216"/>
      <c r="T729" s="217"/>
      <c r="AT729" s="218" t="s">
        <v>163</v>
      </c>
      <c r="AU729" s="218" t="s">
        <v>85</v>
      </c>
      <c r="AV729" s="13" t="s">
        <v>85</v>
      </c>
      <c r="AW729" s="13" t="s">
        <v>32</v>
      </c>
      <c r="AX729" s="13" t="s">
        <v>76</v>
      </c>
      <c r="AY729" s="218" t="s">
        <v>156</v>
      </c>
    </row>
    <row r="730" spans="1:65" s="15" customFormat="1" ht="10.199999999999999">
      <c r="B730" s="230"/>
      <c r="C730" s="231"/>
      <c r="D730" s="209" t="s">
        <v>163</v>
      </c>
      <c r="E730" s="232" t="s">
        <v>1</v>
      </c>
      <c r="F730" s="233" t="s">
        <v>332</v>
      </c>
      <c r="G730" s="231"/>
      <c r="H730" s="232" t="s">
        <v>1</v>
      </c>
      <c r="I730" s="234"/>
      <c r="J730" s="231"/>
      <c r="K730" s="231"/>
      <c r="L730" s="235"/>
      <c r="M730" s="236"/>
      <c r="N730" s="237"/>
      <c r="O730" s="237"/>
      <c r="P730" s="237"/>
      <c r="Q730" s="237"/>
      <c r="R730" s="237"/>
      <c r="S730" s="237"/>
      <c r="T730" s="238"/>
      <c r="AT730" s="239" t="s">
        <v>163</v>
      </c>
      <c r="AU730" s="239" t="s">
        <v>85</v>
      </c>
      <c r="AV730" s="15" t="s">
        <v>83</v>
      </c>
      <c r="AW730" s="15" t="s">
        <v>32</v>
      </c>
      <c r="AX730" s="15" t="s">
        <v>76</v>
      </c>
      <c r="AY730" s="239" t="s">
        <v>156</v>
      </c>
    </row>
    <row r="731" spans="1:65" s="13" customFormat="1" ht="10.199999999999999">
      <c r="B731" s="207"/>
      <c r="C731" s="208"/>
      <c r="D731" s="209" t="s">
        <v>163</v>
      </c>
      <c r="E731" s="210" t="s">
        <v>1</v>
      </c>
      <c r="F731" s="211" t="s">
        <v>968</v>
      </c>
      <c r="G731" s="208"/>
      <c r="H731" s="212">
        <v>14.28</v>
      </c>
      <c r="I731" s="213"/>
      <c r="J731" s="208"/>
      <c r="K731" s="208"/>
      <c r="L731" s="214"/>
      <c r="M731" s="215"/>
      <c r="N731" s="216"/>
      <c r="O731" s="216"/>
      <c r="P731" s="216"/>
      <c r="Q731" s="216"/>
      <c r="R731" s="216"/>
      <c r="S731" s="216"/>
      <c r="T731" s="217"/>
      <c r="AT731" s="218" t="s">
        <v>163</v>
      </c>
      <c r="AU731" s="218" t="s">
        <v>85</v>
      </c>
      <c r="AV731" s="13" t="s">
        <v>85</v>
      </c>
      <c r="AW731" s="13" t="s">
        <v>32</v>
      </c>
      <c r="AX731" s="13" t="s">
        <v>76</v>
      </c>
      <c r="AY731" s="218" t="s">
        <v>156</v>
      </c>
    </row>
    <row r="732" spans="1:65" s="13" customFormat="1" ht="10.199999999999999">
      <c r="B732" s="207"/>
      <c r="C732" s="208"/>
      <c r="D732" s="209" t="s">
        <v>163</v>
      </c>
      <c r="E732" s="210" t="s">
        <v>1</v>
      </c>
      <c r="F732" s="211" t="s">
        <v>969</v>
      </c>
      <c r="G732" s="208"/>
      <c r="H732" s="212">
        <v>-0.36</v>
      </c>
      <c r="I732" s="213"/>
      <c r="J732" s="208"/>
      <c r="K732" s="208"/>
      <c r="L732" s="214"/>
      <c r="M732" s="215"/>
      <c r="N732" s="216"/>
      <c r="O732" s="216"/>
      <c r="P732" s="216"/>
      <c r="Q732" s="216"/>
      <c r="R732" s="216"/>
      <c r="S732" s="216"/>
      <c r="T732" s="217"/>
      <c r="AT732" s="218" t="s">
        <v>163</v>
      </c>
      <c r="AU732" s="218" t="s">
        <v>85</v>
      </c>
      <c r="AV732" s="13" t="s">
        <v>85</v>
      </c>
      <c r="AW732" s="13" t="s">
        <v>32</v>
      </c>
      <c r="AX732" s="13" t="s">
        <v>76</v>
      </c>
      <c r="AY732" s="218" t="s">
        <v>156</v>
      </c>
    </row>
    <row r="733" spans="1:65" s="14" customFormat="1" ht="10.199999999999999">
      <c r="B733" s="219"/>
      <c r="C733" s="220"/>
      <c r="D733" s="209" t="s">
        <v>163</v>
      </c>
      <c r="E733" s="221" t="s">
        <v>1</v>
      </c>
      <c r="F733" s="222" t="s">
        <v>165</v>
      </c>
      <c r="G733" s="220"/>
      <c r="H733" s="223">
        <v>87.6</v>
      </c>
      <c r="I733" s="224"/>
      <c r="J733" s="220"/>
      <c r="K733" s="220"/>
      <c r="L733" s="225"/>
      <c r="M733" s="226"/>
      <c r="N733" s="227"/>
      <c r="O733" s="227"/>
      <c r="P733" s="227"/>
      <c r="Q733" s="227"/>
      <c r="R733" s="227"/>
      <c r="S733" s="227"/>
      <c r="T733" s="228"/>
      <c r="AT733" s="229" t="s">
        <v>163</v>
      </c>
      <c r="AU733" s="229" t="s">
        <v>85</v>
      </c>
      <c r="AV733" s="14" t="s">
        <v>95</v>
      </c>
      <c r="AW733" s="14" t="s">
        <v>32</v>
      </c>
      <c r="AX733" s="14" t="s">
        <v>83</v>
      </c>
      <c r="AY733" s="229" t="s">
        <v>156</v>
      </c>
    </row>
    <row r="734" spans="1:65" s="2" customFormat="1" ht="33" customHeight="1">
      <c r="A734" s="35"/>
      <c r="B734" s="36"/>
      <c r="C734" s="193" t="s">
        <v>970</v>
      </c>
      <c r="D734" s="193" t="s">
        <v>158</v>
      </c>
      <c r="E734" s="194" t="s">
        <v>971</v>
      </c>
      <c r="F734" s="195" t="s">
        <v>972</v>
      </c>
      <c r="G734" s="196" t="s">
        <v>218</v>
      </c>
      <c r="H734" s="197">
        <v>92.28</v>
      </c>
      <c r="I734" s="198"/>
      <c r="J734" s="199">
        <f>ROUND(I734*H734,2)</f>
        <v>0</v>
      </c>
      <c r="K734" s="200"/>
      <c r="L734" s="40"/>
      <c r="M734" s="201" t="s">
        <v>1</v>
      </c>
      <c r="N734" s="202" t="s">
        <v>41</v>
      </c>
      <c r="O734" s="72"/>
      <c r="P734" s="203">
        <f>O734*H734</f>
        <v>0</v>
      </c>
      <c r="Q734" s="203">
        <v>6.0000000000000001E-3</v>
      </c>
      <c r="R734" s="203">
        <f>Q734*H734</f>
        <v>0.55368000000000006</v>
      </c>
      <c r="S734" s="203">
        <v>0</v>
      </c>
      <c r="T734" s="204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205" t="s">
        <v>200</v>
      </c>
      <c r="AT734" s="205" t="s">
        <v>158</v>
      </c>
      <c r="AU734" s="205" t="s">
        <v>85</v>
      </c>
      <c r="AY734" s="18" t="s">
        <v>156</v>
      </c>
      <c r="BE734" s="206">
        <f>IF(N734="základní",J734,0)</f>
        <v>0</v>
      </c>
      <c r="BF734" s="206">
        <f>IF(N734="snížená",J734,0)</f>
        <v>0</v>
      </c>
      <c r="BG734" s="206">
        <f>IF(N734="zákl. přenesená",J734,0)</f>
        <v>0</v>
      </c>
      <c r="BH734" s="206">
        <f>IF(N734="sníž. přenesená",J734,0)</f>
        <v>0</v>
      </c>
      <c r="BI734" s="206">
        <f>IF(N734="nulová",J734,0)</f>
        <v>0</v>
      </c>
      <c r="BJ734" s="18" t="s">
        <v>83</v>
      </c>
      <c r="BK734" s="206">
        <f>ROUND(I734*H734,2)</f>
        <v>0</v>
      </c>
      <c r="BL734" s="18" t="s">
        <v>200</v>
      </c>
      <c r="BM734" s="205" t="s">
        <v>973</v>
      </c>
    </row>
    <row r="735" spans="1:65" s="15" customFormat="1" ht="10.199999999999999">
      <c r="B735" s="230"/>
      <c r="C735" s="231"/>
      <c r="D735" s="209" t="s">
        <v>163</v>
      </c>
      <c r="E735" s="232" t="s">
        <v>1</v>
      </c>
      <c r="F735" s="233" t="s">
        <v>323</v>
      </c>
      <c r="G735" s="231"/>
      <c r="H735" s="232" t="s">
        <v>1</v>
      </c>
      <c r="I735" s="234"/>
      <c r="J735" s="231"/>
      <c r="K735" s="231"/>
      <c r="L735" s="235"/>
      <c r="M735" s="236"/>
      <c r="N735" s="237"/>
      <c r="O735" s="237"/>
      <c r="P735" s="237"/>
      <c r="Q735" s="237"/>
      <c r="R735" s="237"/>
      <c r="S735" s="237"/>
      <c r="T735" s="238"/>
      <c r="AT735" s="239" t="s">
        <v>163</v>
      </c>
      <c r="AU735" s="239" t="s">
        <v>85</v>
      </c>
      <c r="AV735" s="15" t="s">
        <v>83</v>
      </c>
      <c r="AW735" s="15" t="s">
        <v>32</v>
      </c>
      <c r="AX735" s="15" t="s">
        <v>76</v>
      </c>
      <c r="AY735" s="239" t="s">
        <v>156</v>
      </c>
    </row>
    <row r="736" spans="1:65" s="13" customFormat="1" ht="10.199999999999999">
      <c r="B736" s="207"/>
      <c r="C736" s="208"/>
      <c r="D736" s="209" t="s">
        <v>163</v>
      </c>
      <c r="E736" s="210" t="s">
        <v>1</v>
      </c>
      <c r="F736" s="211" t="s">
        <v>960</v>
      </c>
      <c r="G736" s="208"/>
      <c r="H736" s="212">
        <v>26.46</v>
      </c>
      <c r="I736" s="213"/>
      <c r="J736" s="208"/>
      <c r="K736" s="208"/>
      <c r="L736" s="214"/>
      <c r="M736" s="215"/>
      <c r="N736" s="216"/>
      <c r="O736" s="216"/>
      <c r="P736" s="216"/>
      <c r="Q736" s="216"/>
      <c r="R736" s="216"/>
      <c r="S736" s="216"/>
      <c r="T736" s="217"/>
      <c r="AT736" s="218" t="s">
        <v>163</v>
      </c>
      <c r="AU736" s="218" t="s">
        <v>85</v>
      </c>
      <c r="AV736" s="13" t="s">
        <v>85</v>
      </c>
      <c r="AW736" s="13" t="s">
        <v>32</v>
      </c>
      <c r="AX736" s="13" t="s">
        <v>76</v>
      </c>
      <c r="AY736" s="218" t="s">
        <v>156</v>
      </c>
    </row>
    <row r="737" spans="2:51" s="13" customFormat="1" ht="10.199999999999999">
      <c r="B737" s="207"/>
      <c r="C737" s="208"/>
      <c r="D737" s="209" t="s">
        <v>163</v>
      </c>
      <c r="E737" s="210" t="s">
        <v>1</v>
      </c>
      <c r="F737" s="211" t="s">
        <v>961</v>
      </c>
      <c r="G737" s="208"/>
      <c r="H737" s="212">
        <v>8.82</v>
      </c>
      <c r="I737" s="213"/>
      <c r="J737" s="208"/>
      <c r="K737" s="208"/>
      <c r="L737" s="214"/>
      <c r="M737" s="215"/>
      <c r="N737" s="216"/>
      <c r="O737" s="216"/>
      <c r="P737" s="216"/>
      <c r="Q737" s="216"/>
      <c r="R737" s="216"/>
      <c r="S737" s="216"/>
      <c r="T737" s="217"/>
      <c r="AT737" s="218" t="s">
        <v>163</v>
      </c>
      <c r="AU737" s="218" t="s">
        <v>85</v>
      </c>
      <c r="AV737" s="13" t="s">
        <v>85</v>
      </c>
      <c r="AW737" s="13" t="s">
        <v>32</v>
      </c>
      <c r="AX737" s="13" t="s">
        <v>76</v>
      </c>
      <c r="AY737" s="218" t="s">
        <v>156</v>
      </c>
    </row>
    <row r="738" spans="2:51" s="13" customFormat="1" ht="10.199999999999999">
      <c r="B738" s="207"/>
      <c r="C738" s="208"/>
      <c r="D738" s="209" t="s">
        <v>163</v>
      </c>
      <c r="E738" s="210" t="s">
        <v>1</v>
      </c>
      <c r="F738" s="211" t="s">
        <v>962</v>
      </c>
      <c r="G738" s="208"/>
      <c r="H738" s="212">
        <v>-2.52</v>
      </c>
      <c r="I738" s="213"/>
      <c r="J738" s="208"/>
      <c r="K738" s="208"/>
      <c r="L738" s="214"/>
      <c r="M738" s="215"/>
      <c r="N738" s="216"/>
      <c r="O738" s="216"/>
      <c r="P738" s="216"/>
      <c r="Q738" s="216"/>
      <c r="R738" s="216"/>
      <c r="S738" s="216"/>
      <c r="T738" s="217"/>
      <c r="AT738" s="218" t="s">
        <v>163</v>
      </c>
      <c r="AU738" s="218" t="s">
        <v>85</v>
      </c>
      <c r="AV738" s="13" t="s">
        <v>85</v>
      </c>
      <c r="AW738" s="13" t="s">
        <v>32</v>
      </c>
      <c r="AX738" s="13" t="s">
        <v>76</v>
      </c>
      <c r="AY738" s="218" t="s">
        <v>156</v>
      </c>
    </row>
    <row r="739" spans="2:51" s="13" customFormat="1" ht="10.199999999999999">
      <c r="B739" s="207"/>
      <c r="C739" s="208"/>
      <c r="D739" s="209" t="s">
        <v>163</v>
      </c>
      <c r="E739" s="210" t="s">
        <v>1</v>
      </c>
      <c r="F739" s="211" t="s">
        <v>963</v>
      </c>
      <c r="G739" s="208"/>
      <c r="H739" s="212">
        <v>-1.94</v>
      </c>
      <c r="I739" s="213"/>
      <c r="J739" s="208"/>
      <c r="K739" s="208"/>
      <c r="L739" s="214"/>
      <c r="M739" s="215"/>
      <c r="N739" s="216"/>
      <c r="O739" s="216"/>
      <c r="P739" s="216"/>
      <c r="Q739" s="216"/>
      <c r="R739" s="216"/>
      <c r="S739" s="216"/>
      <c r="T739" s="217"/>
      <c r="AT739" s="218" t="s">
        <v>163</v>
      </c>
      <c r="AU739" s="218" t="s">
        <v>85</v>
      </c>
      <c r="AV739" s="13" t="s">
        <v>85</v>
      </c>
      <c r="AW739" s="13" t="s">
        <v>32</v>
      </c>
      <c r="AX739" s="13" t="s">
        <v>76</v>
      </c>
      <c r="AY739" s="218" t="s">
        <v>156</v>
      </c>
    </row>
    <row r="740" spans="2:51" s="15" customFormat="1" ht="10.199999999999999">
      <c r="B740" s="230"/>
      <c r="C740" s="231"/>
      <c r="D740" s="209" t="s">
        <v>163</v>
      </c>
      <c r="E740" s="232" t="s">
        <v>1</v>
      </c>
      <c r="F740" s="233" t="s">
        <v>325</v>
      </c>
      <c r="G740" s="231"/>
      <c r="H740" s="232" t="s">
        <v>1</v>
      </c>
      <c r="I740" s="234"/>
      <c r="J740" s="231"/>
      <c r="K740" s="231"/>
      <c r="L740" s="235"/>
      <c r="M740" s="236"/>
      <c r="N740" s="237"/>
      <c r="O740" s="237"/>
      <c r="P740" s="237"/>
      <c r="Q740" s="237"/>
      <c r="R740" s="237"/>
      <c r="S740" s="237"/>
      <c r="T740" s="238"/>
      <c r="AT740" s="239" t="s">
        <v>163</v>
      </c>
      <c r="AU740" s="239" t="s">
        <v>85</v>
      </c>
      <c r="AV740" s="15" t="s">
        <v>83</v>
      </c>
      <c r="AW740" s="15" t="s">
        <v>32</v>
      </c>
      <c r="AX740" s="15" t="s">
        <v>76</v>
      </c>
      <c r="AY740" s="239" t="s">
        <v>156</v>
      </c>
    </row>
    <row r="741" spans="2:51" s="13" customFormat="1" ht="10.199999999999999">
      <c r="B741" s="207"/>
      <c r="C741" s="208"/>
      <c r="D741" s="209" t="s">
        <v>163</v>
      </c>
      <c r="E741" s="210" t="s">
        <v>1</v>
      </c>
      <c r="F741" s="211" t="s">
        <v>964</v>
      </c>
      <c r="G741" s="208"/>
      <c r="H741" s="212">
        <v>21.84</v>
      </c>
      <c r="I741" s="213"/>
      <c r="J741" s="208"/>
      <c r="K741" s="208"/>
      <c r="L741" s="214"/>
      <c r="M741" s="215"/>
      <c r="N741" s="216"/>
      <c r="O741" s="216"/>
      <c r="P741" s="216"/>
      <c r="Q741" s="216"/>
      <c r="R741" s="216"/>
      <c r="S741" s="216"/>
      <c r="T741" s="217"/>
      <c r="AT741" s="218" t="s">
        <v>163</v>
      </c>
      <c r="AU741" s="218" t="s">
        <v>85</v>
      </c>
      <c r="AV741" s="13" t="s">
        <v>85</v>
      </c>
      <c r="AW741" s="13" t="s">
        <v>32</v>
      </c>
      <c r="AX741" s="13" t="s">
        <v>76</v>
      </c>
      <c r="AY741" s="218" t="s">
        <v>156</v>
      </c>
    </row>
    <row r="742" spans="2:51" s="13" customFormat="1" ht="10.199999999999999">
      <c r="B742" s="207"/>
      <c r="C742" s="208"/>
      <c r="D742" s="209" t="s">
        <v>163</v>
      </c>
      <c r="E742" s="210" t="s">
        <v>1</v>
      </c>
      <c r="F742" s="211" t="s">
        <v>965</v>
      </c>
      <c r="G742" s="208"/>
      <c r="H742" s="212">
        <v>17.64</v>
      </c>
      <c r="I742" s="213"/>
      <c r="J742" s="208"/>
      <c r="K742" s="208"/>
      <c r="L742" s="214"/>
      <c r="M742" s="215"/>
      <c r="N742" s="216"/>
      <c r="O742" s="216"/>
      <c r="P742" s="216"/>
      <c r="Q742" s="216"/>
      <c r="R742" s="216"/>
      <c r="S742" s="216"/>
      <c r="T742" s="217"/>
      <c r="AT742" s="218" t="s">
        <v>163</v>
      </c>
      <c r="AU742" s="218" t="s">
        <v>85</v>
      </c>
      <c r="AV742" s="13" t="s">
        <v>85</v>
      </c>
      <c r="AW742" s="13" t="s">
        <v>32</v>
      </c>
      <c r="AX742" s="13" t="s">
        <v>76</v>
      </c>
      <c r="AY742" s="218" t="s">
        <v>156</v>
      </c>
    </row>
    <row r="743" spans="2:51" s="13" customFormat="1" ht="10.199999999999999">
      <c r="B743" s="207"/>
      <c r="C743" s="208"/>
      <c r="D743" s="209" t="s">
        <v>163</v>
      </c>
      <c r="E743" s="210" t="s">
        <v>1</v>
      </c>
      <c r="F743" s="211" t="s">
        <v>381</v>
      </c>
      <c r="G743" s="208"/>
      <c r="H743" s="212">
        <v>-1.6</v>
      </c>
      <c r="I743" s="213"/>
      <c r="J743" s="208"/>
      <c r="K743" s="208"/>
      <c r="L743" s="214"/>
      <c r="M743" s="215"/>
      <c r="N743" s="216"/>
      <c r="O743" s="216"/>
      <c r="P743" s="216"/>
      <c r="Q743" s="216"/>
      <c r="R743" s="216"/>
      <c r="S743" s="216"/>
      <c r="T743" s="217"/>
      <c r="AT743" s="218" t="s">
        <v>163</v>
      </c>
      <c r="AU743" s="218" t="s">
        <v>85</v>
      </c>
      <c r="AV743" s="13" t="s">
        <v>85</v>
      </c>
      <c r="AW743" s="13" t="s">
        <v>32</v>
      </c>
      <c r="AX743" s="13" t="s">
        <v>76</v>
      </c>
      <c r="AY743" s="218" t="s">
        <v>156</v>
      </c>
    </row>
    <row r="744" spans="2:51" s="13" customFormat="1" ht="10.199999999999999">
      <c r="B744" s="207"/>
      <c r="C744" s="208"/>
      <c r="D744" s="209" t="s">
        <v>163</v>
      </c>
      <c r="E744" s="210" t="s">
        <v>1</v>
      </c>
      <c r="F744" s="211" t="s">
        <v>966</v>
      </c>
      <c r="G744" s="208"/>
      <c r="H744" s="212">
        <v>-6</v>
      </c>
      <c r="I744" s="213"/>
      <c r="J744" s="208"/>
      <c r="K744" s="208"/>
      <c r="L744" s="214"/>
      <c r="M744" s="215"/>
      <c r="N744" s="216"/>
      <c r="O744" s="216"/>
      <c r="P744" s="216"/>
      <c r="Q744" s="216"/>
      <c r="R744" s="216"/>
      <c r="S744" s="216"/>
      <c r="T744" s="217"/>
      <c r="AT744" s="218" t="s">
        <v>163</v>
      </c>
      <c r="AU744" s="218" t="s">
        <v>85</v>
      </c>
      <c r="AV744" s="13" t="s">
        <v>85</v>
      </c>
      <c r="AW744" s="13" t="s">
        <v>32</v>
      </c>
      <c r="AX744" s="13" t="s">
        <v>76</v>
      </c>
      <c r="AY744" s="218" t="s">
        <v>156</v>
      </c>
    </row>
    <row r="745" spans="2:51" s="15" customFormat="1" ht="10.199999999999999">
      <c r="B745" s="230"/>
      <c r="C745" s="231"/>
      <c r="D745" s="209" t="s">
        <v>163</v>
      </c>
      <c r="E745" s="232" t="s">
        <v>1</v>
      </c>
      <c r="F745" s="233" t="s">
        <v>327</v>
      </c>
      <c r="G745" s="231"/>
      <c r="H745" s="232" t="s">
        <v>1</v>
      </c>
      <c r="I745" s="234"/>
      <c r="J745" s="231"/>
      <c r="K745" s="231"/>
      <c r="L745" s="235"/>
      <c r="M745" s="236"/>
      <c r="N745" s="237"/>
      <c r="O745" s="237"/>
      <c r="P745" s="237"/>
      <c r="Q745" s="237"/>
      <c r="R745" s="237"/>
      <c r="S745" s="237"/>
      <c r="T745" s="238"/>
      <c r="AT745" s="239" t="s">
        <v>163</v>
      </c>
      <c r="AU745" s="239" t="s">
        <v>85</v>
      </c>
      <c r="AV745" s="15" t="s">
        <v>83</v>
      </c>
      <c r="AW745" s="15" t="s">
        <v>32</v>
      </c>
      <c r="AX745" s="15" t="s">
        <v>76</v>
      </c>
      <c r="AY745" s="239" t="s">
        <v>156</v>
      </c>
    </row>
    <row r="746" spans="2:51" s="13" customFormat="1" ht="10.199999999999999">
      <c r="B746" s="207"/>
      <c r="C746" s="208"/>
      <c r="D746" s="209" t="s">
        <v>163</v>
      </c>
      <c r="E746" s="210" t="s">
        <v>1</v>
      </c>
      <c r="F746" s="211" t="s">
        <v>967</v>
      </c>
      <c r="G746" s="208"/>
      <c r="H746" s="212">
        <v>12.18</v>
      </c>
      <c r="I746" s="213"/>
      <c r="J746" s="208"/>
      <c r="K746" s="208"/>
      <c r="L746" s="214"/>
      <c r="M746" s="215"/>
      <c r="N746" s="216"/>
      <c r="O746" s="216"/>
      <c r="P746" s="216"/>
      <c r="Q746" s="216"/>
      <c r="R746" s="216"/>
      <c r="S746" s="216"/>
      <c r="T746" s="217"/>
      <c r="AT746" s="218" t="s">
        <v>163</v>
      </c>
      <c r="AU746" s="218" t="s">
        <v>85</v>
      </c>
      <c r="AV746" s="13" t="s">
        <v>85</v>
      </c>
      <c r="AW746" s="13" t="s">
        <v>32</v>
      </c>
      <c r="AX746" s="13" t="s">
        <v>76</v>
      </c>
      <c r="AY746" s="218" t="s">
        <v>156</v>
      </c>
    </row>
    <row r="747" spans="2:51" s="13" customFormat="1" ht="10.199999999999999">
      <c r="B747" s="207"/>
      <c r="C747" s="208"/>
      <c r="D747" s="209" t="s">
        <v>163</v>
      </c>
      <c r="E747" s="210" t="s">
        <v>1</v>
      </c>
      <c r="F747" s="211" t="s">
        <v>599</v>
      </c>
      <c r="G747" s="208"/>
      <c r="H747" s="212">
        <v>-1.2</v>
      </c>
      <c r="I747" s="213"/>
      <c r="J747" s="208"/>
      <c r="K747" s="208"/>
      <c r="L747" s="214"/>
      <c r="M747" s="215"/>
      <c r="N747" s="216"/>
      <c r="O747" s="216"/>
      <c r="P747" s="216"/>
      <c r="Q747" s="216"/>
      <c r="R747" s="216"/>
      <c r="S747" s="216"/>
      <c r="T747" s="217"/>
      <c r="AT747" s="218" t="s">
        <v>163</v>
      </c>
      <c r="AU747" s="218" t="s">
        <v>85</v>
      </c>
      <c r="AV747" s="13" t="s">
        <v>85</v>
      </c>
      <c r="AW747" s="13" t="s">
        <v>32</v>
      </c>
      <c r="AX747" s="13" t="s">
        <v>76</v>
      </c>
      <c r="AY747" s="218" t="s">
        <v>156</v>
      </c>
    </row>
    <row r="748" spans="2:51" s="15" customFormat="1" ht="10.199999999999999">
      <c r="B748" s="230"/>
      <c r="C748" s="231"/>
      <c r="D748" s="209" t="s">
        <v>163</v>
      </c>
      <c r="E748" s="232" t="s">
        <v>1</v>
      </c>
      <c r="F748" s="233" t="s">
        <v>332</v>
      </c>
      <c r="G748" s="231"/>
      <c r="H748" s="232" t="s">
        <v>1</v>
      </c>
      <c r="I748" s="234"/>
      <c r="J748" s="231"/>
      <c r="K748" s="231"/>
      <c r="L748" s="235"/>
      <c r="M748" s="236"/>
      <c r="N748" s="237"/>
      <c r="O748" s="237"/>
      <c r="P748" s="237"/>
      <c r="Q748" s="237"/>
      <c r="R748" s="237"/>
      <c r="S748" s="237"/>
      <c r="T748" s="238"/>
      <c r="AT748" s="239" t="s">
        <v>163</v>
      </c>
      <c r="AU748" s="239" t="s">
        <v>85</v>
      </c>
      <c r="AV748" s="15" t="s">
        <v>83</v>
      </c>
      <c r="AW748" s="15" t="s">
        <v>32</v>
      </c>
      <c r="AX748" s="15" t="s">
        <v>76</v>
      </c>
      <c r="AY748" s="239" t="s">
        <v>156</v>
      </c>
    </row>
    <row r="749" spans="2:51" s="13" customFormat="1" ht="10.199999999999999">
      <c r="B749" s="207"/>
      <c r="C749" s="208"/>
      <c r="D749" s="209" t="s">
        <v>163</v>
      </c>
      <c r="E749" s="210" t="s">
        <v>1</v>
      </c>
      <c r="F749" s="211" t="s">
        <v>968</v>
      </c>
      <c r="G749" s="208"/>
      <c r="H749" s="212">
        <v>14.28</v>
      </c>
      <c r="I749" s="213"/>
      <c r="J749" s="208"/>
      <c r="K749" s="208"/>
      <c r="L749" s="214"/>
      <c r="M749" s="215"/>
      <c r="N749" s="216"/>
      <c r="O749" s="216"/>
      <c r="P749" s="216"/>
      <c r="Q749" s="216"/>
      <c r="R749" s="216"/>
      <c r="S749" s="216"/>
      <c r="T749" s="217"/>
      <c r="AT749" s="218" t="s">
        <v>163</v>
      </c>
      <c r="AU749" s="218" t="s">
        <v>85</v>
      </c>
      <c r="AV749" s="13" t="s">
        <v>85</v>
      </c>
      <c r="AW749" s="13" t="s">
        <v>32</v>
      </c>
      <c r="AX749" s="13" t="s">
        <v>76</v>
      </c>
      <c r="AY749" s="218" t="s">
        <v>156</v>
      </c>
    </row>
    <row r="750" spans="2:51" s="13" customFormat="1" ht="10.199999999999999">
      <c r="B750" s="207"/>
      <c r="C750" s="208"/>
      <c r="D750" s="209" t="s">
        <v>163</v>
      </c>
      <c r="E750" s="210" t="s">
        <v>1</v>
      </c>
      <c r="F750" s="211" t="s">
        <v>969</v>
      </c>
      <c r="G750" s="208"/>
      <c r="H750" s="212">
        <v>-0.36</v>
      </c>
      <c r="I750" s="213"/>
      <c r="J750" s="208"/>
      <c r="K750" s="208"/>
      <c r="L750" s="214"/>
      <c r="M750" s="215"/>
      <c r="N750" s="216"/>
      <c r="O750" s="216"/>
      <c r="P750" s="216"/>
      <c r="Q750" s="216"/>
      <c r="R750" s="216"/>
      <c r="S750" s="216"/>
      <c r="T750" s="217"/>
      <c r="AT750" s="218" t="s">
        <v>163</v>
      </c>
      <c r="AU750" s="218" t="s">
        <v>85</v>
      </c>
      <c r="AV750" s="13" t="s">
        <v>85</v>
      </c>
      <c r="AW750" s="13" t="s">
        <v>32</v>
      </c>
      <c r="AX750" s="13" t="s">
        <v>76</v>
      </c>
      <c r="AY750" s="218" t="s">
        <v>156</v>
      </c>
    </row>
    <row r="751" spans="2:51" s="15" customFormat="1" ht="10.199999999999999">
      <c r="B751" s="230"/>
      <c r="C751" s="231"/>
      <c r="D751" s="209" t="s">
        <v>163</v>
      </c>
      <c r="E751" s="232" t="s">
        <v>1</v>
      </c>
      <c r="F751" s="233" t="s">
        <v>318</v>
      </c>
      <c r="G751" s="231"/>
      <c r="H751" s="232" t="s">
        <v>1</v>
      </c>
      <c r="I751" s="234"/>
      <c r="J751" s="231"/>
      <c r="K751" s="231"/>
      <c r="L751" s="235"/>
      <c r="M751" s="236"/>
      <c r="N751" s="237"/>
      <c r="O751" s="237"/>
      <c r="P751" s="237"/>
      <c r="Q751" s="237"/>
      <c r="R751" s="237"/>
      <c r="S751" s="237"/>
      <c r="T751" s="238"/>
      <c r="AT751" s="239" t="s">
        <v>163</v>
      </c>
      <c r="AU751" s="239" t="s">
        <v>85</v>
      </c>
      <c r="AV751" s="15" t="s">
        <v>83</v>
      </c>
      <c r="AW751" s="15" t="s">
        <v>32</v>
      </c>
      <c r="AX751" s="15" t="s">
        <v>76</v>
      </c>
      <c r="AY751" s="239" t="s">
        <v>156</v>
      </c>
    </row>
    <row r="752" spans="2:51" s="13" customFormat="1" ht="10.199999999999999">
      <c r="B752" s="207"/>
      <c r="C752" s="208"/>
      <c r="D752" s="209" t="s">
        <v>163</v>
      </c>
      <c r="E752" s="210" t="s">
        <v>1</v>
      </c>
      <c r="F752" s="211" t="s">
        <v>974</v>
      </c>
      <c r="G752" s="208"/>
      <c r="H752" s="212">
        <v>2.46</v>
      </c>
      <c r="I752" s="213"/>
      <c r="J752" s="208"/>
      <c r="K752" s="208"/>
      <c r="L752" s="214"/>
      <c r="M752" s="215"/>
      <c r="N752" s="216"/>
      <c r="O752" s="216"/>
      <c r="P752" s="216"/>
      <c r="Q752" s="216"/>
      <c r="R752" s="216"/>
      <c r="S752" s="216"/>
      <c r="T752" s="217"/>
      <c r="AT752" s="218" t="s">
        <v>163</v>
      </c>
      <c r="AU752" s="218" t="s">
        <v>85</v>
      </c>
      <c r="AV752" s="13" t="s">
        <v>85</v>
      </c>
      <c r="AW752" s="13" t="s">
        <v>32</v>
      </c>
      <c r="AX752" s="13" t="s">
        <v>76</v>
      </c>
      <c r="AY752" s="218" t="s">
        <v>156</v>
      </c>
    </row>
    <row r="753" spans="1:65" s="15" customFormat="1" ht="10.199999999999999">
      <c r="B753" s="230"/>
      <c r="C753" s="231"/>
      <c r="D753" s="209" t="s">
        <v>163</v>
      </c>
      <c r="E753" s="232" t="s">
        <v>1</v>
      </c>
      <c r="F753" s="233" t="s">
        <v>322</v>
      </c>
      <c r="G753" s="231"/>
      <c r="H753" s="232" t="s">
        <v>1</v>
      </c>
      <c r="I753" s="234"/>
      <c r="J753" s="231"/>
      <c r="K753" s="231"/>
      <c r="L753" s="235"/>
      <c r="M753" s="236"/>
      <c r="N753" s="237"/>
      <c r="O753" s="237"/>
      <c r="P753" s="237"/>
      <c r="Q753" s="237"/>
      <c r="R753" s="237"/>
      <c r="S753" s="237"/>
      <c r="T753" s="238"/>
      <c r="AT753" s="239" t="s">
        <v>163</v>
      </c>
      <c r="AU753" s="239" t="s">
        <v>85</v>
      </c>
      <c r="AV753" s="15" t="s">
        <v>83</v>
      </c>
      <c r="AW753" s="15" t="s">
        <v>32</v>
      </c>
      <c r="AX753" s="15" t="s">
        <v>76</v>
      </c>
      <c r="AY753" s="239" t="s">
        <v>156</v>
      </c>
    </row>
    <row r="754" spans="1:65" s="13" customFormat="1" ht="10.199999999999999">
      <c r="B754" s="207"/>
      <c r="C754" s="208"/>
      <c r="D754" s="209" t="s">
        <v>163</v>
      </c>
      <c r="E754" s="210" t="s">
        <v>1</v>
      </c>
      <c r="F754" s="211" t="s">
        <v>975</v>
      </c>
      <c r="G754" s="208"/>
      <c r="H754" s="212">
        <v>2.2200000000000002</v>
      </c>
      <c r="I754" s="213"/>
      <c r="J754" s="208"/>
      <c r="K754" s="208"/>
      <c r="L754" s="214"/>
      <c r="M754" s="215"/>
      <c r="N754" s="216"/>
      <c r="O754" s="216"/>
      <c r="P754" s="216"/>
      <c r="Q754" s="216"/>
      <c r="R754" s="216"/>
      <c r="S754" s="216"/>
      <c r="T754" s="217"/>
      <c r="AT754" s="218" t="s">
        <v>163</v>
      </c>
      <c r="AU754" s="218" t="s">
        <v>85</v>
      </c>
      <c r="AV754" s="13" t="s">
        <v>85</v>
      </c>
      <c r="AW754" s="13" t="s">
        <v>32</v>
      </c>
      <c r="AX754" s="13" t="s">
        <v>76</v>
      </c>
      <c r="AY754" s="218" t="s">
        <v>156</v>
      </c>
    </row>
    <row r="755" spans="1:65" s="14" customFormat="1" ht="10.199999999999999">
      <c r="B755" s="219"/>
      <c r="C755" s="220"/>
      <c r="D755" s="209" t="s">
        <v>163</v>
      </c>
      <c r="E755" s="221" t="s">
        <v>1</v>
      </c>
      <c r="F755" s="222" t="s">
        <v>165</v>
      </c>
      <c r="G755" s="220"/>
      <c r="H755" s="223">
        <v>92.28</v>
      </c>
      <c r="I755" s="224"/>
      <c r="J755" s="220"/>
      <c r="K755" s="220"/>
      <c r="L755" s="225"/>
      <c r="M755" s="226"/>
      <c r="N755" s="227"/>
      <c r="O755" s="227"/>
      <c r="P755" s="227"/>
      <c r="Q755" s="227"/>
      <c r="R755" s="227"/>
      <c r="S755" s="227"/>
      <c r="T755" s="228"/>
      <c r="AT755" s="229" t="s">
        <v>163</v>
      </c>
      <c r="AU755" s="229" t="s">
        <v>85</v>
      </c>
      <c r="AV755" s="14" t="s">
        <v>95</v>
      </c>
      <c r="AW755" s="14" t="s">
        <v>32</v>
      </c>
      <c r="AX755" s="14" t="s">
        <v>83</v>
      </c>
      <c r="AY755" s="229" t="s">
        <v>156</v>
      </c>
    </row>
    <row r="756" spans="1:65" s="2" customFormat="1" ht="24.15" customHeight="1">
      <c r="A756" s="35"/>
      <c r="B756" s="36"/>
      <c r="C756" s="240" t="s">
        <v>976</v>
      </c>
      <c r="D756" s="240" t="s">
        <v>189</v>
      </c>
      <c r="E756" s="241" t="s">
        <v>977</v>
      </c>
      <c r="F756" s="242" t="s">
        <v>978</v>
      </c>
      <c r="G756" s="243" t="s">
        <v>218</v>
      </c>
      <c r="H756" s="244">
        <v>101.508</v>
      </c>
      <c r="I756" s="245"/>
      <c r="J756" s="246">
        <f>ROUND(I756*H756,2)</f>
        <v>0</v>
      </c>
      <c r="K756" s="247"/>
      <c r="L756" s="248"/>
      <c r="M756" s="249" t="s">
        <v>1</v>
      </c>
      <c r="N756" s="250" t="s">
        <v>41</v>
      </c>
      <c r="O756" s="72"/>
      <c r="P756" s="203">
        <f>O756*H756</f>
        <v>0</v>
      </c>
      <c r="Q756" s="203">
        <v>1.2319999999999999E-2</v>
      </c>
      <c r="R756" s="203">
        <f>Q756*H756</f>
        <v>1.2505785599999999</v>
      </c>
      <c r="S756" s="203">
        <v>0</v>
      </c>
      <c r="T756" s="204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205" t="s">
        <v>271</v>
      </c>
      <c r="AT756" s="205" t="s">
        <v>189</v>
      </c>
      <c r="AU756" s="205" t="s">
        <v>85</v>
      </c>
      <c r="AY756" s="18" t="s">
        <v>156</v>
      </c>
      <c r="BE756" s="206">
        <f>IF(N756="základní",J756,0)</f>
        <v>0</v>
      </c>
      <c r="BF756" s="206">
        <f>IF(N756="snížená",J756,0)</f>
        <v>0</v>
      </c>
      <c r="BG756" s="206">
        <f>IF(N756="zákl. přenesená",J756,0)</f>
        <v>0</v>
      </c>
      <c r="BH756" s="206">
        <f>IF(N756="sníž. přenesená",J756,0)</f>
        <v>0</v>
      </c>
      <c r="BI756" s="206">
        <f>IF(N756="nulová",J756,0)</f>
        <v>0</v>
      </c>
      <c r="BJ756" s="18" t="s">
        <v>83</v>
      </c>
      <c r="BK756" s="206">
        <f>ROUND(I756*H756,2)</f>
        <v>0</v>
      </c>
      <c r="BL756" s="18" t="s">
        <v>200</v>
      </c>
      <c r="BM756" s="205" t="s">
        <v>979</v>
      </c>
    </row>
    <row r="757" spans="1:65" s="13" customFormat="1" ht="10.199999999999999">
      <c r="B757" s="207"/>
      <c r="C757" s="208"/>
      <c r="D757" s="209" t="s">
        <v>163</v>
      </c>
      <c r="E757" s="210" t="s">
        <v>1</v>
      </c>
      <c r="F757" s="211" t="s">
        <v>980</v>
      </c>
      <c r="G757" s="208"/>
      <c r="H757" s="212">
        <v>101.508</v>
      </c>
      <c r="I757" s="213"/>
      <c r="J757" s="208"/>
      <c r="K757" s="208"/>
      <c r="L757" s="214"/>
      <c r="M757" s="215"/>
      <c r="N757" s="216"/>
      <c r="O757" s="216"/>
      <c r="P757" s="216"/>
      <c r="Q757" s="216"/>
      <c r="R757" s="216"/>
      <c r="S757" s="216"/>
      <c r="T757" s="217"/>
      <c r="AT757" s="218" t="s">
        <v>163</v>
      </c>
      <c r="AU757" s="218" t="s">
        <v>85</v>
      </c>
      <c r="AV757" s="13" t="s">
        <v>85</v>
      </c>
      <c r="AW757" s="13" t="s">
        <v>32</v>
      </c>
      <c r="AX757" s="13" t="s">
        <v>76</v>
      </c>
      <c r="AY757" s="218" t="s">
        <v>156</v>
      </c>
    </row>
    <row r="758" spans="1:65" s="14" customFormat="1" ht="10.199999999999999">
      <c r="B758" s="219"/>
      <c r="C758" s="220"/>
      <c r="D758" s="209" t="s">
        <v>163</v>
      </c>
      <c r="E758" s="221" t="s">
        <v>1</v>
      </c>
      <c r="F758" s="222" t="s">
        <v>165</v>
      </c>
      <c r="G758" s="220"/>
      <c r="H758" s="223">
        <v>101.508</v>
      </c>
      <c r="I758" s="224"/>
      <c r="J758" s="220"/>
      <c r="K758" s="220"/>
      <c r="L758" s="225"/>
      <c r="M758" s="226"/>
      <c r="N758" s="227"/>
      <c r="O758" s="227"/>
      <c r="P758" s="227"/>
      <c r="Q758" s="227"/>
      <c r="R758" s="227"/>
      <c r="S758" s="227"/>
      <c r="T758" s="228"/>
      <c r="AT758" s="229" t="s">
        <v>163</v>
      </c>
      <c r="AU758" s="229" t="s">
        <v>85</v>
      </c>
      <c r="AV758" s="14" t="s">
        <v>95</v>
      </c>
      <c r="AW758" s="14" t="s">
        <v>32</v>
      </c>
      <c r="AX758" s="14" t="s">
        <v>83</v>
      </c>
      <c r="AY758" s="229" t="s">
        <v>156</v>
      </c>
    </row>
    <row r="759" spans="1:65" s="2" customFormat="1" ht="33" customHeight="1">
      <c r="A759" s="35"/>
      <c r="B759" s="36"/>
      <c r="C759" s="193" t="s">
        <v>981</v>
      </c>
      <c r="D759" s="193" t="s">
        <v>158</v>
      </c>
      <c r="E759" s="194" t="s">
        <v>982</v>
      </c>
      <c r="F759" s="195" t="s">
        <v>983</v>
      </c>
      <c r="G759" s="196" t="s">
        <v>218</v>
      </c>
      <c r="H759" s="197">
        <v>4.68</v>
      </c>
      <c r="I759" s="198"/>
      <c r="J759" s="199">
        <f>ROUND(I759*H759,2)</f>
        <v>0</v>
      </c>
      <c r="K759" s="200"/>
      <c r="L759" s="40"/>
      <c r="M759" s="201" t="s">
        <v>1</v>
      </c>
      <c r="N759" s="202" t="s">
        <v>41</v>
      </c>
      <c r="O759" s="72"/>
      <c r="P759" s="203">
        <f>O759*H759</f>
        <v>0</v>
      </c>
      <c r="Q759" s="203">
        <v>0</v>
      </c>
      <c r="R759" s="203">
        <f>Q759*H759</f>
        <v>0</v>
      </c>
      <c r="S759" s="203">
        <v>0</v>
      </c>
      <c r="T759" s="204">
        <f>S759*H759</f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205" t="s">
        <v>200</v>
      </c>
      <c r="AT759" s="205" t="s">
        <v>158</v>
      </c>
      <c r="AU759" s="205" t="s">
        <v>85</v>
      </c>
      <c r="AY759" s="18" t="s">
        <v>156</v>
      </c>
      <c r="BE759" s="206">
        <f>IF(N759="základní",J759,0)</f>
        <v>0</v>
      </c>
      <c r="BF759" s="206">
        <f>IF(N759="snížená",J759,0)</f>
        <v>0</v>
      </c>
      <c r="BG759" s="206">
        <f>IF(N759="zákl. přenesená",J759,0)</f>
        <v>0</v>
      </c>
      <c r="BH759" s="206">
        <f>IF(N759="sníž. přenesená",J759,0)</f>
        <v>0</v>
      </c>
      <c r="BI759" s="206">
        <f>IF(N759="nulová",J759,0)</f>
        <v>0</v>
      </c>
      <c r="BJ759" s="18" t="s">
        <v>83</v>
      </c>
      <c r="BK759" s="206">
        <f>ROUND(I759*H759,2)</f>
        <v>0</v>
      </c>
      <c r="BL759" s="18" t="s">
        <v>200</v>
      </c>
      <c r="BM759" s="205" t="s">
        <v>984</v>
      </c>
    </row>
    <row r="760" spans="1:65" s="15" customFormat="1" ht="10.199999999999999">
      <c r="B760" s="230"/>
      <c r="C760" s="231"/>
      <c r="D760" s="209" t="s">
        <v>163</v>
      </c>
      <c r="E760" s="232" t="s">
        <v>1</v>
      </c>
      <c r="F760" s="233" t="s">
        <v>318</v>
      </c>
      <c r="G760" s="231"/>
      <c r="H760" s="232" t="s">
        <v>1</v>
      </c>
      <c r="I760" s="234"/>
      <c r="J760" s="231"/>
      <c r="K760" s="231"/>
      <c r="L760" s="235"/>
      <c r="M760" s="236"/>
      <c r="N760" s="237"/>
      <c r="O760" s="237"/>
      <c r="P760" s="237"/>
      <c r="Q760" s="237"/>
      <c r="R760" s="237"/>
      <c r="S760" s="237"/>
      <c r="T760" s="238"/>
      <c r="AT760" s="239" t="s">
        <v>163</v>
      </c>
      <c r="AU760" s="239" t="s">
        <v>85</v>
      </c>
      <c r="AV760" s="15" t="s">
        <v>83</v>
      </c>
      <c r="AW760" s="15" t="s">
        <v>32</v>
      </c>
      <c r="AX760" s="15" t="s">
        <v>76</v>
      </c>
      <c r="AY760" s="239" t="s">
        <v>156</v>
      </c>
    </row>
    <row r="761" spans="1:65" s="13" customFormat="1" ht="10.199999999999999">
      <c r="B761" s="207"/>
      <c r="C761" s="208"/>
      <c r="D761" s="209" t="s">
        <v>163</v>
      </c>
      <c r="E761" s="210" t="s">
        <v>1</v>
      </c>
      <c r="F761" s="211" t="s">
        <v>974</v>
      </c>
      <c r="G761" s="208"/>
      <c r="H761" s="212">
        <v>2.46</v>
      </c>
      <c r="I761" s="213"/>
      <c r="J761" s="208"/>
      <c r="K761" s="208"/>
      <c r="L761" s="214"/>
      <c r="M761" s="215"/>
      <c r="N761" s="216"/>
      <c r="O761" s="216"/>
      <c r="P761" s="216"/>
      <c r="Q761" s="216"/>
      <c r="R761" s="216"/>
      <c r="S761" s="216"/>
      <c r="T761" s="217"/>
      <c r="AT761" s="218" t="s">
        <v>163</v>
      </c>
      <c r="AU761" s="218" t="s">
        <v>85</v>
      </c>
      <c r="AV761" s="13" t="s">
        <v>85</v>
      </c>
      <c r="AW761" s="13" t="s">
        <v>32</v>
      </c>
      <c r="AX761" s="13" t="s">
        <v>76</v>
      </c>
      <c r="AY761" s="218" t="s">
        <v>156</v>
      </c>
    </row>
    <row r="762" spans="1:65" s="15" customFormat="1" ht="10.199999999999999">
      <c r="B762" s="230"/>
      <c r="C762" s="231"/>
      <c r="D762" s="209" t="s">
        <v>163</v>
      </c>
      <c r="E762" s="232" t="s">
        <v>1</v>
      </c>
      <c r="F762" s="233" t="s">
        <v>322</v>
      </c>
      <c r="G762" s="231"/>
      <c r="H762" s="232" t="s">
        <v>1</v>
      </c>
      <c r="I762" s="234"/>
      <c r="J762" s="231"/>
      <c r="K762" s="231"/>
      <c r="L762" s="235"/>
      <c r="M762" s="236"/>
      <c r="N762" s="237"/>
      <c r="O762" s="237"/>
      <c r="P762" s="237"/>
      <c r="Q762" s="237"/>
      <c r="R762" s="237"/>
      <c r="S762" s="237"/>
      <c r="T762" s="238"/>
      <c r="AT762" s="239" t="s">
        <v>163</v>
      </c>
      <c r="AU762" s="239" t="s">
        <v>85</v>
      </c>
      <c r="AV762" s="15" t="s">
        <v>83</v>
      </c>
      <c r="AW762" s="15" t="s">
        <v>32</v>
      </c>
      <c r="AX762" s="15" t="s">
        <v>76</v>
      </c>
      <c r="AY762" s="239" t="s">
        <v>156</v>
      </c>
    </row>
    <row r="763" spans="1:65" s="13" customFormat="1" ht="10.199999999999999">
      <c r="B763" s="207"/>
      <c r="C763" s="208"/>
      <c r="D763" s="209" t="s">
        <v>163</v>
      </c>
      <c r="E763" s="210" t="s">
        <v>1</v>
      </c>
      <c r="F763" s="211" t="s">
        <v>975</v>
      </c>
      <c r="G763" s="208"/>
      <c r="H763" s="212">
        <v>2.2200000000000002</v>
      </c>
      <c r="I763" s="213"/>
      <c r="J763" s="208"/>
      <c r="K763" s="208"/>
      <c r="L763" s="214"/>
      <c r="M763" s="215"/>
      <c r="N763" s="216"/>
      <c r="O763" s="216"/>
      <c r="P763" s="216"/>
      <c r="Q763" s="216"/>
      <c r="R763" s="216"/>
      <c r="S763" s="216"/>
      <c r="T763" s="217"/>
      <c r="AT763" s="218" t="s">
        <v>163</v>
      </c>
      <c r="AU763" s="218" t="s">
        <v>85</v>
      </c>
      <c r="AV763" s="13" t="s">
        <v>85</v>
      </c>
      <c r="AW763" s="13" t="s">
        <v>32</v>
      </c>
      <c r="AX763" s="13" t="s">
        <v>76</v>
      </c>
      <c r="AY763" s="218" t="s">
        <v>156</v>
      </c>
    </row>
    <row r="764" spans="1:65" s="14" customFormat="1" ht="10.199999999999999">
      <c r="B764" s="219"/>
      <c r="C764" s="220"/>
      <c r="D764" s="209" t="s">
        <v>163</v>
      </c>
      <c r="E764" s="221" t="s">
        <v>1</v>
      </c>
      <c r="F764" s="222" t="s">
        <v>165</v>
      </c>
      <c r="G764" s="220"/>
      <c r="H764" s="223">
        <v>4.68</v>
      </c>
      <c r="I764" s="224"/>
      <c r="J764" s="220"/>
      <c r="K764" s="220"/>
      <c r="L764" s="225"/>
      <c r="M764" s="226"/>
      <c r="N764" s="227"/>
      <c r="O764" s="227"/>
      <c r="P764" s="227"/>
      <c r="Q764" s="227"/>
      <c r="R764" s="227"/>
      <c r="S764" s="227"/>
      <c r="T764" s="228"/>
      <c r="AT764" s="229" t="s">
        <v>163</v>
      </c>
      <c r="AU764" s="229" t="s">
        <v>85</v>
      </c>
      <c r="AV764" s="14" t="s">
        <v>95</v>
      </c>
      <c r="AW764" s="14" t="s">
        <v>32</v>
      </c>
      <c r="AX764" s="14" t="s">
        <v>83</v>
      </c>
      <c r="AY764" s="229" t="s">
        <v>156</v>
      </c>
    </row>
    <row r="765" spans="1:65" s="2" customFormat="1" ht="24.15" customHeight="1">
      <c r="A765" s="35"/>
      <c r="B765" s="36"/>
      <c r="C765" s="193" t="s">
        <v>985</v>
      </c>
      <c r="D765" s="193" t="s">
        <v>158</v>
      </c>
      <c r="E765" s="194" t="s">
        <v>986</v>
      </c>
      <c r="F765" s="195" t="s">
        <v>987</v>
      </c>
      <c r="G765" s="196" t="s">
        <v>203</v>
      </c>
      <c r="H765" s="197">
        <v>77.42</v>
      </c>
      <c r="I765" s="198"/>
      <c r="J765" s="199">
        <f>ROUND(I765*H765,2)</f>
        <v>0</v>
      </c>
      <c r="K765" s="200"/>
      <c r="L765" s="40"/>
      <c r="M765" s="201" t="s">
        <v>1</v>
      </c>
      <c r="N765" s="202" t="s">
        <v>41</v>
      </c>
      <c r="O765" s="72"/>
      <c r="P765" s="203">
        <f>O765*H765</f>
        <v>0</v>
      </c>
      <c r="Q765" s="203">
        <v>1.8000000000000001E-4</v>
      </c>
      <c r="R765" s="203">
        <f>Q765*H765</f>
        <v>1.3935600000000001E-2</v>
      </c>
      <c r="S765" s="203">
        <v>0</v>
      </c>
      <c r="T765" s="204">
        <f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205" t="s">
        <v>200</v>
      </c>
      <c r="AT765" s="205" t="s">
        <v>158</v>
      </c>
      <c r="AU765" s="205" t="s">
        <v>85</v>
      </c>
      <c r="AY765" s="18" t="s">
        <v>156</v>
      </c>
      <c r="BE765" s="206">
        <f>IF(N765="základní",J765,0)</f>
        <v>0</v>
      </c>
      <c r="BF765" s="206">
        <f>IF(N765="snížená",J765,0)</f>
        <v>0</v>
      </c>
      <c r="BG765" s="206">
        <f>IF(N765="zákl. přenesená",J765,0)</f>
        <v>0</v>
      </c>
      <c r="BH765" s="206">
        <f>IF(N765="sníž. přenesená",J765,0)</f>
        <v>0</v>
      </c>
      <c r="BI765" s="206">
        <f>IF(N765="nulová",J765,0)</f>
        <v>0</v>
      </c>
      <c r="BJ765" s="18" t="s">
        <v>83</v>
      </c>
      <c r="BK765" s="206">
        <f>ROUND(I765*H765,2)</f>
        <v>0</v>
      </c>
      <c r="BL765" s="18" t="s">
        <v>200</v>
      </c>
      <c r="BM765" s="205" t="s">
        <v>988</v>
      </c>
    </row>
    <row r="766" spans="1:65" s="15" customFormat="1" ht="10.199999999999999">
      <c r="B766" s="230"/>
      <c r="C766" s="231"/>
      <c r="D766" s="209" t="s">
        <v>163</v>
      </c>
      <c r="E766" s="232" t="s">
        <v>1</v>
      </c>
      <c r="F766" s="233" t="s">
        <v>323</v>
      </c>
      <c r="G766" s="231"/>
      <c r="H766" s="232" t="s">
        <v>1</v>
      </c>
      <c r="I766" s="234"/>
      <c r="J766" s="231"/>
      <c r="K766" s="231"/>
      <c r="L766" s="235"/>
      <c r="M766" s="236"/>
      <c r="N766" s="237"/>
      <c r="O766" s="237"/>
      <c r="P766" s="237"/>
      <c r="Q766" s="237"/>
      <c r="R766" s="237"/>
      <c r="S766" s="237"/>
      <c r="T766" s="238"/>
      <c r="AT766" s="239" t="s">
        <v>163</v>
      </c>
      <c r="AU766" s="239" t="s">
        <v>85</v>
      </c>
      <c r="AV766" s="15" t="s">
        <v>83</v>
      </c>
      <c r="AW766" s="15" t="s">
        <v>32</v>
      </c>
      <c r="AX766" s="15" t="s">
        <v>76</v>
      </c>
      <c r="AY766" s="239" t="s">
        <v>156</v>
      </c>
    </row>
    <row r="767" spans="1:65" s="13" customFormat="1" ht="10.199999999999999">
      <c r="B767" s="207"/>
      <c r="C767" s="208"/>
      <c r="D767" s="209" t="s">
        <v>163</v>
      </c>
      <c r="E767" s="210" t="s">
        <v>1</v>
      </c>
      <c r="F767" s="211" t="s">
        <v>398</v>
      </c>
      <c r="G767" s="208"/>
      <c r="H767" s="212">
        <v>12.6</v>
      </c>
      <c r="I767" s="213"/>
      <c r="J767" s="208"/>
      <c r="K767" s="208"/>
      <c r="L767" s="214"/>
      <c r="M767" s="215"/>
      <c r="N767" s="216"/>
      <c r="O767" s="216"/>
      <c r="P767" s="216"/>
      <c r="Q767" s="216"/>
      <c r="R767" s="216"/>
      <c r="S767" s="216"/>
      <c r="T767" s="217"/>
      <c r="AT767" s="218" t="s">
        <v>163</v>
      </c>
      <c r="AU767" s="218" t="s">
        <v>85</v>
      </c>
      <c r="AV767" s="13" t="s">
        <v>85</v>
      </c>
      <c r="AW767" s="13" t="s">
        <v>32</v>
      </c>
      <c r="AX767" s="13" t="s">
        <v>76</v>
      </c>
      <c r="AY767" s="218" t="s">
        <v>156</v>
      </c>
    </row>
    <row r="768" spans="1:65" s="13" customFormat="1" ht="10.199999999999999">
      <c r="B768" s="207"/>
      <c r="C768" s="208"/>
      <c r="D768" s="209" t="s">
        <v>163</v>
      </c>
      <c r="E768" s="210" t="s">
        <v>1</v>
      </c>
      <c r="F768" s="211" t="s">
        <v>399</v>
      </c>
      <c r="G768" s="208"/>
      <c r="H768" s="212">
        <v>4.2</v>
      </c>
      <c r="I768" s="213"/>
      <c r="J768" s="208"/>
      <c r="K768" s="208"/>
      <c r="L768" s="214"/>
      <c r="M768" s="215"/>
      <c r="N768" s="216"/>
      <c r="O768" s="216"/>
      <c r="P768" s="216"/>
      <c r="Q768" s="216"/>
      <c r="R768" s="216"/>
      <c r="S768" s="216"/>
      <c r="T768" s="217"/>
      <c r="AT768" s="218" t="s">
        <v>163</v>
      </c>
      <c r="AU768" s="218" t="s">
        <v>85</v>
      </c>
      <c r="AV768" s="13" t="s">
        <v>85</v>
      </c>
      <c r="AW768" s="13" t="s">
        <v>32</v>
      </c>
      <c r="AX768" s="13" t="s">
        <v>76</v>
      </c>
      <c r="AY768" s="218" t="s">
        <v>156</v>
      </c>
    </row>
    <row r="769" spans="1:65" s="13" customFormat="1" ht="10.199999999999999">
      <c r="B769" s="207"/>
      <c r="C769" s="208"/>
      <c r="D769" s="209" t="s">
        <v>163</v>
      </c>
      <c r="E769" s="210" t="s">
        <v>1</v>
      </c>
      <c r="F769" s="211" t="s">
        <v>989</v>
      </c>
      <c r="G769" s="208"/>
      <c r="H769" s="212">
        <v>12.6</v>
      </c>
      <c r="I769" s="213"/>
      <c r="J769" s="208"/>
      <c r="K769" s="208"/>
      <c r="L769" s="214"/>
      <c r="M769" s="215"/>
      <c r="N769" s="216"/>
      <c r="O769" s="216"/>
      <c r="P769" s="216"/>
      <c r="Q769" s="216"/>
      <c r="R769" s="216"/>
      <c r="S769" s="216"/>
      <c r="T769" s="217"/>
      <c r="AT769" s="218" t="s">
        <v>163</v>
      </c>
      <c r="AU769" s="218" t="s">
        <v>85</v>
      </c>
      <c r="AV769" s="13" t="s">
        <v>85</v>
      </c>
      <c r="AW769" s="13" t="s">
        <v>32</v>
      </c>
      <c r="AX769" s="13" t="s">
        <v>76</v>
      </c>
      <c r="AY769" s="218" t="s">
        <v>156</v>
      </c>
    </row>
    <row r="770" spans="1:65" s="15" customFormat="1" ht="10.199999999999999">
      <c r="B770" s="230"/>
      <c r="C770" s="231"/>
      <c r="D770" s="209" t="s">
        <v>163</v>
      </c>
      <c r="E770" s="232" t="s">
        <v>1</v>
      </c>
      <c r="F770" s="233" t="s">
        <v>325</v>
      </c>
      <c r="G770" s="231"/>
      <c r="H770" s="232" t="s">
        <v>1</v>
      </c>
      <c r="I770" s="234"/>
      <c r="J770" s="231"/>
      <c r="K770" s="231"/>
      <c r="L770" s="235"/>
      <c r="M770" s="236"/>
      <c r="N770" s="237"/>
      <c r="O770" s="237"/>
      <c r="P770" s="237"/>
      <c r="Q770" s="237"/>
      <c r="R770" s="237"/>
      <c r="S770" s="237"/>
      <c r="T770" s="238"/>
      <c r="AT770" s="239" t="s">
        <v>163</v>
      </c>
      <c r="AU770" s="239" t="s">
        <v>85</v>
      </c>
      <c r="AV770" s="15" t="s">
        <v>83</v>
      </c>
      <c r="AW770" s="15" t="s">
        <v>32</v>
      </c>
      <c r="AX770" s="15" t="s">
        <v>76</v>
      </c>
      <c r="AY770" s="239" t="s">
        <v>156</v>
      </c>
    </row>
    <row r="771" spans="1:65" s="13" customFormat="1" ht="10.199999999999999">
      <c r="B771" s="207"/>
      <c r="C771" s="208"/>
      <c r="D771" s="209" t="s">
        <v>163</v>
      </c>
      <c r="E771" s="210" t="s">
        <v>1</v>
      </c>
      <c r="F771" s="211" t="s">
        <v>402</v>
      </c>
      <c r="G771" s="208"/>
      <c r="H771" s="212">
        <v>10.4</v>
      </c>
      <c r="I771" s="213"/>
      <c r="J771" s="208"/>
      <c r="K771" s="208"/>
      <c r="L771" s="214"/>
      <c r="M771" s="215"/>
      <c r="N771" s="216"/>
      <c r="O771" s="216"/>
      <c r="P771" s="216"/>
      <c r="Q771" s="216"/>
      <c r="R771" s="216"/>
      <c r="S771" s="216"/>
      <c r="T771" s="217"/>
      <c r="AT771" s="218" t="s">
        <v>163</v>
      </c>
      <c r="AU771" s="218" t="s">
        <v>85</v>
      </c>
      <c r="AV771" s="13" t="s">
        <v>85</v>
      </c>
      <c r="AW771" s="13" t="s">
        <v>32</v>
      </c>
      <c r="AX771" s="13" t="s">
        <v>76</v>
      </c>
      <c r="AY771" s="218" t="s">
        <v>156</v>
      </c>
    </row>
    <row r="772" spans="1:65" s="13" customFormat="1" ht="10.199999999999999">
      <c r="B772" s="207"/>
      <c r="C772" s="208"/>
      <c r="D772" s="209" t="s">
        <v>163</v>
      </c>
      <c r="E772" s="210" t="s">
        <v>1</v>
      </c>
      <c r="F772" s="211" t="s">
        <v>961</v>
      </c>
      <c r="G772" s="208"/>
      <c r="H772" s="212">
        <v>8.82</v>
      </c>
      <c r="I772" s="213"/>
      <c r="J772" s="208"/>
      <c r="K772" s="208"/>
      <c r="L772" s="214"/>
      <c r="M772" s="215"/>
      <c r="N772" s="216"/>
      <c r="O772" s="216"/>
      <c r="P772" s="216"/>
      <c r="Q772" s="216"/>
      <c r="R772" s="216"/>
      <c r="S772" s="216"/>
      <c r="T772" s="217"/>
      <c r="AT772" s="218" t="s">
        <v>163</v>
      </c>
      <c r="AU772" s="218" t="s">
        <v>85</v>
      </c>
      <c r="AV772" s="13" t="s">
        <v>85</v>
      </c>
      <c r="AW772" s="13" t="s">
        <v>32</v>
      </c>
      <c r="AX772" s="13" t="s">
        <v>76</v>
      </c>
      <c r="AY772" s="218" t="s">
        <v>156</v>
      </c>
    </row>
    <row r="773" spans="1:65" s="13" customFormat="1" ht="10.199999999999999">
      <c r="B773" s="207"/>
      <c r="C773" s="208"/>
      <c r="D773" s="209" t="s">
        <v>163</v>
      </c>
      <c r="E773" s="210" t="s">
        <v>1</v>
      </c>
      <c r="F773" s="211" t="s">
        <v>990</v>
      </c>
      <c r="G773" s="208"/>
      <c r="H773" s="212">
        <v>1.8</v>
      </c>
      <c r="I773" s="213"/>
      <c r="J773" s="208"/>
      <c r="K773" s="208"/>
      <c r="L773" s="214"/>
      <c r="M773" s="215"/>
      <c r="N773" s="216"/>
      <c r="O773" s="216"/>
      <c r="P773" s="216"/>
      <c r="Q773" s="216"/>
      <c r="R773" s="216"/>
      <c r="S773" s="216"/>
      <c r="T773" s="217"/>
      <c r="AT773" s="218" t="s">
        <v>163</v>
      </c>
      <c r="AU773" s="218" t="s">
        <v>85</v>
      </c>
      <c r="AV773" s="13" t="s">
        <v>85</v>
      </c>
      <c r="AW773" s="13" t="s">
        <v>32</v>
      </c>
      <c r="AX773" s="13" t="s">
        <v>76</v>
      </c>
      <c r="AY773" s="218" t="s">
        <v>156</v>
      </c>
    </row>
    <row r="774" spans="1:65" s="15" customFormat="1" ht="10.199999999999999">
      <c r="B774" s="230"/>
      <c r="C774" s="231"/>
      <c r="D774" s="209" t="s">
        <v>163</v>
      </c>
      <c r="E774" s="232" t="s">
        <v>1</v>
      </c>
      <c r="F774" s="233" t="s">
        <v>327</v>
      </c>
      <c r="G774" s="231"/>
      <c r="H774" s="232" t="s">
        <v>1</v>
      </c>
      <c r="I774" s="234"/>
      <c r="J774" s="231"/>
      <c r="K774" s="231"/>
      <c r="L774" s="235"/>
      <c r="M774" s="236"/>
      <c r="N774" s="237"/>
      <c r="O774" s="237"/>
      <c r="P774" s="237"/>
      <c r="Q774" s="237"/>
      <c r="R774" s="237"/>
      <c r="S774" s="237"/>
      <c r="T774" s="238"/>
      <c r="AT774" s="239" t="s">
        <v>163</v>
      </c>
      <c r="AU774" s="239" t="s">
        <v>85</v>
      </c>
      <c r="AV774" s="15" t="s">
        <v>83</v>
      </c>
      <c r="AW774" s="15" t="s">
        <v>32</v>
      </c>
      <c r="AX774" s="15" t="s">
        <v>76</v>
      </c>
      <c r="AY774" s="239" t="s">
        <v>156</v>
      </c>
    </row>
    <row r="775" spans="1:65" s="13" customFormat="1" ht="10.199999999999999">
      <c r="B775" s="207"/>
      <c r="C775" s="208"/>
      <c r="D775" s="209" t="s">
        <v>163</v>
      </c>
      <c r="E775" s="210" t="s">
        <v>1</v>
      </c>
      <c r="F775" s="211" t="s">
        <v>406</v>
      </c>
      <c r="G775" s="208"/>
      <c r="H775" s="212">
        <v>5.8</v>
      </c>
      <c r="I775" s="213"/>
      <c r="J775" s="208"/>
      <c r="K775" s="208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163</v>
      </c>
      <c r="AU775" s="218" t="s">
        <v>85</v>
      </c>
      <c r="AV775" s="13" t="s">
        <v>85</v>
      </c>
      <c r="AW775" s="13" t="s">
        <v>32</v>
      </c>
      <c r="AX775" s="13" t="s">
        <v>76</v>
      </c>
      <c r="AY775" s="218" t="s">
        <v>156</v>
      </c>
    </row>
    <row r="776" spans="1:65" s="15" customFormat="1" ht="10.199999999999999">
      <c r="B776" s="230"/>
      <c r="C776" s="231"/>
      <c r="D776" s="209" t="s">
        <v>163</v>
      </c>
      <c r="E776" s="232" t="s">
        <v>1</v>
      </c>
      <c r="F776" s="233" t="s">
        <v>332</v>
      </c>
      <c r="G776" s="231"/>
      <c r="H776" s="232" t="s">
        <v>1</v>
      </c>
      <c r="I776" s="234"/>
      <c r="J776" s="231"/>
      <c r="K776" s="231"/>
      <c r="L776" s="235"/>
      <c r="M776" s="236"/>
      <c r="N776" s="237"/>
      <c r="O776" s="237"/>
      <c r="P776" s="237"/>
      <c r="Q776" s="237"/>
      <c r="R776" s="237"/>
      <c r="S776" s="237"/>
      <c r="T776" s="238"/>
      <c r="AT776" s="239" t="s">
        <v>163</v>
      </c>
      <c r="AU776" s="239" t="s">
        <v>85</v>
      </c>
      <c r="AV776" s="15" t="s">
        <v>83</v>
      </c>
      <c r="AW776" s="15" t="s">
        <v>32</v>
      </c>
      <c r="AX776" s="15" t="s">
        <v>76</v>
      </c>
      <c r="AY776" s="239" t="s">
        <v>156</v>
      </c>
    </row>
    <row r="777" spans="1:65" s="13" customFormat="1" ht="10.199999999999999">
      <c r="B777" s="207"/>
      <c r="C777" s="208"/>
      <c r="D777" s="209" t="s">
        <v>163</v>
      </c>
      <c r="E777" s="210" t="s">
        <v>1</v>
      </c>
      <c r="F777" s="211" t="s">
        <v>408</v>
      </c>
      <c r="G777" s="208"/>
      <c r="H777" s="212">
        <v>6.8</v>
      </c>
      <c r="I777" s="213"/>
      <c r="J777" s="208"/>
      <c r="K777" s="208"/>
      <c r="L777" s="214"/>
      <c r="M777" s="215"/>
      <c r="N777" s="216"/>
      <c r="O777" s="216"/>
      <c r="P777" s="216"/>
      <c r="Q777" s="216"/>
      <c r="R777" s="216"/>
      <c r="S777" s="216"/>
      <c r="T777" s="217"/>
      <c r="AT777" s="218" t="s">
        <v>163</v>
      </c>
      <c r="AU777" s="218" t="s">
        <v>85</v>
      </c>
      <c r="AV777" s="13" t="s">
        <v>85</v>
      </c>
      <c r="AW777" s="13" t="s">
        <v>32</v>
      </c>
      <c r="AX777" s="13" t="s">
        <v>76</v>
      </c>
      <c r="AY777" s="218" t="s">
        <v>156</v>
      </c>
    </row>
    <row r="778" spans="1:65" s="13" customFormat="1" ht="10.199999999999999">
      <c r="B778" s="207"/>
      <c r="C778" s="208"/>
      <c r="D778" s="209" t="s">
        <v>163</v>
      </c>
      <c r="E778" s="210" t="s">
        <v>1</v>
      </c>
      <c r="F778" s="211" t="s">
        <v>991</v>
      </c>
      <c r="G778" s="208"/>
      <c r="H778" s="212">
        <v>4.2</v>
      </c>
      <c r="I778" s="213"/>
      <c r="J778" s="208"/>
      <c r="K778" s="208"/>
      <c r="L778" s="214"/>
      <c r="M778" s="215"/>
      <c r="N778" s="216"/>
      <c r="O778" s="216"/>
      <c r="P778" s="216"/>
      <c r="Q778" s="216"/>
      <c r="R778" s="216"/>
      <c r="S778" s="216"/>
      <c r="T778" s="217"/>
      <c r="AT778" s="218" t="s">
        <v>163</v>
      </c>
      <c r="AU778" s="218" t="s">
        <v>85</v>
      </c>
      <c r="AV778" s="13" t="s">
        <v>85</v>
      </c>
      <c r="AW778" s="13" t="s">
        <v>32</v>
      </c>
      <c r="AX778" s="13" t="s">
        <v>76</v>
      </c>
      <c r="AY778" s="218" t="s">
        <v>156</v>
      </c>
    </row>
    <row r="779" spans="1:65" s="15" customFormat="1" ht="10.199999999999999">
      <c r="B779" s="230"/>
      <c r="C779" s="231"/>
      <c r="D779" s="209" t="s">
        <v>163</v>
      </c>
      <c r="E779" s="232" t="s">
        <v>1</v>
      </c>
      <c r="F779" s="233" t="s">
        <v>318</v>
      </c>
      <c r="G779" s="231"/>
      <c r="H779" s="232" t="s">
        <v>1</v>
      </c>
      <c r="I779" s="234"/>
      <c r="J779" s="231"/>
      <c r="K779" s="231"/>
      <c r="L779" s="235"/>
      <c r="M779" s="236"/>
      <c r="N779" s="237"/>
      <c r="O779" s="237"/>
      <c r="P779" s="237"/>
      <c r="Q779" s="237"/>
      <c r="R779" s="237"/>
      <c r="S779" s="237"/>
      <c r="T779" s="238"/>
      <c r="AT779" s="239" t="s">
        <v>163</v>
      </c>
      <c r="AU779" s="239" t="s">
        <v>85</v>
      </c>
      <c r="AV779" s="15" t="s">
        <v>83</v>
      </c>
      <c r="AW779" s="15" t="s">
        <v>32</v>
      </c>
      <c r="AX779" s="15" t="s">
        <v>76</v>
      </c>
      <c r="AY779" s="239" t="s">
        <v>156</v>
      </c>
    </row>
    <row r="780" spans="1:65" s="13" customFormat="1" ht="10.199999999999999">
      <c r="B780" s="207"/>
      <c r="C780" s="208"/>
      <c r="D780" s="209" t="s">
        <v>163</v>
      </c>
      <c r="E780" s="210" t="s">
        <v>1</v>
      </c>
      <c r="F780" s="211" t="s">
        <v>992</v>
      </c>
      <c r="G780" s="208"/>
      <c r="H780" s="212">
        <v>5.3</v>
      </c>
      <c r="I780" s="213"/>
      <c r="J780" s="208"/>
      <c r="K780" s="208"/>
      <c r="L780" s="214"/>
      <c r="M780" s="215"/>
      <c r="N780" s="216"/>
      <c r="O780" s="216"/>
      <c r="P780" s="216"/>
      <c r="Q780" s="216"/>
      <c r="R780" s="216"/>
      <c r="S780" s="216"/>
      <c r="T780" s="217"/>
      <c r="AT780" s="218" t="s">
        <v>163</v>
      </c>
      <c r="AU780" s="218" t="s">
        <v>85</v>
      </c>
      <c r="AV780" s="13" t="s">
        <v>85</v>
      </c>
      <c r="AW780" s="13" t="s">
        <v>32</v>
      </c>
      <c r="AX780" s="13" t="s">
        <v>76</v>
      </c>
      <c r="AY780" s="218" t="s">
        <v>156</v>
      </c>
    </row>
    <row r="781" spans="1:65" s="15" customFormat="1" ht="10.199999999999999">
      <c r="B781" s="230"/>
      <c r="C781" s="231"/>
      <c r="D781" s="209" t="s">
        <v>163</v>
      </c>
      <c r="E781" s="232" t="s">
        <v>1</v>
      </c>
      <c r="F781" s="233" t="s">
        <v>322</v>
      </c>
      <c r="G781" s="231"/>
      <c r="H781" s="232" t="s">
        <v>1</v>
      </c>
      <c r="I781" s="234"/>
      <c r="J781" s="231"/>
      <c r="K781" s="231"/>
      <c r="L781" s="235"/>
      <c r="M781" s="236"/>
      <c r="N781" s="237"/>
      <c r="O781" s="237"/>
      <c r="P781" s="237"/>
      <c r="Q781" s="237"/>
      <c r="R781" s="237"/>
      <c r="S781" s="237"/>
      <c r="T781" s="238"/>
      <c r="AT781" s="239" t="s">
        <v>163</v>
      </c>
      <c r="AU781" s="239" t="s">
        <v>85</v>
      </c>
      <c r="AV781" s="15" t="s">
        <v>83</v>
      </c>
      <c r="AW781" s="15" t="s">
        <v>32</v>
      </c>
      <c r="AX781" s="15" t="s">
        <v>76</v>
      </c>
      <c r="AY781" s="239" t="s">
        <v>156</v>
      </c>
    </row>
    <row r="782" spans="1:65" s="13" customFormat="1" ht="10.199999999999999">
      <c r="B782" s="207"/>
      <c r="C782" s="208"/>
      <c r="D782" s="209" t="s">
        <v>163</v>
      </c>
      <c r="E782" s="210" t="s">
        <v>1</v>
      </c>
      <c r="F782" s="211" t="s">
        <v>993</v>
      </c>
      <c r="G782" s="208"/>
      <c r="H782" s="212">
        <v>4.9000000000000004</v>
      </c>
      <c r="I782" s="213"/>
      <c r="J782" s="208"/>
      <c r="K782" s="208"/>
      <c r="L782" s="214"/>
      <c r="M782" s="215"/>
      <c r="N782" s="216"/>
      <c r="O782" s="216"/>
      <c r="P782" s="216"/>
      <c r="Q782" s="216"/>
      <c r="R782" s="216"/>
      <c r="S782" s="216"/>
      <c r="T782" s="217"/>
      <c r="AT782" s="218" t="s">
        <v>163</v>
      </c>
      <c r="AU782" s="218" t="s">
        <v>85</v>
      </c>
      <c r="AV782" s="13" t="s">
        <v>85</v>
      </c>
      <c r="AW782" s="13" t="s">
        <v>32</v>
      </c>
      <c r="AX782" s="13" t="s">
        <v>76</v>
      </c>
      <c r="AY782" s="218" t="s">
        <v>156</v>
      </c>
    </row>
    <row r="783" spans="1:65" s="14" customFormat="1" ht="10.199999999999999">
      <c r="B783" s="219"/>
      <c r="C783" s="220"/>
      <c r="D783" s="209" t="s">
        <v>163</v>
      </c>
      <c r="E783" s="221" t="s">
        <v>1</v>
      </c>
      <c r="F783" s="222" t="s">
        <v>165</v>
      </c>
      <c r="G783" s="220"/>
      <c r="H783" s="223">
        <v>77.42</v>
      </c>
      <c r="I783" s="224"/>
      <c r="J783" s="220"/>
      <c r="K783" s="220"/>
      <c r="L783" s="225"/>
      <c r="M783" s="226"/>
      <c r="N783" s="227"/>
      <c r="O783" s="227"/>
      <c r="P783" s="227"/>
      <c r="Q783" s="227"/>
      <c r="R783" s="227"/>
      <c r="S783" s="227"/>
      <c r="T783" s="228"/>
      <c r="AT783" s="229" t="s">
        <v>163</v>
      </c>
      <c r="AU783" s="229" t="s">
        <v>85</v>
      </c>
      <c r="AV783" s="14" t="s">
        <v>95</v>
      </c>
      <c r="AW783" s="14" t="s">
        <v>32</v>
      </c>
      <c r="AX783" s="14" t="s">
        <v>83</v>
      </c>
      <c r="AY783" s="229" t="s">
        <v>156</v>
      </c>
    </row>
    <row r="784" spans="1:65" s="2" customFormat="1" ht="16.5" customHeight="1">
      <c r="A784" s="35"/>
      <c r="B784" s="36"/>
      <c r="C784" s="240" t="s">
        <v>994</v>
      </c>
      <c r="D784" s="240" t="s">
        <v>189</v>
      </c>
      <c r="E784" s="241" t="s">
        <v>995</v>
      </c>
      <c r="F784" s="242" t="s">
        <v>996</v>
      </c>
      <c r="G784" s="243" t="s">
        <v>203</v>
      </c>
      <c r="H784" s="244">
        <v>81.290999999999997</v>
      </c>
      <c r="I784" s="245"/>
      <c r="J784" s="246">
        <f>ROUND(I784*H784,2)</f>
        <v>0</v>
      </c>
      <c r="K784" s="247"/>
      <c r="L784" s="248"/>
      <c r="M784" s="249" t="s">
        <v>1</v>
      </c>
      <c r="N784" s="250" t="s">
        <v>41</v>
      </c>
      <c r="O784" s="72"/>
      <c r="P784" s="203">
        <f>O784*H784</f>
        <v>0</v>
      </c>
      <c r="Q784" s="203">
        <v>3.2000000000000003E-4</v>
      </c>
      <c r="R784" s="203">
        <f>Q784*H784</f>
        <v>2.6013120000000001E-2</v>
      </c>
      <c r="S784" s="203">
        <v>0</v>
      </c>
      <c r="T784" s="204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205" t="s">
        <v>271</v>
      </c>
      <c r="AT784" s="205" t="s">
        <v>189</v>
      </c>
      <c r="AU784" s="205" t="s">
        <v>85</v>
      </c>
      <c r="AY784" s="18" t="s">
        <v>156</v>
      </c>
      <c r="BE784" s="206">
        <f>IF(N784="základní",J784,0)</f>
        <v>0</v>
      </c>
      <c r="BF784" s="206">
        <f>IF(N784="snížená",J784,0)</f>
        <v>0</v>
      </c>
      <c r="BG784" s="206">
        <f>IF(N784="zákl. přenesená",J784,0)</f>
        <v>0</v>
      </c>
      <c r="BH784" s="206">
        <f>IF(N784="sníž. přenesená",J784,0)</f>
        <v>0</v>
      </c>
      <c r="BI784" s="206">
        <f>IF(N784="nulová",J784,0)</f>
        <v>0</v>
      </c>
      <c r="BJ784" s="18" t="s">
        <v>83</v>
      </c>
      <c r="BK784" s="206">
        <f>ROUND(I784*H784,2)</f>
        <v>0</v>
      </c>
      <c r="BL784" s="18" t="s">
        <v>200</v>
      </c>
      <c r="BM784" s="205" t="s">
        <v>997</v>
      </c>
    </row>
    <row r="785" spans="1:65" s="13" customFormat="1" ht="10.199999999999999">
      <c r="B785" s="207"/>
      <c r="C785" s="208"/>
      <c r="D785" s="209" t="s">
        <v>163</v>
      </c>
      <c r="E785" s="210" t="s">
        <v>1</v>
      </c>
      <c r="F785" s="211" t="s">
        <v>998</v>
      </c>
      <c r="G785" s="208"/>
      <c r="H785" s="212">
        <v>81.290999999999997</v>
      </c>
      <c r="I785" s="213"/>
      <c r="J785" s="208"/>
      <c r="K785" s="208"/>
      <c r="L785" s="214"/>
      <c r="M785" s="215"/>
      <c r="N785" s="216"/>
      <c r="O785" s="216"/>
      <c r="P785" s="216"/>
      <c r="Q785" s="216"/>
      <c r="R785" s="216"/>
      <c r="S785" s="216"/>
      <c r="T785" s="217"/>
      <c r="AT785" s="218" t="s">
        <v>163</v>
      </c>
      <c r="AU785" s="218" t="s">
        <v>85</v>
      </c>
      <c r="AV785" s="13" t="s">
        <v>85</v>
      </c>
      <c r="AW785" s="13" t="s">
        <v>32</v>
      </c>
      <c r="AX785" s="13" t="s">
        <v>76</v>
      </c>
      <c r="AY785" s="218" t="s">
        <v>156</v>
      </c>
    </row>
    <row r="786" spans="1:65" s="14" customFormat="1" ht="10.199999999999999">
      <c r="B786" s="219"/>
      <c r="C786" s="220"/>
      <c r="D786" s="209" t="s">
        <v>163</v>
      </c>
      <c r="E786" s="221" t="s">
        <v>1</v>
      </c>
      <c r="F786" s="222" t="s">
        <v>165</v>
      </c>
      <c r="G786" s="220"/>
      <c r="H786" s="223">
        <v>81.290999999999997</v>
      </c>
      <c r="I786" s="224"/>
      <c r="J786" s="220"/>
      <c r="K786" s="220"/>
      <c r="L786" s="225"/>
      <c r="M786" s="226"/>
      <c r="N786" s="227"/>
      <c r="O786" s="227"/>
      <c r="P786" s="227"/>
      <c r="Q786" s="227"/>
      <c r="R786" s="227"/>
      <c r="S786" s="227"/>
      <c r="T786" s="228"/>
      <c r="AT786" s="229" t="s">
        <v>163</v>
      </c>
      <c r="AU786" s="229" t="s">
        <v>85</v>
      </c>
      <c r="AV786" s="14" t="s">
        <v>95</v>
      </c>
      <c r="AW786" s="14" t="s">
        <v>32</v>
      </c>
      <c r="AX786" s="14" t="s">
        <v>83</v>
      </c>
      <c r="AY786" s="229" t="s">
        <v>156</v>
      </c>
    </row>
    <row r="787" spans="1:65" s="2" customFormat="1" ht="16.5" customHeight="1">
      <c r="A787" s="35"/>
      <c r="B787" s="36"/>
      <c r="C787" s="193" t="s">
        <v>999</v>
      </c>
      <c r="D787" s="193" t="s">
        <v>158</v>
      </c>
      <c r="E787" s="194" t="s">
        <v>1000</v>
      </c>
      <c r="F787" s="195" t="s">
        <v>1001</v>
      </c>
      <c r="G787" s="196" t="s">
        <v>203</v>
      </c>
      <c r="H787" s="197">
        <v>41.9</v>
      </c>
      <c r="I787" s="198"/>
      <c r="J787" s="199">
        <f>ROUND(I787*H787,2)</f>
        <v>0</v>
      </c>
      <c r="K787" s="200"/>
      <c r="L787" s="40"/>
      <c r="M787" s="201" t="s">
        <v>1</v>
      </c>
      <c r="N787" s="202" t="s">
        <v>41</v>
      </c>
      <c r="O787" s="72"/>
      <c r="P787" s="203">
        <f>O787*H787</f>
        <v>0</v>
      </c>
      <c r="Q787" s="203">
        <v>3.0000000000000001E-5</v>
      </c>
      <c r="R787" s="203">
        <f>Q787*H787</f>
        <v>1.2570000000000001E-3</v>
      </c>
      <c r="S787" s="203">
        <v>0</v>
      </c>
      <c r="T787" s="204">
        <f>S787*H787</f>
        <v>0</v>
      </c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R787" s="205" t="s">
        <v>200</v>
      </c>
      <c r="AT787" s="205" t="s">
        <v>158</v>
      </c>
      <c r="AU787" s="205" t="s">
        <v>85</v>
      </c>
      <c r="AY787" s="18" t="s">
        <v>156</v>
      </c>
      <c r="BE787" s="206">
        <f>IF(N787="základní",J787,0)</f>
        <v>0</v>
      </c>
      <c r="BF787" s="206">
        <f>IF(N787="snížená",J787,0)</f>
        <v>0</v>
      </c>
      <c r="BG787" s="206">
        <f>IF(N787="zákl. přenesená",J787,0)</f>
        <v>0</v>
      </c>
      <c r="BH787" s="206">
        <f>IF(N787="sníž. přenesená",J787,0)</f>
        <v>0</v>
      </c>
      <c r="BI787" s="206">
        <f>IF(N787="nulová",J787,0)</f>
        <v>0</v>
      </c>
      <c r="BJ787" s="18" t="s">
        <v>83</v>
      </c>
      <c r="BK787" s="206">
        <f>ROUND(I787*H787,2)</f>
        <v>0</v>
      </c>
      <c r="BL787" s="18" t="s">
        <v>200</v>
      </c>
      <c r="BM787" s="205" t="s">
        <v>1002</v>
      </c>
    </row>
    <row r="788" spans="1:65" s="15" customFormat="1" ht="10.199999999999999">
      <c r="B788" s="230"/>
      <c r="C788" s="231"/>
      <c r="D788" s="209" t="s">
        <v>163</v>
      </c>
      <c r="E788" s="232" t="s">
        <v>1</v>
      </c>
      <c r="F788" s="233" t="s">
        <v>323</v>
      </c>
      <c r="G788" s="231"/>
      <c r="H788" s="232" t="s">
        <v>1</v>
      </c>
      <c r="I788" s="234"/>
      <c r="J788" s="231"/>
      <c r="K788" s="231"/>
      <c r="L788" s="235"/>
      <c r="M788" s="236"/>
      <c r="N788" s="237"/>
      <c r="O788" s="237"/>
      <c r="P788" s="237"/>
      <c r="Q788" s="237"/>
      <c r="R788" s="237"/>
      <c r="S788" s="237"/>
      <c r="T788" s="238"/>
      <c r="AT788" s="239" t="s">
        <v>163</v>
      </c>
      <c r="AU788" s="239" t="s">
        <v>85</v>
      </c>
      <c r="AV788" s="15" t="s">
        <v>83</v>
      </c>
      <c r="AW788" s="15" t="s">
        <v>32</v>
      </c>
      <c r="AX788" s="15" t="s">
        <v>76</v>
      </c>
      <c r="AY788" s="239" t="s">
        <v>156</v>
      </c>
    </row>
    <row r="789" spans="1:65" s="13" customFormat="1" ht="10.199999999999999">
      <c r="B789" s="207"/>
      <c r="C789" s="208"/>
      <c r="D789" s="209" t="s">
        <v>163</v>
      </c>
      <c r="E789" s="210" t="s">
        <v>1</v>
      </c>
      <c r="F789" s="211" t="s">
        <v>398</v>
      </c>
      <c r="G789" s="208"/>
      <c r="H789" s="212">
        <v>12.6</v>
      </c>
      <c r="I789" s="213"/>
      <c r="J789" s="208"/>
      <c r="K789" s="208"/>
      <c r="L789" s="214"/>
      <c r="M789" s="215"/>
      <c r="N789" s="216"/>
      <c r="O789" s="216"/>
      <c r="P789" s="216"/>
      <c r="Q789" s="216"/>
      <c r="R789" s="216"/>
      <c r="S789" s="216"/>
      <c r="T789" s="217"/>
      <c r="AT789" s="218" t="s">
        <v>163</v>
      </c>
      <c r="AU789" s="218" t="s">
        <v>85</v>
      </c>
      <c r="AV789" s="13" t="s">
        <v>85</v>
      </c>
      <c r="AW789" s="13" t="s">
        <v>32</v>
      </c>
      <c r="AX789" s="13" t="s">
        <v>76</v>
      </c>
      <c r="AY789" s="218" t="s">
        <v>156</v>
      </c>
    </row>
    <row r="790" spans="1:65" s="13" customFormat="1" ht="10.199999999999999">
      <c r="B790" s="207"/>
      <c r="C790" s="208"/>
      <c r="D790" s="209" t="s">
        <v>163</v>
      </c>
      <c r="E790" s="210" t="s">
        <v>1</v>
      </c>
      <c r="F790" s="211" t="s">
        <v>399</v>
      </c>
      <c r="G790" s="208"/>
      <c r="H790" s="212">
        <v>4.2</v>
      </c>
      <c r="I790" s="213"/>
      <c r="J790" s="208"/>
      <c r="K790" s="208"/>
      <c r="L790" s="214"/>
      <c r="M790" s="215"/>
      <c r="N790" s="216"/>
      <c r="O790" s="216"/>
      <c r="P790" s="216"/>
      <c r="Q790" s="216"/>
      <c r="R790" s="216"/>
      <c r="S790" s="216"/>
      <c r="T790" s="217"/>
      <c r="AT790" s="218" t="s">
        <v>163</v>
      </c>
      <c r="AU790" s="218" t="s">
        <v>85</v>
      </c>
      <c r="AV790" s="13" t="s">
        <v>85</v>
      </c>
      <c r="AW790" s="13" t="s">
        <v>32</v>
      </c>
      <c r="AX790" s="13" t="s">
        <v>76</v>
      </c>
      <c r="AY790" s="218" t="s">
        <v>156</v>
      </c>
    </row>
    <row r="791" spans="1:65" s="13" customFormat="1" ht="10.199999999999999">
      <c r="B791" s="207"/>
      <c r="C791" s="208"/>
      <c r="D791" s="209" t="s">
        <v>163</v>
      </c>
      <c r="E791" s="210" t="s">
        <v>1</v>
      </c>
      <c r="F791" s="211" t="s">
        <v>1003</v>
      </c>
      <c r="G791" s="208"/>
      <c r="H791" s="212">
        <v>-0.4</v>
      </c>
      <c r="I791" s="213"/>
      <c r="J791" s="208"/>
      <c r="K791" s="208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163</v>
      </c>
      <c r="AU791" s="218" t="s">
        <v>85</v>
      </c>
      <c r="AV791" s="13" t="s">
        <v>85</v>
      </c>
      <c r="AW791" s="13" t="s">
        <v>32</v>
      </c>
      <c r="AX791" s="13" t="s">
        <v>76</v>
      </c>
      <c r="AY791" s="218" t="s">
        <v>156</v>
      </c>
    </row>
    <row r="792" spans="1:65" s="13" customFormat="1" ht="10.199999999999999">
      <c r="B792" s="207"/>
      <c r="C792" s="208"/>
      <c r="D792" s="209" t="s">
        <v>163</v>
      </c>
      <c r="E792" s="210" t="s">
        <v>1</v>
      </c>
      <c r="F792" s="211" t="s">
        <v>401</v>
      </c>
      <c r="G792" s="208"/>
      <c r="H792" s="212">
        <v>-1.3</v>
      </c>
      <c r="I792" s="213"/>
      <c r="J792" s="208"/>
      <c r="K792" s="208"/>
      <c r="L792" s="214"/>
      <c r="M792" s="215"/>
      <c r="N792" s="216"/>
      <c r="O792" s="216"/>
      <c r="P792" s="216"/>
      <c r="Q792" s="216"/>
      <c r="R792" s="216"/>
      <c r="S792" s="216"/>
      <c r="T792" s="217"/>
      <c r="AT792" s="218" t="s">
        <v>163</v>
      </c>
      <c r="AU792" s="218" t="s">
        <v>85</v>
      </c>
      <c r="AV792" s="13" t="s">
        <v>85</v>
      </c>
      <c r="AW792" s="13" t="s">
        <v>32</v>
      </c>
      <c r="AX792" s="13" t="s">
        <v>76</v>
      </c>
      <c r="AY792" s="218" t="s">
        <v>156</v>
      </c>
    </row>
    <row r="793" spans="1:65" s="15" customFormat="1" ht="10.199999999999999">
      <c r="B793" s="230"/>
      <c r="C793" s="231"/>
      <c r="D793" s="209" t="s">
        <v>163</v>
      </c>
      <c r="E793" s="232" t="s">
        <v>1</v>
      </c>
      <c r="F793" s="233" t="s">
        <v>325</v>
      </c>
      <c r="G793" s="231"/>
      <c r="H793" s="232" t="s">
        <v>1</v>
      </c>
      <c r="I793" s="234"/>
      <c r="J793" s="231"/>
      <c r="K793" s="231"/>
      <c r="L793" s="235"/>
      <c r="M793" s="236"/>
      <c r="N793" s="237"/>
      <c r="O793" s="237"/>
      <c r="P793" s="237"/>
      <c r="Q793" s="237"/>
      <c r="R793" s="237"/>
      <c r="S793" s="237"/>
      <c r="T793" s="238"/>
      <c r="AT793" s="239" t="s">
        <v>163</v>
      </c>
      <c r="AU793" s="239" t="s">
        <v>85</v>
      </c>
      <c r="AV793" s="15" t="s">
        <v>83</v>
      </c>
      <c r="AW793" s="15" t="s">
        <v>32</v>
      </c>
      <c r="AX793" s="15" t="s">
        <v>76</v>
      </c>
      <c r="AY793" s="239" t="s">
        <v>156</v>
      </c>
    </row>
    <row r="794" spans="1:65" s="13" customFormat="1" ht="10.199999999999999">
      <c r="B794" s="207"/>
      <c r="C794" s="208"/>
      <c r="D794" s="209" t="s">
        <v>163</v>
      </c>
      <c r="E794" s="210" t="s">
        <v>1</v>
      </c>
      <c r="F794" s="211" t="s">
        <v>402</v>
      </c>
      <c r="G794" s="208"/>
      <c r="H794" s="212">
        <v>10.4</v>
      </c>
      <c r="I794" s="213"/>
      <c r="J794" s="208"/>
      <c r="K794" s="208"/>
      <c r="L794" s="214"/>
      <c r="M794" s="215"/>
      <c r="N794" s="216"/>
      <c r="O794" s="216"/>
      <c r="P794" s="216"/>
      <c r="Q794" s="216"/>
      <c r="R794" s="216"/>
      <c r="S794" s="216"/>
      <c r="T794" s="217"/>
      <c r="AT794" s="218" t="s">
        <v>163</v>
      </c>
      <c r="AU794" s="218" t="s">
        <v>85</v>
      </c>
      <c r="AV794" s="13" t="s">
        <v>85</v>
      </c>
      <c r="AW794" s="13" t="s">
        <v>32</v>
      </c>
      <c r="AX794" s="13" t="s">
        <v>76</v>
      </c>
      <c r="AY794" s="218" t="s">
        <v>156</v>
      </c>
    </row>
    <row r="795" spans="1:65" s="13" customFormat="1" ht="10.199999999999999">
      <c r="B795" s="207"/>
      <c r="C795" s="208"/>
      <c r="D795" s="209" t="s">
        <v>163</v>
      </c>
      <c r="E795" s="210" t="s">
        <v>1</v>
      </c>
      <c r="F795" s="211" t="s">
        <v>403</v>
      </c>
      <c r="G795" s="208"/>
      <c r="H795" s="212">
        <v>8.4</v>
      </c>
      <c r="I795" s="213"/>
      <c r="J795" s="208"/>
      <c r="K795" s="208"/>
      <c r="L795" s="214"/>
      <c r="M795" s="215"/>
      <c r="N795" s="216"/>
      <c r="O795" s="216"/>
      <c r="P795" s="216"/>
      <c r="Q795" s="216"/>
      <c r="R795" s="216"/>
      <c r="S795" s="216"/>
      <c r="T795" s="217"/>
      <c r="AT795" s="218" t="s">
        <v>163</v>
      </c>
      <c r="AU795" s="218" t="s">
        <v>85</v>
      </c>
      <c r="AV795" s="13" t="s">
        <v>85</v>
      </c>
      <c r="AW795" s="13" t="s">
        <v>32</v>
      </c>
      <c r="AX795" s="13" t="s">
        <v>76</v>
      </c>
      <c r="AY795" s="218" t="s">
        <v>156</v>
      </c>
    </row>
    <row r="796" spans="1:65" s="13" customFormat="1" ht="10.199999999999999">
      <c r="B796" s="207"/>
      <c r="C796" s="208"/>
      <c r="D796" s="209" t="s">
        <v>163</v>
      </c>
      <c r="E796" s="210" t="s">
        <v>1</v>
      </c>
      <c r="F796" s="211" t="s">
        <v>405</v>
      </c>
      <c r="G796" s="208"/>
      <c r="H796" s="212">
        <v>-0.8</v>
      </c>
      <c r="I796" s="213"/>
      <c r="J796" s="208"/>
      <c r="K796" s="208"/>
      <c r="L796" s="214"/>
      <c r="M796" s="215"/>
      <c r="N796" s="216"/>
      <c r="O796" s="216"/>
      <c r="P796" s="216"/>
      <c r="Q796" s="216"/>
      <c r="R796" s="216"/>
      <c r="S796" s="216"/>
      <c r="T796" s="217"/>
      <c r="AT796" s="218" t="s">
        <v>163</v>
      </c>
      <c r="AU796" s="218" t="s">
        <v>85</v>
      </c>
      <c r="AV796" s="13" t="s">
        <v>85</v>
      </c>
      <c r="AW796" s="13" t="s">
        <v>32</v>
      </c>
      <c r="AX796" s="13" t="s">
        <v>76</v>
      </c>
      <c r="AY796" s="218" t="s">
        <v>156</v>
      </c>
    </row>
    <row r="797" spans="1:65" s="13" customFormat="1" ht="10.199999999999999">
      <c r="B797" s="207"/>
      <c r="C797" s="208"/>
      <c r="D797" s="209" t="s">
        <v>163</v>
      </c>
      <c r="E797" s="210" t="s">
        <v>1</v>
      </c>
      <c r="F797" s="211" t="s">
        <v>404</v>
      </c>
      <c r="G797" s="208"/>
      <c r="H797" s="212">
        <v>-3</v>
      </c>
      <c r="I797" s="213"/>
      <c r="J797" s="208"/>
      <c r="K797" s="208"/>
      <c r="L797" s="214"/>
      <c r="M797" s="215"/>
      <c r="N797" s="216"/>
      <c r="O797" s="216"/>
      <c r="P797" s="216"/>
      <c r="Q797" s="216"/>
      <c r="R797" s="216"/>
      <c r="S797" s="216"/>
      <c r="T797" s="217"/>
      <c r="AT797" s="218" t="s">
        <v>163</v>
      </c>
      <c r="AU797" s="218" t="s">
        <v>85</v>
      </c>
      <c r="AV797" s="13" t="s">
        <v>85</v>
      </c>
      <c r="AW797" s="13" t="s">
        <v>32</v>
      </c>
      <c r="AX797" s="13" t="s">
        <v>76</v>
      </c>
      <c r="AY797" s="218" t="s">
        <v>156</v>
      </c>
    </row>
    <row r="798" spans="1:65" s="15" customFormat="1" ht="10.199999999999999">
      <c r="B798" s="230"/>
      <c r="C798" s="231"/>
      <c r="D798" s="209" t="s">
        <v>163</v>
      </c>
      <c r="E798" s="232" t="s">
        <v>1</v>
      </c>
      <c r="F798" s="233" t="s">
        <v>327</v>
      </c>
      <c r="G798" s="231"/>
      <c r="H798" s="232" t="s">
        <v>1</v>
      </c>
      <c r="I798" s="234"/>
      <c r="J798" s="231"/>
      <c r="K798" s="231"/>
      <c r="L798" s="235"/>
      <c r="M798" s="236"/>
      <c r="N798" s="237"/>
      <c r="O798" s="237"/>
      <c r="P798" s="237"/>
      <c r="Q798" s="237"/>
      <c r="R798" s="237"/>
      <c r="S798" s="237"/>
      <c r="T798" s="238"/>
      <c r="AT798" s="239" t="s">
        <v>163</v>
      </c>
      <c r="AU798" s="239" t="s">
        <v>85</v>
      </c>
      <c r="AV798" s="15" t="s">
        <v>83</v>
      </c>
      <c r="AW798" s="15" t="s">
        <v>32</v>
      </c>
      <c r="AX798" s="15" t="s">
        <v>76</v>
      </c>
      <c r="AY798" s="239" t="s">
        <v>156</v>
      </c>
    </row>
    <row r="799" spans="1:65" s="13" customFormat="1" ht="10.199999999999999">
      <c r="B799" s="207"/>
      <c r="C799" s="208"/>
      <c r="D799" s="209" t="s">
        <v>163</v>
      </c>
      <c r="E799" s="210" t="s">
        <v>1</v>
      </c>
      <c r="F799" s="211" t="s">
        <v>406</v>
      </c>
      <c r="G799" s="208"/>
      <c r="H799" s="212">
        <v>5.8</v>
      </c>
      <c r="I799" s="213"/>
      <c r="J799" s="208"/>
      <c r="K799" s="208"/>
      <c r="L799" s="214"/>
      <c r="M799" s="215"/>
      <c r="N799" s="216"/>
      <c r="O799" s="216"/>
      <c r="P799" s="216"/>
      <c r="Q799" s="216"/>
      <c r="R799" s="216"/>
      <c r="S799" s="216"/>
      <c r="T799" s="217"/>
      <c r="AT799" s="218" t="s">
        <v>163</v>
      </c>
      <c r="AU799" s="218" t="s">
        <v>85</v>
      </c>
      <c r="AV799" s="13" t="s">
        <v>85</v>
      </c>
      <c r="AW799" s="13" t="s">
        <v>32</v>
      </c>
      <c r="AX799" s="13" t="s">
        <v>76</v>
      </c>
      <c r="AY799" s="218" t="s">
        <v>156</v>
      </c>
    </row>
    <row r="800" spans="1:65" s="13" customFormat="1" ht="10.199999999999999">
      <c r="B800" s="207"/>
      <c r="C800" s="208"/>
      <c r="D800" s="209" t="s">
        <v>163</v>
      </c>
      <c r="E800" s="210" t="s">
        <v>1</v>
      </c>
      <c r="F800" s="211" t="s">
        <v>407</v>
      </c>
      <c r="G800" s="208"/>
      <c r="H800" s="212">
        <v>-0.6</v>
      </c>
      <c r="I800" s="213"/>
      <c r="J800" s="208"/>
      <c r="K800" s="208"/>
      <c r="L800" s="214"/>
      <c r="M800" s="215"/>
      <c r="N800" s="216"/>
      <c r="O800" s="216"/>
      <c r="P800" s="216"/>
      <c r="Q800" s="216"/>
      <c r="R800" s="216"/>
      <c r="S800" s="216"/>
      <c r="T800" s="217"/>
      <c r="AT800" s="218" t="s">
        <v>163</v>
      </c>
      <c r="AU800" s="218" t="s">
        <v>85</v>
      </c>
      <c r="AV800" s="13" t="s">
        <v>85</v>
      </c>
      <c r="AW800" s="13" t="s">
        <v>32</v>
      </c>
      <c r="AX800" s="13" t="s">
        <v>76</v>
      </c>
      <c r="AY800" s="218" t="s">
        <v>156</v>
      </c>
    </row>
    <row r="801" spans="1:65" s="15" customFormat="1" ht="10.199999999999999">
      <c r="B801" s="230"/>
      <c r="C801" s="231"/>
      <c r="D801" s="209" t="s">
        <v>163</v>
      </c>
      <c r="E801" s="232" t="s">
        <v>1</v>
      </c>
      <c r="F801" s="233" t="s">
        <v>332</v>
      </c>
      <c r="G801" s="231"/>
      <c r="H801" s="232" t="s">
        <v>1</v>
      </c>
      <c r="I801" s="234"/>
      <c r="J801" s="231"/>
      <c r="K801" s="231"/>
      <c r="L801" s="235"/>
      <c r="M801" s="236"/>
      <c r="N801" s="237"/>
      <c r="O801" s="237"/>
      <c r="P801" s="237"/>
      <c r="Q801" s="237"/>
      <c r="R801" s="237"/>
      <c r="S801" s="237"/>
      <c r="T801" s="238"/>
      <c r="AT801" s="239" t="s">
        <v>163</v>
      </c>
      <c r="AU801" s="239" t="s">
        <v>85</v>
      </c>
      <c r="AV801" s="15" t="s">
        <v>83</v>
      </c>
      <c r="AW801" s="15" t="s">
        <v>32</v>
      </c>
      <c r="AX801" s="15" t="s">
        <v>76</v>
      </c>
      <c r="AY801" s="239" t="s">
        <v>156</v>
      </c>
    </row>
    <row r="802" spans="1:65" s="13" customFormat="1" ht="10.199999999999999">
      <c r="B802" s="207"/>
      <c r="C802" s="208"/>
      <c r="D802" s="209" t="s">
        <v>163</v>
      </c>
      <c r="E802" s="210" t="s">
        <v>1</v>
      </c>
      <c r="F802" s="211" t="s">
        <v>408</v>
      </c>
      <c r="G802" s="208"/>
      <c r="H802" s="212">
        <v>6.8</v>
      </c>
      <c r="I802" s="213"/>
      <c r="J802" s="208"/>
      <c r="K802" s="208"/>
      <c r="L802" s="214"/>
      <c r="M802" s="215"/>
      <c r="N802" s="216"/>
      <c r="O802" s="216"/>
      <c r="P802" s="216"/>
      <c r="Q802" s="216"/>
      <c r="R802" s="216"/>
      <c r="S802" s="216"/>
      <c r="T802" s="217"/>
      <c r="AT802" s="218" t="s">
        <v>163</v>
      </c>
      <c r="AU802" s="218" t="s">
        <v>85</v>
      </c>
      <c r="AV802" s="13" t="s">
        <v>85</v>
      </c>
      <c r="AW802" s="13" t="s">
        <v>32</v>
      </c>
      <c r="AX802" s="13" t="s">
        <v>76</v>
      </c>
      <c r="AY802" s="218" t="s">
        <v>156</v>
      </c>
    </row>
    <row r="803" spans="1:65" s="13" customFormat="1" ht="10.199999999999999">
      <c r="B803" s="207"/>
      <c r="C803" s="208"/>
      <c r="D803" s="209" t="s">
        <v>163</v>
      </c>
      <c r="E803" s="210" t="s">
        <v>1</v>
      </c>
      <c r="F803" s="211" t="s">
        <v>1004</v>
      </c>
      <c r="G803" s="208"/>
      <c r="H803" s="212">
        <v>-0.2</v>
      </c>
      <c r="I803" s="213"/>
      <c r="J803" s="208"/>
      <c r="K803" s="208"/>
      <c r="L803" s="214"/>
      <c r="M803" s="215"/>
      <c r="N803" s="216"/>
      <c r="O803" s="216"/>
      <c r="P803" s="216"/>
      <c r="Q803" s="216"/>
      <c r="R803" s="216"/>
      <c r="S803" s="216"/>
      <c r="T803" s="217"/>
      <c r="AT803" s="218" t="s">
        <v>163</v>
      </c>
      <c r="AU803" s="218" t="s">
        <v>85</v>
      </c>
      <c r="AV803" s="13" t="s">
        <v>85</v>
      </c>
      <c r="AW803" s="13" t="s">
        <v>32</v>
      </c>
      <c r="AX803" s="13" t="s">
        <v>76</v>
      </c>
      <c r="AY803" s="218" t="s">
        <v>156</v>
      </c>
    </row>
    <row r="804" spans="1:65" s="14" customFormat="1" ht="10.199999999999999">
      <c r="B804" s="219"/>
      <c r="C804" s="220"/>
      <c r="D804" s="209" t="s">
        <v>163</v>
      </c>
      <c r="E804" s="221" t="s">
        <v>1</v>
      </c>
      <c r="F804" s="222" t="s">
        <v>165</v>
      </c>
      <c r="G804" s="220"/>
      <c r="H804" s="223">
        <v>41.9</v>
      </c>
      <c r="I804" s="224"/>
      <c r="J804" s="220"/>
      <c r="K804" s="220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163</v>
      </c>
      <c r="AU804" s="229" t="s">
        <v>85</v>
      </c>
      <c r="AV804" s="14" t="s">
        <v>95</v>
      </c>
      <c r="AW804" s="14" t="s">
        <v>32</v>
      </c>
      <c r="AX804" s="14" t="s">
        <v>83</v>
      </c>
      <c r="AY804" s="229" t="s">
        <v>156</v>
      </c>
    </row>
    <row r="805" spans="1:65" s="2" customFormat="1" ht="16.5" customHeight="1">
      <c r="A805" s="35"/>
      <c r="B805" s="36"/>
      <c r="C805" s="193" t="s">
        <v>1005</v>
      </c>
      <c r="D805" s="193" t="s">
        <v>158</v>
      </c>
      <c r="E805" s="194" t="s">
        <v>1006</v>
      </c>
      <c r="F805" s="195" t="s">
        <v>1007</v>
      </c>
      <c r="G805" s="196" t="s">
        <v>295</v>
      </c>
      <c r="H805" s="197">
        <v>30</v>
      </c>
      <c r="I805" s="198"/>
      <c r="J805" s="199">
        <f>ROUND(I805*H805,2)</f>
        <v>0</v>
      </c>
      <c r="K805" s="200"/>
      <c r="L805" s="40"/>
      <c r="M805" s="201" t="s">
        <v>1</v>
      </c>
      <c r="N805" s="202" t="s">
        <v>41</v>
      </c>
      <c r="O805" s="72"/>
      <c r="P805" s="203">
        <f>O805*H805</f>
        <v>0</v>
      </c>
      <c r="Q805" s="203">
        <v>0</v>
      </c>
      <c r="R805" s="203">
        <f>Q805*H805</f>
        <v>0</v>
      </c>
      <c r="S805" s="203">
        <v>0</v>
      </c>
      <c r="T805" s="204">
        <f>S805*H805</f>
        <v>0</v>
      </c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R805" s="205" t="s">
        <v>200</v>
      </c>
      <c r="AT805" s="205" t="s">
        <v>158</v>
      </c>
      <c r="AU805" s="205" t="s">
        <v>85</v>
      </c>
      <c r="AY805" s="18" t="s">
        <v>156</v>
      </c>
      <c r="BE805" s="206">
        <f>IF(N805="základní",J805,0)</f>
        <v>0</v>
      </c>
      <c r="BF805" s="206">
        <f>IF(N805="snížená",J805,0)</f>
        <v>0</v>
      </c>
      <c r="BG805" s="206">
        <f>IF(N805="zákl. přenesená",J805,0)</f>
        <v>0</v>
      </c>
      <c r="BH805" s="206">
        <f>IF(N805="sníž. přenesená",J805,0)</f>
        <v>0</v>
      </c>
      <c r="BI805" s="206">
        <f>IF(N805="nulová",J805,0)</f>
        <v>0</v>
      </c>
      <c r="BJ805" s="18" t="s">
        <v>83</v>
      </c>
      <c r="BK805" s="206">
        <f>ROUND(I805*H805,2)</f>
        <v>0</v>
      </c>
      <c r="BL805" s="18" t="s">
        <v>200</v>
      </c>
      <c r="BM805" s="205" t="s">
        <v>1008</v>
      </c>
    </row>
    <row r="806" spans="1:65" s="2" customFormat="1" ht="21.75" customHeight="1">
      <c r="A806" s="35"/>
      <c r="B806" s="36"/>
      <c r="C806" s="193" t="s">
        <v>1009</v>
      </c>
      <c r="D806" s="193" t="s">
        <v>158</v>
      </c>
      <c r="E806" s="194" t="s">
        <v>1010</v>
      </c>
      <c r="F806" s="195" t="s">
        <v>1011</v>
      </c>
      <c r="G806" s="196" t="s">
        <v>295</v>
      </c>
      <c r="H806" s="197">
        <v>10</v>
      </c>
      <c r="I806" s="198"/>
      <c r="J806" s="199">
        <f>ROUND(I806*H806,2)</f>
        <v>0</v>
      </c>
      <c r="K806" s="200"/>
      <c r="L806" s="40"/>
      <c r="M806" s="201" t="s">
        <v>1</v>
      </c>
      <c r="N806" s="202" t="s">
        <v>41</v>
      </c>
      <c r="O806" s="72"/>
      <c r="P806" s="203">
        <f>O806*H806</f>
        <v>0</v>
      </c>
      <c r="Q806" s="203">
        <v>0</v>
      </c>
      <c r="R806" s="203">
        <f>Q806*H806</f>
        <v>0</v>
      </c>
      <c r="S806" s="203">
        <v>0</v>
      </c>
      <c r="T806" s="204">
        <f>S806*H806</f>
        <v>0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205" t="s">
        <v>200</v>
      </c>
      <c r="AT806" s="205" t="s">
        <v>158</v>
      </c>
      <c r="AU806" s="205" t="s">
        <v>85</v>
      </c>
      <c r="AY806" s="18" t="s">
        <v>156</v>
      </c>
      <c r="BE806" s="206">
        <f>IF(N806="základní",J806,0)</f>
        <v>0</v>
      </c>
      <c r="BF806" s="206">
        <f>IF(N806="snížená",J806,0)</f>
        <v>0</v>
      </c>
      <c r="BG806" s="206">
        <f>IF(N806="zákl. přenesená",J806,0)</f>
        <v>0</v>
      </c>
      <c r="BH806" s="206">
        <f>IF(N806="sníž. přenesená",J806,0)</f>
        <v>0</v>
      </c>
      <c r="BI806" s="206">
        <f>IF(N806="nulová",J806,0)</f>
        <v>0</v>
      </c>
      <c r="BJ806" s="18" t="s">
        <v>83</v>
      </c>
      <c r="BK806" s="206">
        <f>ROUND(I806*H806,2)</f>
        <v>0</v>
      </c>
      <c r="BL806" s="18" t="s">
        <v>200</v>
      </c>
      <c r="BM806" s="205" t="s">
        <v>1012</v>
      </c>
    </row>
    <row r="807" spans="1:65" s="2" customFormat="1" ht="16.5" customHeight="1">
      <c r="A807" s="35"/>
      <c r="B807" s="36"/>
      <c r="C807" s="193" t="s">
        <v>1013</v>
      </c>
      <c r="D807" s="193" t="s">
        <v>158</v>
      </c>
      <c r="E807" s="194" t="s">
        <v>1014</v>
      </c>
      <c r="F807" s="195" t="s">
        <v>1015</v>
      </c>
      <c r="G807" s="196" t="s">
        <v>295</v>
      </c>
      <c r="H807" s="197">
        <v>3</v>
      </c>
      <c r="I807" s="198"/>
      <c r="J807" s="199">
        <f>ROUND(I807*H807,2)</f>
        <v>0</v>
      </c>
      <c r="K807" s="200"/>
      <c r="L807" s="40"/>
      <c r="M807" s="201" t="s">
        <v>1</v>
      </c>
      <c r="N807" s="202" t="s">
        <v>41</v>
      </c>
      <c r="O807" s="72"/>
      <c r="P807" s="203">
        <f>O807*H807</f>
        <v>0</v>
      </c>
      <c r="Q807" s="203">
        <v>0</v>
      </c>
      <c r="R807" s="203">
        <f>Q807*H807</f>
        <v>0</v>
      </c>
      <c r="S807" s="203">
        <v>0</v>
      </c>
      <c r="T807" s="204">
        <f>S807*H807</f>
        <v>0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205" t="s">
        <v>200</v>
      </c>
      <c r="AT807" s="205" t="s">
        <v>158</v>
      </c>
      <c r="AU807" s="205" t="s">
        <v>85</v>
      </c>
      <c r="AY807" s="18" t="s">
        <v>156</v>
      </c>
      <c r="BE807" s="206">
        <f>IF(N807="základní",J807,0)</f>
        <v>0</v>
      </c>
      <c r="BF807" s="206">
        <f>IF(N807="snížená",J807,0)</f>
        <v>0</v>
      </c>
      <c r="BG807" s="206">
        <f>IF(N807="zákl. přenesená",J807,0)</f>
        <v>0</v>
      </c>
      <c r="BH807" s="206">
        <f>IF(N807="sníž. přenesená",J807,0)</f>
        <v>0</v>
      </c>
      <c r="BI807" s="206">
        <f>IF(N807="nulová",J807,0)</f>
        <v>0</v>
      </c>
      <c r="BJ807" s="18" t="s">
        <v>83</v>
      </c>
      <c r="BK807" s="206">
        <f>ROUND(I807*H807,2)</f>
        <v>0</v>
      </c>
      <c r="BL807" s="18" t="s">
        <v>200</v>
      </c>
      <c r="BM807" s="205" t="s">
        <v>1016</v>
      </c>
    </row>
    <row r="808" spans="1:65" s="2" customFormat="1" ht="24.15" customHeight="1">
      <c r="A808" s="35"/>
      <c r="B808" s="36"/>
      <c r="C808" s="193" t="s">
        <v>1017</v>
      </c>
      <c r="D808" s="193" t="s">
        <v>158</v>
      </c>
      <c r="E808" s="194" t="s">
        <v>1018</v>
      </c>
      <c r="F808" s="195" t="s">
        <v>1019</v>
      </c>
      <c r="G808" s="196" t="s">
        <v>218</v>
      </c>
      <c r="H808" s="197">
        <v>92.28</v>
      </c>
      <c r="I808" s="198"/>
      <c r="J808" s="199">
        <f>ROUND(I808*H808,2)</f>
        <v>0</v>
      </c>
      <c r="K808" s="200"/>
      <c r="L808" s="40"/>
      <c r="M808" s="201" t="s">
        <v>1</v>
      </c>
      <c r="N808" s="202" t="s">
        <v>41</v>
      </c>
      <c r="O808" s="72"/>
      <c r="P808" s="203">
        <f>O808*H808</f>
        <v>0</v>
      </c>
      <c r="Q808" s="203">
        <v>5.0000000000000002E-5</v>
      </c>
      <c r="R808" s="203">
        <f>Q808*H808</f>
        <v>4.614E-3</v>
      </c>
      <c r="S808" s="203">
        <v>0</v>
      </c>
      <c r="T808" s="204">
        <f>S808*H808</f>
        <v>0</v>
      </c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R808" s="205" t="s">
        <v>200</v>
      </c>
      <c r="AT808" s="205" t="s">
        <v>158</v>
      </c>
      <c r="AU808" s="205" t="s">
        <v>85</v>
      </c>
      <c r="AY808" s="18" t="s">
        <v>156</v>
      </c>
      <c r="BE808" s="206">
        <f>IF(N808="základní",J808,0)</f>
        <v>0</v>
      </c>
      <c r="BF808" s="206">
        <f>IF(N808="snížená",J808,0)</f>
        <v>0</v>
      </c>
      <c r="BG808" s="206">
        <f>IF(N808="zákl. přenesená",J808,0)</f>
        <v>0</v>
      </c>
      <c r="BH808" s="206">
        <f>IF(N808="sníž. přenesená",J808,0)</f>
        <v>0</v>
      </c>
      <c r="BI808" s="206">
        <f>IF(N808="nulová",J808,0)</f>
        <v>0</v>
      </c>
      <c r="BJ808" s="18" t="s">
        <v>83</v>
      </c>
      <c r="BK808" s="206">
        <f>ROUND(I808*H808,2)</f>
        <v>0</v>
      </c>
      <c r="BL808" s="18" t="s">
        <v>200</v>
      </c>
      <c r="BM808" s="205" t="s">
        <v>1020</v>
      </c>
    </row>
    <row r="809" spans="1:65" s="2" customFormat="1" ht="33" customHeight="1">
      <c r="A809" s="35"/>
      <c r="B809" s="36"/>
      <c r="C809" s="193" t="s">
        <v>1021</v>
      </c>
      <c r="D809" s="193" t="s">
        <v>158</v>
      </c>
      <c r="E809" s="194" t="s">
        <v>1022</v>
      </c>
      <c r="F809" s="195" t="s">
        <v>1023</v>
      </c>
      <c r="G809" s="196" t="s">
        <v>186</v>
      </c>
      <c r="H809" s="197">
        <v>2.0089999999999999</v>
      </c>
      <c r="I809" s="198"/>
      <c r="J809" s="199">
        <f>ROUND(I809*H809,2)</f>
        <v>0</v>
      </c>
      <c r="K809" s="200"/>
      <c r="L809" s="40"/>
      <c r="M809" s="201" t="s">
        <v>1</v>
      </c>
      <c r="N809" s="202" t="s">
        <v>41</v>
      </c>
      <c r="O809" s="72"/>
      <c r="P809" s="203">
        <f>O809*H809</f>
        <v>0</v>
      </c>
      <c r="Q809" s="203">
        <v>0</v>
      </c>
      <c r="R809" s="203">
        <f>Q809*H809</f>
        <v>0</v>
      </c>
      <c r="S809" s="203">
        <v>0</v>
      </c>
      <c r="T809" s="204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205" t="s">
        <v>200</v>
      </c>
      <c r="AT809" s="205" t="s">
        <v>158</v>
      </c>
      <c r="AU809" s="205" t="s">
        <v>85</v>
      </c>
      <c r="AY809" s="18" t="s">
        <v>156</v>
      </c>
      <c r="BE809" s="206">
        <f>IF(N809="základní",J809,0)</f>
        <v>0</v>
      </c>
      <c r="BF809" s="206">
        <f>IF(N809="snížená",J809,0)</f>
        <v>0</v>
      </c>
      <c r="BG809" s="206">
        <f>IF(N809="zákl. přenesená",J809,0)</f>
        <v>0</v>
      </c>
      <c r="BH809" s="206">
        <f>IF(N809="sníž. přenesená",J809,0)</f>
        <v>0</v>
      </c>
      <c r="BI809" s="206">
        <f>IF(N809="nulová",J809,0)</f>
        <v>0</v>
      </c>
      <c r="BJ809" s="18" t="s">
        <v>83</v>
      </c>
      <c r="BK809" s="206">
        <f>ROUND(I809*H809,2)</f>
        <v>0</v>
      </c>
      <c r="BL809" s="18" t="s">
        <v>200</v>
      </c>
      <c r="BM809" s="205" t="s">
        <v>1024</v>
      </c>
    </row>
    <row r="810" spans="1:65" s="12" customFormat="1" ht="22.8" customHeight="1">
      <c r="B810" s="177"/>
      <c r="C810" s="178"/>
      <c r="D810" s="179" t="s">
        <v>75</v>
      </c>
      <c r="E810" s="191" t="s">
        <v>1025</v>
      </c>
      <c r="F810" s="191" t="s">
        <v>1026</v>
      </c>
      <c r="G810" s="178"/>
      <c r="H810" s="178"/>
      <c r="I810" s="181"/>
      <c r="J810" s="192">
        <f>BK810</f>
        <v>0</v>
      </c>
      <c r="K810" s="178"/>
      <c r="L810" s="183"/>
      <c r="M810" s="184"/>
      <c r="N810" s="185"/>
      <c r="O810" s="185"/>
      <c r="P810" s="186">
        <f>SUM(P811:P815)</f>
        <v>0</v>
      </c>
      <c r="Q810" s="185"/>
      <c r="R810" s="186">
        <f>SUM(R811:R815)</f>
        <v>3.1199999999999999E-3</v>
      </c>
      <c r="S810" s="185"/>
      <c r="T810" s="187">
        <f>SUM(T811:T815)</f>
        <v>0</v>
      </c>
      <c r="AR810" s="188" t="s">
        <v>85</v>
      </c>
      <c r="AT810" s="189" t="s">
        <v>75</v>
      </c>
      <c r="AU810" s="189" t="s">
        <v>83</v>
      </c>
      <c r="AY810" s="188" t="s">
        <v>156</v>
      </c>
      <c r="BK810" s="190">
        <f>SUM(BK811:BK815)</f>
        <v>0</v>
      </c>
    </row>
    <row r="811" spans="1:65" s="2" customFormat="1" ht="24.15" customHeight="1">
      <c r="A811" s="35"/>
      <c r="B811" s="36"/>
      <c r="C811" s="193" t="s">
        <v>1027</v>
      </c>
      <c r="D811" s="193" t="s">
        <v>158</v>
      </c>
      <c r="E811" s="194" t="s">
        <v>1028</v>
      </c>
      <c r="F811" s="195" t="s">
        <v>1029</v>
      </c>
      <c r="G811" s="196" t="s">
        <v>218</v>
      </c>
      <c r="H811" s="197">
        <v>26</v>
      </c>
      <c r="I811" s="198"/>
      <c r="J811" s="199">
        <f>ROUND(I811*H811,2)</f>
        <v>0</v>
      </c>
      <c r="K811" s="200"/>
      <c r="L811" s="40"/>
      <c r="M811" s="201" t="s">
        <v>1</v>
      </c>
      <c r="N811" s="202" t="s">
        <v>41</v>
      </c>
      <c r="O811" s="72"/>
      <c r="P811" s="203">
        <f>O811*H811</f>
        <v>0</v>
      </c>
      <c r="Q811" s="203">
        <v>1.2E-4</v>
      </c>
      <c r="R811" s="203">
        <f>Q811*H811</f>
        <v>3.1199999999999999E-3</v>
      </c>
      <c r="S811" s="203">
        <v>0</v>
      </c>
      <c r="T811" s="204">
        <f>S811*H811</f>
        <v>0</v>
      </c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R811" s="205" t="s">
        <v>200</v>
      </c>
      <c r="AT811" s="205" t="s">
        <v>158</v>
      </c>
      <c r="AU811" s="205" t="s">
        <v>85</v>
      </c>
      <c r="AY811" s="18" t="s">
        <v>156</v>
      </c>
      <c r="BE811" s="206">
        <f>IF(N811="základní",J811,0)</f>
        <v>0</v>
      </c>
      <c r="BF811" s="206">
        <f>IF(N811="snížená",J811,0)</f>
        <v>0</v>
      </c>
      <c r="BG811" s="206">
        <f>IF(N811="zákl. přenesená",J811,0)</f>
        <v>0</v>
      </c>
      <c r="BH811" s="206">
        <f>IF(N811="sníž. přenesená",J811,0)</f>
        <v>0</v>
      </c>
      <c r="BI811" s="206">
        <f>IF(N811="nulová",J811,0)</f>
        <v>0</v>
      </c>
      <c r="BJ811" s="18" t="s">
        <v>83</v>
      </c>
      <c r="BK811" s="206">
        <f>ROUND(I811*H811,2)</f>
        <v>0</v>
      </c>
      <c r="BL811" s="18" t="s">
        <v>200</v>
      </c>
      <c r="BM811" s="205" t="s">
        <v>1030</v>
      </c>
    </row>
    <row r="812" spans="1:65" s="15" customFormat="1" ht="10.199999999999999">
      <c r="B812" s="230"/>
      <c r="C812" s="231"/>
      <c r="D812" s="209" t="s">
        <v>163</v>
      </c>
      <c r="E812" s="232" t="s">
        <v>1</v>
      </c>
      <c r="F812" s="233" t="s">
        <v>248</v>
      </c>
      <c r="G812" s="231"/>
      <c r="H812" s="232" t="s">
        <v>1</v>
      </c>
      <c r="I812" s="234"/>
      <c r="J812" s="231"/>
      <c r="K812" s="231"/>
      <c r="L812" s="235"/>
      <c r="M812" s="236"/>
      <c r="N812" s="237"/>
      <c r="O812" s="237"/>
      <c r="P812" s="237"/>
      <c r="Q812" s="237"/>
      <c r="R812" s="237"/>
      <c r="S812" s="237"/>
      <c r="T812" s="238"/>
      <c r="AT812" s="239" t="s">
        <v>163</v>
      </c>
      <c r="AU812" s="239" t="s">
        <v>85</v>
      </c>
      <c r="AV812" s="15" t="s">
        <v>83</v>
      </c>
      <c r="AW812" s="15" t="s">
        <v>32</v>
      </c>
      <c r="AX812" s="15" t="s">
        <v>76</v>
      </c>
      <c r="AY812" s="239" t="s">
        <v>156</v>
      </c>
    </row>
    <row r="813" spans="1:65" s="13" customFormat="1" ht="10.199999999999999">
      <c r="B813" s="207"/>
      <c r="C813" s="208"/>
      <c r="D813" s="209" t="s">
        <v>163</v>
      </c>
      <c r="E813" s="210" t="s">
        <v>1</v>
      </c>
      <c r="F813" s="211" t="s">
        <v>1031</v>
      </c>
      <c r="G813" s="208"/>
      <c r="H813" s="212">
        <v>9.1999999999999993</v>
      </c>
      <c r="I813" s="213"/>
      <c r="J813" s="208"/>
      <c r="K813" s="208"/>
      <c r="L813" s="214"/>
      <c r="M813" s="215"/>
      <c r="N813" s="216"/>
      <c r="O813" s="216"/>
      <c r="P813" s="216"/>
      <c r="Q813" s="216"/>
      <c r="R813" s="216"/>
      <c r="S813" s="216"/>
      <c r="T813" s="217"/>
      <c r="AT813" s="218" t="s">
        <v>163</v>
      </c>
      <c r="AU813" s="218" t="s">
        <v>85</v>
      </c>
      <c r="AV813" s="13" t="s">
        <v>85</v>
      </c>
      <c r="AW813" s="13" t="s">
        <v>32</v>
      </c>
      <c r="AX813" s="13" t="s">
        <v>76</v>
      </c>
      <c r="AY813" s="218" t="s">
        <v>156</v>
      </c>
    </row>
    <row r="814" spans="1:65" s="13" customFormat="1" ht="10.199999999999999">
      <c r="B814" s="207"/>
      <c r="C814" s="208"/>
      <c r="D814" s="209" t="s">
        <v>163</v>
      </c>
      <c r="E814" s="210" t="s">
        <v>1</v>
      </c>
      <c r="F814" s="211" t="s">
        <v>1032</v>
      </c>
      <c r="G814" s="208"/>
      <c r="H814" s="212">
        <v>16.8</v>
      </c>
      <c r="I814" s="213"/>
      <c r="J814" s="208"/>
      <c r="K814" s="208"/>
      <c r="L814" s="214"/>
      <c r="M814" s="215"/>
      <c r="N814" s="216"/>
      <c r="O814" s="216"/>
      <c r="P814" s="216"/>
      <c r="Q814" s="216"/>
      <c r="R814" s="216"/>
      <c r="S814" s="216"/>
      <c r="T814" s="217"/>
      <c r="AT814" s="218" t="s">
        <v>163</v>
      </c>
      <c r="AU814" s="218" t="s">
        <v>85</v>
      </c>
      <c r="AV814" s="13" t="s">
        <v>85</v>
      </c>
      <c r="AW814" s="13" t="s">
        <v>32</v>
      </c>
      <c r="AX814" s="13" t="s">
        <v>76</v>
      </c>
      <c r="AY814" s="218" t="s">
        <v>156</v>
      </c>
    </row>
    <row r="815" spans="1:65" s="14" customFormat="1" ht="10.199999999999999">
      <c r="B815" s="219"/>
      <c r="C815" s="220"/>
      <c r="D815" s="209" t="s">
        <v>163</v>
      </c>
      <c r="E815" s="221" t="s">
        <v>1</v>
      </c>
      <c r="F815" s="222" t="s">
        <v>165</v>
      </c>
      <c r="G815" s="220"/>
      <c r="H815" s="223">
        <v>26</v>
      </c>
      <c r="I815" s="224"/>
      <c r="J815" s="220"/>
      <c r="K815" s="220"/>
      <c r="L815" s="225"/>
      <c r="M815" s="226"/>
      <c r="N815" s="227"/>
      <c r="O815" s="227"/>
      <c r="P815" s="227"/>
      <c r="Q815" s="227"/>
      <c r="R815" s="227"/>
      <c r="S815" s="227"/>
      <c r="T815" s="228"/>
      <c r="AT815" s="229" t="s">
        <v>163</v>
      </c>
      <c r="AU815" s="229" t="s">
        <v>85</v>
      </c>
      <c r="AV815" s="14" t="s">
        <v>95</v>
      </c>
      <c r="AW815" s="14" t="s">
        <v>32</v>
      </c>
      <c r="AX815" s="14" t="s">
        <v>83</v>
      </c>
      <c r="AY815" s="229" t="s">
        <v>156</v>
      </c>
    </row>
    <row r="816" spans="1:65" s="12" customFormat="1" ht="22.8" customHeight="1">
      <c r="B816" s="177"/>
      <c r="C816" s="178"/>
      <c r="D816" s="179" t="s">
        <v>75</v>
      </c>
      <c r="E816" s="191" t="s">
        <v>1033</v>
      </c>
      <c r="F816" s="191" t="s">
        <v>1034</v>
      </c>
      <c r="G816" s="178"/>
      <c r="H816" s="178"/>
      <c r="I816" s="181"/>
      <c r="J816" s="192">
        <f>BK816</f>
        <v>0</v>
      </c>
      <c r="K816" s="178"/>
      <c r="L816" s="183"/>
      <c r="M816" s="184"/>
      <c r="N816" s="185"/>
      <c r="O816" s="185"/>
      <c r="P816" s="186">
        <f>SUM(P817:P884)</f>
        <v>0</v>
      </c>
      <c r="Q816" s="185"/>
      <c r="R816" s="186">
        <f>SUM(R817:R884)</f>
        <v>0.30090040000000001</v>
      </c>
      <c r="S816" s="185"/>
      <c r="T816" s="187">
        <f>SUM(T817:T884)</f>
        <v>5.1432100000000001E-2</v>
      </c>
      <c r="AR816" s="188" t="s">
        <v>85</v>
      </c>
      <c r="AT816" s="189" t="s">
        <v>75</v>
      </c>
      <c r="AU816" s="189" t="s">
        <v>83</v>
      </c>
      <c r="AY816" s="188" t="s">
        <v>156</v>
      </c>
      <c r="BK816" s="190">
        <f>SUM(BK817:BK884)</f>
        <v>0</v>
      </c>
    </row>
    <row r="817" spans="1:65" s="2" customFormat="1" ht="16.5" customHeight="1">
      <c r="A817" s="35"/>
      <c r="B817" s="36"/>
      <c r="C817" s="193" t="s">
        <v>1035</v>
      </c>
      <c r="D817" s="193" t="s">
        <v>158</v>
      </c>
      <c r="E817" s="194" t="s">
        <v>1036</v>
      </c>
      <c r="F817" s="195" t="s">
        <v>1037</v>
      </c>
      <c r="G817" s="196" t="s">
        <v>218</v>
      </c>
      <c r="H817" s="197">
        <v>165.91</v>
      </c>
      <c r="I817" s="198"/>
      <c r="J817" s="199">
        <f>ROUND(I817*H817,2)</f>
        <v>0</v>
      </c>
      <c r="K817" s="200"/>
      <c r="L817" s="40"/>
      <c r="M817" s="201" t="s">
        <v>1</v>
      </c>
      <c r="N817" s="202" t="s">
        <v>41</v>
      </c>
      <c r="O817" s="72"/>
      <c r="P817" s="203">
        <f>O817*H817</f>
        <v>0</v>
      </c>
      <c r="Q817" s="203">
        <v>1E-3</v>
      </c>
      <c r="R817" s="203">
        <f>Q817*H817</f>
        <v>0.16591</v>
      </c>
      <c r="S817" s="203">
        <v>3.1E-4</v>
      </c>
      <c r="T817" s="204">
        <f>S817*H817</f>
        <v>5.1432100000000001E-2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205" t="s">
        <v>200</v>
      </c>
      <c r="AT817" s="205" t="s">
        <v>158</v>
      </c>
      <c r="AU817" s="205" t="s">
        <v>85</v>
      </c>
      <c r="AY817" s="18" t="s">
        <v>156</v>
      </c>
      <c r="BE817" s="206">
        <f>IF(N817="základní",J817,0)</f>
        <v>0</v>
      </c>
      <c r="BF817" s="206">
        <f>IF(N817="snížená",J817,0)</f>
        <v>0</v>
      </c>
      <c r="BG817" s="206">
        <f>IF(N817="zákl. přenesená",J817,0)</f>
        <v>0</v>
      </c>
      <c r="BH817" s="206">
        <f>IF(N817="sníž. přenesená",J817,0)</f>
        <v>0</v>
      </c>
      <c r="BI817" s="206">
        <f>IF(N817="nulová",J817,0)</f>
        <v>0</v>
      </c>
      <c r="BJ817" s="18" t="s">
        <v>83</v>
      </c>
      <c r="BK817" s="206">
        <f>ROUND(I817*H817,2)</f>
        <v>0</v>
      </c>
      <c r="BL817" s="18" t="s">
        <v>200</v>
      </c>
      <c r="BM817" s="205" t="s">
        <v>1038</v>
      </c>
    </row>
    <row r="818" spans="1:65" s="15" customFormat="1" ht="10.199999999999999">
      <c r="B818" s="230"/>
      <c r="C818" s="231"/>
      <c r="D818" s="209" t="s">
        <v>163</v>
      </c>
      <c r="E818" s="232" t="s">
        <v>1</v>
      </c>
      <c r="F818" s="233" t="s">
        <v>317</v>
      </c>
      <c r="G818" s="231"/>
      <c r="H818" s="232" t="s">
        <v>1</v>
      </c>
      <c r="I818" s="234"/>
      <c r="J818" s="231"/>
      <c r="K818" s="231"/>
      <c r="L818" s="235"/>
      <c r="M818" s="236"/>
      <c r="N818" s="237"/>
      <c r="O818" s="237"/>
      <c r="P818" s="237"/>
      <c r="Q818" s="237"/>
      <c r="R818" s="237"/>
      <c r="S818" s="237"/>
      <c r="T818" s="238"/>
      <c r="AT818" s="239" t="s">
        <v>163</v>
      </c>
      <c r="AU818" s="239" t="s">
        <v>85</v>
      </c>
      <c r="AV818" s="15" t="s">
        <v>83</v>
      </c>
      <c r="AW818" s="15" t="s">
        <v>32</v>
      </c>
      <c r="AX818" s="15" t="s">
        <v>76</v>
      </c>
      <c r="AY818" s="239" t="s">
        <v>156</v>
      </c>
    </row>
    <row r="819" spans="1:65" s="15" customFormat="1" ht="10.199999999999999">
      <c r="B819" s="230"/>
      <c r="C819" s="231"/>
      <c r="D819" s="209" t="s">
        <v>163</v>
      </c>
      <c r="E819" s="232" t="s">
        <v>1</v>
      </c>
      <c r="F819" s="233" t="s">
        <v>318</v>
      </c>
      <c r="G819" s="231"/>
      <c r="H819" s="232" t="s">
        <v>1</v>
      </c>
      <c r="I819" s="234"/>
      <c r="J819" s="231"/>
      <c r="K819" s="231"/>
      <c r="L819" s="235"/>
      <c r="M819" s="236"/>
      <c r="N819" s="237"/>
      <c r="O819" s="237"/>
      <c r="P819" s="237"/>
      <c r="Q819" s="237"/>
      <c r="R819" s="237"/>
      <c r="S819" s="237"/>
      <c r="T819" s="238"/>
      <c r="AT819" s="239" t="s">
        <v>163</v>
      </c>
      <c r="AU819" s="239" t="s">
        <v>85</v>
      </c>
      <c r="AV819" s="15" t="s">
        <v>83</v>
      </c>
      <c r="AW819" s="15" t="s">
        <v>32</v>
      </c>
      <c r="AX819" s="15" t="s">
        <v>76</v>
      </c>
      <c r="AY819" s="239" t="s">
        <v>156</v>
      </c>
    </row>
    <row r="820" spans="1:65" s="13" customFormat="1" ht="10.199999999999999">
      <c r="B820" s="207"/>
      <c r="C820" s="208"/>
      <c r="D820" s="209" t="s">
        <v>163</v>
      </c>
      <c r="E820" s="210" t="s">
        <v>1</v>
      </c>
      <c r="F820" s="211" t="s">
        <v>319</v>
      </c>
      <c r="G820" s="208"/>
      <c r="H820" s="212">
        <v>16.5</v>
      </c>
      <c r="I820" s="213"/>
      <c r="J820" s="208"/>
      <c r="K820" s="208"/>
      <c r="L820" s="214"/>
      <c r="M820" s="215"/>
      <c r="N820" s="216"/>
      <c r="O820" s="216"/>
      <c r="P820" s="216"/>
      <c r="Q820" s="216"/>
      <c r="R820" s="216"/>
      <c r="S820" s="216"/>
      <c r="T820" s="217"/>
      <c r="AT820" s="218" t="s">
        <v>163</v>
      </c>
      <c r="AU820" s="218" t="s">
        <v>85</v>
      </c>
      <c r="AV820" s="13" t="s">
        <v>85</v>
      </c>
      <c r="AW820" s="13" t="s">
        <v>32</v>
      </c>
      <c r="AX820" s="13" t="s">
        <v>76</v>
      </c>
      <c r="AY820" s="218" t="s">
        <v>156</v>
      </c>
    </row>
    <row r="821" spans="1:65" s="13" customFormat="1" ht="10.199999999999999">
      <c r="B821" s="207"/>
      <c r="C821" s="208"/>
      <c r="D821" s="209" t="s">
        <v>163</v>
      </c>
      <c r="E821" s="210" t="s">
        <v>1</v>
      </c>
      <c r="F821" s="211" t="s">
        <v>380</v>
      </c>
      <c r="G821" s="208"/>
      <c r="H821" s="212">
        <v>29.9</v>
      </c>
      <c r="I821" s="213"/>
      <c r="J821" s="208"/>
      <c r="K821" s="208"/>
      <c r="L821" s="214"/>
      <c r="M821" s="215"/>
      <c r="N821" s="216"/>
      <c r="O821" s="216"/>
      <c r="P821" s="216"/>
      <c r="Q821" s="216"/>
      <c r="R821" s="216"/>
      <c r="S821" s="216"/>
      <c r="T821" s="217"/>
      <c r="AT821" s="218" t="s">
        <v>163</v>
      </c>
      <c r="AU821" s="218" t="s">
        <v>85</v>
      </c>
      <c r="AV821" s="13" t="s">
        <v>85</v>
      </c>
      <c r="AW821" s="13" t="s">
        <v>32</v>
      </c>
      <c r="AX821" s="13" t="s">
        <v>76</v>
      </c>
      <c r="AY821" s="218" t="s">
        <v>156</v>
      </c>
    </row>
    <row r="822" spans="1:65" s="15" customFormat="1" ht="10.199999999999999">
      <c r="B822" s="230"/>
      <c r="C822" s="231"/>
      <c r="D822" s="209" t="s">
        <v>163</v>
      </c>
      <c r="E822" s="232" t="s">
        <v>1</v>
      </c>
      <c r="F822" s="233" t="s">
        <v>320</v>
      </c>
      <c r="G822" s="231"/>
      <c r="H822" s="232" t="s">
        <v>1</v>
      </c>
      <c r="I822" s="234"/>
      <c r="J822" s="231"/>
      <c r="K822" s="231"/>
      <c r="L822" s="235"/>
      <c r="M822" s="236"/>
      <c r="N822" s="237"/>
      <c r="O822" s="237"/>
      <c r="P822" s="237"/>
      <c r="Q822" s="237"/>
      <c r="R822" s="237"/>
      <c r="S822" s="237"/>
      <c r="T822" s="238"/>
      <c r="AT822" s="239" t="s">
        <v>163</v>
      </c>
      <c r="AU822" s="239" t="s">
        <v>85</v>
      </c>
      <c r="AV822" s="15" t="s">
        <v>83</v>
      </c>
      <c r="AW822" s="15" t="s">
        <v>32</v>
      </c>
      <c r="AX822" s="15" t="s">
        <v>76</v>
      </c>
      <c r="AY822" s="239" t="s">
        <v>156</v>
      </c>
    </row>
    <row r="823" spans="1:65" s="13" customFormat="1" ht="10.199999999999999">
      <c r="B823" s="207"/>
      <c r="C823" s="208"/>
      <c r="D823" s="209" t="s">
        <v>163</v>
      </c>
      <c r="E823" s="210" t="s">
        <v>1</v>
      </c>
      <c r="F823" s="211" t="s">
        <v>321</v>
      </c>
      <c r="G823" s="208"/>
      <c r="H823" s="212">
        <v>6.2</v>
      </c>
      <c r="I823" s="213"/>
      <c r="J823" s="208"/>
      <c r="K823" s="208"/>
      <c r="L823" s="214"/>
      <c r="M823" s="215"/>
      <c r="N823" s="216"/>
      <c r="O823" s="216"/>
      <c r="P823" s="216"/>
      <c r="Q823" s="216"/>
      <c r="R823" s="216"/>
      <c r="S823" s="216"/>
      <c r="T823" s="217"/>
      <c r="AT823" s="218" t="s">
        <v>163</v>
      </c>
      <c r="AU823" s="218" t="s">
        <v>85</v>
      </c>
      <c r="AV823" s="13" t="s">
        <v>85</v>
      </c>
      <c r="AW823" s="13" t="s">
        <v>32</v>
      </c>
      <c r="AX823" s="13" t="s">
        <v>76</v>
      </c>
      <c r="AY823" s="218" t="s">
        <v>156</v>
      </c>
    </row>
    <row r="824" spans="1:65" s="13" customFormat="1" ht="10.199999999999999">
      <c r="B824" s="207"/>
      <c r="C824" s="208"/>
      <c r="D824" s="209" t="s">
        <v>163</v>
      </c>
      <c r="E824" s="210" t="s">
        <v>1</v>
      </c>
      <c r="F824" s="211" t="s">
        <v>383</v>
      </c>
      <c r="G824" s="208"/>
      <c r="H824" s="212">
        <v>19.5</v>
      </c>
      <c r="I824" s="213"/>
      <c r="J824" s="208"/>
      <c r="K824" s="208"/>
      <c r="L824" s="214"/>
      <c r="M824" s="215"/>
      <c r="N824" s="216"/>
      <c r="O824" s="216"/>
      <c r="P824" s="216"/>
      <c r="Q824" s="216"/>
      <c r="R824" s="216"/>
      <c r="S824" s="216"/>
      <c r="T824" s="217"/>
      <c r="AT824" s="218" t="s">
        <v>163</v>
      </c>
      <c r="AU824" s="218" t="s">
        <v>85</v>
      </c>
      <c r="AV824" s="13" t="s">
        <v>85</v>
      </c>
      <c r="AW824" s="13" t="s">
        <v>32</v>
      </c>
      <c r="AX824" s="13" t="s">
        <v>76</v>
      </c>
      <c r="AY824" s="218" t="s">
        <v>156</v>
      </c>
    </row>
    <row r="825" spans="1:65" s="15" customFormat="1" ht="10.199999999999999">
      <c r="B825" s="230"/>
      <c r="C825" s="231"/>
      <c r="D825" s="209" t="s">
        <v>163</v>
      </c>
      <c r="E825" s="232" t="s">
        <v>1</v>
      </c>
      <c r="F825" s="233" t="s">
        <v>322</v>
      </c>
      <c r="G825" s="231"/>
      <c r="H825" s="232" t="s">
        <v>1</v>
      </c>
      <c r="I825" s="234"/>
      <c r="J825" s="231"/>
      <c r="K825" s="231"/>
      <c r="L825" s="235"/>
      <c r="M825" s="236"/>
      <c r="N825" s="237"/>
      <c r="O825" s="237"/>
      <c r="P825" s="237"/>
      <c r="Q825" s="237"/>
      <c r="R825" s="237"/>
      <c r="S825" s="237"/>
      <c r="T825" s="238"/>
      <c r="AT825" s="239" t="s">
        <v>163</v>
      </c>
      <c r="AU825" s="239" t="s">
        <v>85</v>
      </c>
      <c r="AV825" s="15" t="s">
        <v>83</v>
      </c>
      <c r="AW825" s="15" t="s">
        <v>32</v>
      </c>
      <c r="AX825" s="15" t="s">
        <v>76</v>
      </c>
      <c r="AY825" s="239" t="s">
        <v>156</v>
      </c>
    </row>
    <row r="826" spans="1:65" s="13" customFormat="1" ht="10.199999999999999">
      <c r="B826" s="207"/>
      <c r="C826" s="208"/>
      <c r="D826" s="209" t="s">
        <v>163</v>
      </c>
      <c r="E826" s="210" t="s">
        <v>1</v>
      </c>
      <c r="F826" s="211" t="s">
        <v>95</v>
      </c>
      <c r="G826" s="208"/>
      <c r="H826" s="212">
        <v>4</v>
      </c>
      <c r="I826" s="213"/>
      <c r="J826" s="208"/>
      <c r="K826" s="208"/>
      <c r="L826" s="214"/>
      <c r="M826" s="215"/>
      <c r="N826" s="216"/>
      <c r="O826" s="216"/>
      <c r="P826" s="216"/>
      <c r="Q826" s="216"/>
      <c r="R826" s="216"/>
      <c r="S826" s="216"/>
      <c r="T826" s="217"/>
      <c r="AT826" s="218" t="s">
        <v>163</v>
      </c>
      <c r="AU826" s="218" t="s">
        <v>85</v>
      </c>
      <c r="AV826" s="13" t="s">
        <v>85</v>
      </c>
      <c r="AW826" s="13" t="s">
        <v>32</v>
      </c>
      <c r="AX826" s="13" t="s">
        <v>76</v>
      </c>
      <c r="AY826" s="218" t="s">
        <v>156</v>
      </c>
    </row>
    <row r="827" spans="1:65" s="13" customFormat="1" ht="10.199999999999999">
      <c r="B827" s="207"/>
      <c r="C827" s="208"/>
      <c r="D827" s="209" t="s">
        <v>163</v>
      </c>
      <c r="E827" s="210" t="s">
        <v>1</v>
      </c>
      <c r="F827" s="211" t="s">
        <v>384</v>
      </c>
      <c r="G827" s="208"/>
      <c r="H827" s="212">
        <v>14.82</v>
      </c>
      <c r="I827" s="213"/>
      <c r="J827" s="208"/>
      <c r="K827" s="208"/>
      <c r="L827" s="214"/>
      <c r="M827" s="215"/>
      <c r="N827" s="216"/>
      <c r="O827" s="216"/>
      <c r="P827" s="216"/>
      <c r="Q827" s="216"/>
      <c r="R827" s="216"/>
      <c r="S827" s="216"/>
      <c r="T827" s="217"/>
      <c r="AT827" s="218" t="s">
        <v>163</v>
      </c>
      <c r="AU827" s="218" t="s">
        <v>85</v>
      </c>
      <c r="AV827" s="13" t="s">
        <v>85</v>
      </c>
      <c r="AW827" s="13" t="s">
        <v>32</v>
      </c>
      <c r="AX827" s="13" t="s">
        <v>76</v>
      </c>
      <c r="AY827" s="218" t="s">
        <v>156</v>
      </c>
    </row>
    <row r="828" spans="1:65" s="15" customFormat="1" ht="10.199999999999999">
      <c r="B828" s="230"/>
      <c r="C828" s="231"/>
      <c r="D828" s="209" t="s">
        <v>163</v>
      </c>
      <c r="E828" s="232" t="s">
        <v>1</v>
      </c>
      <c r="F828" s="233" t="s">
        <v>323</v>
      </c>
      <c r="G828" s="231"/>
      <c r="H828" s="232" t="s">
        <v>1</v>
      </c>
      <c r="I828" s="234"/>
      <c r="J828" s="231"/>
      <c r="K828" s="231"/>
      <c r="L828" s="235"/>
      <c r="M828" s="236"/>
      <c r="N828" s="237"/>
      <c r="O828" s="237"/>
      <c r="P828" s="237"/>
      <c r="Q828" s="237"/>
      <c r="R828" s="237"/>
      <c r="S828" s="237"/>
      <c r="T828" s="238"/>
      <c r="AT828" s="239" t="s">
        <v>163</v>
      </c>
      <c r="AU828" s="239" t="s">
        <v>85</v>
      </c>
      <c r="AV828" s="15" t="s">
        <v>83</v>
      </c>
      <c r="AW828" s="15" t="s">
        <v>32</v>
      </c>
      <c r="AX828" s="15" t="s">
        <v>76</v>
      </c>
      <c r="AY828" s="239" t="s">
        <v>156</v>
      </c>
    </row>
    <row r="829" spans="1:65" s="13" customFormat="1" ht="10.199999999999999">
      <c r="B829" s="207"/>
      <c r="C829" s="208"/>
      <c r="D829" s="209" t="s">
        <v>163</v>
      </c>
      <c r="E829" s="210" t="s">
        <v>1</v>
      </c>
      <c r="F829" s="211" t="s">
        <v>324</v>
      </c>
      <c r="G829" s="208"/>
      <c r="H829" s="212">
        <v>12.35</v>
      </c>
      <c r="I829" s="213"/>
      <c r="J829" s="208"/>
      <c r="K829" s="208"/>
      <c r="L829" s="214"/>
      <c r="M829" s="215"/>
      <c r="N829" s="216"/>
      <c r="O829" s="216"/>
      <c r="P829" s="216"/>
      <c r="Q829" s="216"/>
      <c r="R829" s="216"/>
      <c r="S829" s="216"/>
      <c r="T829" s="217"/>
      <c r="AT829" s="218" t="s">
        <v>163</v>
      </c>
      <c r="AU829" s="218" t="s">
        <v>85</v>
      </c>
      <c r="AV829" s="13" t="s">
        <v>85</v>
      </c>
      <c r="AW829" s="13" t="s">
        <v>32</v>
      </c>
      <c r="AX829" s="13" t="s">
        <v>76</v>
      </c>
      <c r="AY829" s="218" t="s">
        <v>156</v>
      </c>
    </row>
    <row r="830" spans="1:65" s="13" customFormat="1" ht="10.199999999999999">
      <c r="B830" s="207"/>
      <c r="C830" s="208"/>
      <c r="D830" s="209" t="s">
        <v>163</v>
      </c>
      <c r="E830" s="210" t="s">
        <v>1</v>
      </c>
      <c r="F830" s="211" t="s">
        <v>386</v>
      </c>
      <c r="G830" s="208"/>
      <c r="H830" s="212">
        <v>6.3</v>
      </c>
      <c r="I830" s="213"/>
      <c r="J830" s="208"/>
      <c r="K830" s="208"/>
      <c r="L830" s="214"/>
      <c r="M830" s="215"/>
      <c r="N830" s="216"/>
      <c r="O830" s="216"/>
      <c r="P830" s="216"/>
      <c r="Q830" s="216"/>
      <c r="R830" s="216"/>
      <c r="S830" s="216"/>
      <c r="T830" s="217"/>
      <c r="AT830" s="218" t="s">
        <v>163</v>
      </c>
      <c r="AU830" s="218" t="s">
        <v>85</v>
      </c>
      <c r="AV830" s="13" t="s">
        <v>85</v>
      </c>
      <c r="AW830" s="13" t="s">
        <v>32</v>
      </c>
      <c r="AX830" s="13" t="s">
        <v>76</v>
      </c>
      <c r="AY830" s="218" t="s">
        <v>156</v>
      </c>
    </row>
    <row r="831" spans="1:65" s="13" customFormat="1" ht="10.199999999999999">
      <c r="B831" s="207"/>
      <c r="C831" s="208"/>
      <c r="D831" s="209" t="s">
        <v>163</v>
      </c>
      <c r="E831" s="210" t="s">
        <v>1</v>
      </c>
      <c r="F831" s="211" t="s">
        <v>387</v>
      </c>
      <c r="G831" s="208"/>
      <c r="H831" s="212">
        <v>2.1</v>
      </c>
      <c r="I831" s="213"/>
      <c r="J831" s="208"/>
      <c r="K831" s="208"/>
      <c r="L831" s="214"/>
      <c r="M831" s="215"/>
      <c r="N831" s="216"/>
      <c r="O831" s="216"/>
      <c r="P831" s="216"/>
      <c r="Q831" s="216"/>
      <c r="R831" s="216"/>
      <c r="S831" s="216"/>
      <c r="T831" s="217"/>
      <c r="AT831" s="218" t="s">
        <v>163</v>
      </c>
      <c r="AU831" s="218" t="s">
        <v>85</v>
      </c>
      <c r="AV831" s="13" t="s">
        <v>85</v>
      </c>
      <c r="AW831" s="13" t="s">
        <v>32</v>
      </c>
      <c r="AX831" s="13" t="s">
        <v>76</v>
      </c>
      <c r="AY831" s="218" t="s">
        <v>156</v>
      </c>
    </row>
    <row r="832" spans="1:65" s="15" customFormat="1" ht="10.199999999999999">
      <c r="B832" s="230"/>
      <c r="C832" s="231"/>
      <c r="D832" s="209" t="s">
        <v>163</v>
      </c>
      <c r="E832" s="232" t="s">
        <v>1</v>
      </c>
      <c r="F832" s="233" t="s">
        <v>325</v>
      </c>
      <c r="G832" s="231"/>
      <c r="H832" s="232" t="s">
        <v>1</v>
      </c>
      <c r="I832" s="234"/>
      <c r="J832" s="231"/>
      <c r="K832" s="231"/>
      <c r="L832" s="235"/>
      <c r="M832" s="236"/>
      <c r="N832" s="237"/>
      <c r="O832" s="237"/>
      <c r="P832" s="237"/>
      <c r="Q832" s="237"/>
      <c r="R832" s="237"/>
      <c r="S832" s="237"/>
      <c r="T832" s="238"/>
      <c r="AT832" s="239" t="s">
        <v>163</v>
      </c>
      <c r="AU832" s="239" t="s">
        <v>85</v>
      </c>
      <c r="AV832" s="15" t="s">
        <v>83</v>
      </c>
      <c r="AW832" s="15" t="s">
        <v>32</v>
      </c>
      <c r="AX832" s="15" t="s">
        <v>76</v>
      </c>
      <c r="AY832" s="239" t="s">
        <v>156</v>
      </c>
    </row>
    <row r="833" spans="2:51" s="13" customFormat="1" ht="10.199999999999999">
      <c r="B833" s="207"/>
      <c r="C833" s="208"/>
      <c r="D833" s="209" t="s">
        <v>163</v>
      </c>
      <c r="E833" s="210" t="s">
        <v>1</v>
      </c>
      <c r="F833" s="211" t="s">
        <v>326</v>
      </c>
      <c r="G833" s="208"/>
      <c r="H833" s="212">
        <v>8.1300000000000008</v>
      </c>
      <c r="I833" s="213"/>
      <c r="J833" s="208"/>
      <c r="K833" s="208"/>
      <c r="L833" s="214"/>
      <c r="M833" s="215"/>
      <c r="N833" s="216"/>
      <c r="O833" s="216"/>
      <c r="P833" s="216"/>
      <c r="Q833" s="216"/>
      <c r="R833" s="216"/>
      <c r="S833" s="216"/>
      <c r="T833" s="217"/>
      <c r="AT833" s="218" t="s">
        <v>163</v>
      </c>
      <c r="AU833" s="218" t="s">
        <v>85</v>
      </c>
      <c r="AV833" s="13" t="s">
        <v>85</v>
      </c>
      <c r="AW833" s="13" t="s">
        <v>32</v>
      </c>
      <c r="AX833" s="13" t="s">
        <v>76</v>
      </c>
      <c r="AY833" s="218" t="s">
        <v>156</v>
      </c>
    </row>
    <row r="834" spans="2:51" s="13" customFormat="1" ht="10.199999999999999">
      <c r="B834" s="207"/>
      <c r="C834" s="208"/>
      <c r="D834" s="209" t="s">
        <v>163</v>
      </c>
      <c r="E834" s="210" t="s">
        <v>1</v>
      </c>
      <c r="F834" s="211" t="s">
        <v>388</v>
      </c>
      <c r="G834" s="208"/>
      <c r="H834" s="212">
        <v>5.2</v>
      </c>
      <c r="I834" s="213"/>
      <c r="J834" s="208"/>
      <c r="K834" s="208"/>
      <c r="L834" s="214"/>
      <c r="M834" s="215"/>
      <c r="N834" s="216"/>
      <c r="O834" s="216"/>
      <c r="P834" s="216"/>
      <c r="Q834" s="216"/>
      <c r="R834" s="216"/>
      <c r="S834" s="216"/>
      <c r="T834" s="217"/>
      <c r="AT834" s="218" t="s">
        <v>163</v>
      </c>
      <c r="AU834" s="218" t="s">
        <v>85</v>
      </c>
      <c r="AV834" s="13" t="s">
        <v>85</v>
      </c>
      <c r="AW834" s="13" t="s">
        <v>32</v>
      </c>
      <c r="AX834" s="13" t="s">
        <v>76</v>
      </c>
      <c r="AY834" s="218" t="s">
        <v>156</v>
      </c>
    </row>
    <row r="835" spans="2:51" s="13" customFormat="1" ht="10.199999999999999">
      <c r="B835" s="207"/>
      <c r="C835" s="208"/>
      <c r="D835" s="209" t="s">
        <v>163</v>
      </c>
      <c r="E835" s="210" t="s">
        <v>1</v>
      </c>
      <c r="F835" s="211" t="s">
        <v>389</v>
      </c>
      <c r="G835" s="208"/>
      <c r="H835" s="212">
        <v>4.2</v>
      </c>
      <c r="I835" s="213"/>
      <c r="J835" s="208"/>
      <c r="K835" s="208"/>
      <c r="L835" s="214"/>
      <c r="M835" s="215"/>
      <c r="N835" s="216"/>
      <c r="O835" s="216"/>
      <c r="P835" s="216"/>
      <c r="Q835" s="216"/>
      <c r="R835" s="216"/>
      <c r="S835" s="216"/>
      <c r="T835" s="217"/>
      <c r="AT835" s="218" t="s">
        <v>163</v>
      </c>
      <c r="AU835" s="218" t="s">
        <v>85</v>
      </c>
      <c r="AV835" s="13" t="s">
        <v>85</v>
      </c>
      <c r="AW835" s="13" t="s">
        <v>32</v>
      </c>
      <c r="AX835" s="13" t="s">
        <v>76</v>
      </c>
      <c r="AY835" s="218" t="s">
        <v>156</v>
      </c>
    </row>
    <row r="836" spans="2:51" s="15" customFormat="1" ht="10.199999999999999">
      <c r="B836" s="230"/>
      <c r="C836" s="231"/>
      <c r="D836" s="209" t="s">
        <v>163</v>
      </c>
      <c r="E836" s="232" t="s">
        <v>1</v>
      </c>
      <c r="F836" s="233" t="s">
        <v>327</v>
      </c>
      <c r="G836" s="231"/>
      <c r="H836" s="232" t="s">
        <v>1</v>
      </c>
      <c r="I836" s="234"/>
      <c r="J836" s="231"/>
      <c r="K836" s="231"/>
      <c r="L836" s="235"/>
      <c r="M836" s="236"/>
      <c r="N836" s="237"/>
      <c r="O836" s="237"/>
      <c r="P836" s="237"/>
      <c r="Q836" s="237"/>
      <c r="R836" s="237"/>
      <c r="S836" s="237"/>
      <c r="T836" s="238"/>
      <c r="AT836" s="239" t="s">
        <v>163</v>
      </c>
      <c r="AU836" s="239" t="s">
        <v>85</v>
      </c>
      <c r="AV836" s="15" t="s">
        <v>83</v>
      </c>
      <c r="AW836" s="15" t="s">
        <v>32</v>
      </c>
      <c r="AX836" s="15" t="s">
        <v>76</v>
      </c>
      <c r="AY836" s="239" t="s">
        <v>156</v>
      </c>
    </row>
    <row r="837" spans="2:51" s="13" customFormat="1" ht="10.199999999999999">
      <c r="B837" s="207"/>
      <c r="C837" s="208"/>
      <c r="D837" s="209" t="s">
        <v>163</v>
      </c>
      <c r="E837" s="210" t="s">
        <v>1</v>
      </c>
      <c r="F837" s="211" t="s">
        <v>85</v>
      </c>
      <c r="G837" s="208"/>
      <c r="H837" s="212">
        <v>2</v>
      </c>
      <c r="I837" s="213"/>
      <c r="J837" s="208"/>
      <c r="K837" s="208"/>
      <c r="L837" s="214"/>
      <c r="M837" s="215"/>
      <c r="N837" s="216"/>
      <c r="O837" s="216"/>
      <c r="P837" s="216"/>
      <c r="Q837" s="216"/>
      <c r="R837" s="216"/>
      <c r="S837" s="216"/>
      <c r="T837" s="217"/>
      <c r="AT837" s="218" t="s">
        <v>163</v>
      </c>
      <c r="AU837" s="218" t="s">
        <v>85</v>
      </c>
      <c r="AV837" s="13" t="s">
        <v>85</v>
      </c>
      <c r="AW837" s="13" t="s">
        <v>32</v>
      </c>
      <c r="AX837" s="13" t="s">
        <v>76</v>
      </c>
      <c r="AY837" s="218" t="s">
        <v>156</v>
      </c>
    </row>
    <row r="838" spans="2:51" s="13" customFormat="1" ht="10.199999999999999">
      <c r="B838" s="207"/>
      <c r="C838" s="208"/>
      <c r="D838" s="209" t="s">
        <v>163</v>
      </c>
      <c r="E838" s="210" t="s">
        <v>1</v>
      </c>
      <c r="F838" s="211" t="s">
        <v>390</v>
      </c>
      <c r="G838" s="208"/>
      <c r="H838" s="212">
        <v>2.9</v>
      </c>
      <c r="I838" s="213"/>
      <c r="J838" s="208"/>
      <c r="K838" s="208"/>
      <c r="L838" s="214"/>
      <c r="M838" s="215"/>
      <c r="N838" s="216"/>
      <c r="O838" s="216"/>
      <c r="P838" s="216"/>
      <c r="Q838" s="216"/>
      <c r="R838" s="216"/>
      <c r="S838" s="216"/>
      <c r="T838" s="217"/>
      <c r="AT838" s="218" t="s">
        <v>163</v>
      </c>
      <c r="AU838" s="218" t="s">
        <v>85</v>
      </c>
      <c r="AV838" s="13" t="s">
        <v>85</v>
      </c>
      <c r="AW838" s="13" t="s">
        <v>32</v>
      </c>
      <c r="AX838" s="13" t="s">
        <v>76</v>
      </c>
      <c r="AY838" s="218" t="s">
        <v>156</v>
      </c>
    </row>
    <row r="839" spans="2:51" s="15" customFormat="1" ht="10.199999999999999">
      <c r="B839" s="230"/>
      <c r="C839" s="231"/>
      <c r="D839" s="209" t="s">
        <v>163</v>
      </c>
      <c r="E839" s="232" t="s">
        <v>1</v>
      </c>
      <c r="F839" s="233" t="s">
        <v>328</v>
      </c>
      <c r="G839" s="231"/>
      <c r="H839" s="232" t="s">
        <v>1</v>
      </c>
      <c r="I839" s="234"/>
      <c r="J839" s="231"/>
      <c r="K839" s="231"/>
      <c r="L839" s="235"/>
      <c r="M839" s="236"/>
      <c r="N839" s="237"/>
      <c r="O839" s="237"/>
      <c r="P839" s="237"/>
      <c r="Q839" s="237"/>
      <c r="R839" s="237"/>
      <c r="S839" s="237"/>
      <c r="T839" s="238"/>
      <c r="AT839" s="239" t="s">
        <v>163</v>
      </c>
      <c r="AU839" s="239" t="s">
        <v>85</v>
      </c>
      <c r="AV839" s="15" t="s">
        <v>83</v>
      </c>
      <c r="AW839" s="15" t="s">
        <v>32</v>
      </c>
      <c r="AX839" s="15" t="s">
        <v>76</v>
      </c>
      <c r="AY839" s="239" t="s">
        <v>156</v>
      </c>
    </row>
    <row r="840" spans="2:51" s="13" customFormat="1" ht="10.199999999999999">
      <c r="B840" s="207"/>
      <c r="C840" s="208"/>
      <c r="D840" s="209" t="s">
        <v>163</v>
      </c>
      <c r="E840" s="210" t="s">
        <v>1</v>
      </c>
      <c r="F840" s="211" t="s">
        <v>329</v>
      </c>
      <c r="G840" s="208"/>
      <c r="H840" s="212">
        <v>6.5</v>
      </c>
      <c r="I840" s="213"/>
      <c r="J840" s="208"/>
      <c r="K840" s="208"/>
      <c r="L840" s="214"/>
      <c r="M840" s="215"/>
      <c r="N840" s="216"/>
      <c r="O840" s="216"/>
      <c r="P840" s="216"/>
      <c r="Q840" s="216"/>
      <c r="R840" s="216"/>
      <c r="S840" s="216"/>
      <c r="T840" s="217"/>
      <c r="AT840" s="218" t="s">
        <v>163</v>
      </c>
      <c r="AU840" s="218" t="s">
        <v>85</v>
      </c>
      <c r="AV840" s="13" t="s">
        <v>85</v>
      </c>
      <c r="AW840" s="13" t="s">
        <v>32</v>
      </c>
      <c r="AX840" s="13" t="s">
        <v>76</v>
      </c>
      <c r="AY840" s="218" t="s">
        <v>156</v>
      </c>
    </row>
    <row r="841" spans="2:51" s="13" customFormat="1" ht="10.199999999999999">
      <c r="B841" s="207"/>
      <c r="C841" s="208"/>
      <c r="D841" s="209" t="s">
        <v>163</v>
      </c>
      <c r="E841" s="210" t="s">
        <v>1</v>
      </c>
      <c r="F841" s="211" t="s">
        <v>391</v>
      </c>
      <c r="G841" s="208"/>
      <c r="H841" s="212">
        <v>13.26</v>
      </c>
      <c r="I841" s="213"/>
      <c r="J841" s="208"/>
      <c r="K841" s="208"/>
      <c r="L841" s="214"/>
      <c r="M841" s="215"/>
      <c r="N841" s="216"/>
      <c r="O841" s="216"/>
      <c r="P841" s="216"/>
      <c r="Q841" s="216"/>
      <c r="R841" s="216"/>
      <c r="S841" s="216"/>
      <c r="T841" s="217"/>
      <c r="AT841" s="218" t="s">
        <v>163</v>
      </c>
      <c r="AU841" s="218" t="s">
        <v>85</v>
      </c>
      <c r="AV841" s="13" t="s">
        <v>85</v>
      </c>
      <c r="AW841" s="13" t="s">
        <v>32</v>
      </c>
      <c r="AX841" s="13" t="s">
        <v>76</v>
      </c>
      <c r="AY841" s="218" t="s">
        <v>156</v>
      </c>
    </row>
    <row r="842" spans="2:51" s="15" customFormat="1" ht="10.199999999999999">
      <c r="B842" s="230"/>
      <c r="C842" s="231"/>
      <c r="D842" s="209" t="s">
        <v>163</v>
      </c>
      <c r="E842" s="232" t="s">
        <v>1</v>
      </c>
      <c r="F842" s="233" t="s">
        <v>330</v>
      </c>
      <c r="G842" s="231"/>
      <c r="H842" s="232" t="s">
        <v>1</v>
      </c>
      <c r="I842" s="234"/>
      <c r="J842" s="231"/>
      <c r="K842" s="231"/>
      <c r="L842" s="235"/>
      <c r="M842" s="236"/>
      <c r="N842" s="237"/>
      <c r="O842" s="237"/>
      <c r="P842" s="237"/>
      <c r="Q842" s="237"/>
      <c r="R842" s="237"/>
      <c r="S842" s="237"/>
      <c r="T842" s="238"/>
      <c r="AT842" s="239" t="s">
        <v>163</v>
      </c>
      <c r="AU842" s="239" t="s">
        <v>85</v>
      </c>
      <c r="AV842" s="15" t="s">
        <v>83</v>
      </c>
      <c r="AW842" s="15" t="s">
        <v>32</v>
      </c>
      <c r="AX842" s="15" t="s">
        <v>76</v>
      </c>
      <c r="AY842" s="239" t="s">
        <v>156</v>
      </c>
    </row>
    <row r="843" spans="2:51" s="13" customFormat="1" ht="10.199999999999999">
      <c r="B843" s="207"/>
      <c r="C843" s="208"/>
      <c r="D843" s="209" t="s">
        <v>163</v>
      </c>
      <c r="E843" s="210" t="s">
        <v>1</v>
      </c>
      <c r="F843" s="211" t="s">
        <v>331</v>
      </c>
      <c r="G843" s="208"/>
      <c r="H843" s="212">
        <v>4.05</v>
      </c>
      <c r="I843" s="213"/>
      <c r="J843" s="208"/>
      <c r="K843" s="208"/>
      <c r="L843" s="214"/>
      <c r="M843" s="215"/>
      <c r="N843" s="216"/>
      <c r="O843" s="216"/>
      <c r="P843" s="216"/>
      <c r="Q843" s="216"/>
      <c r="R843" s="216"/>
      <c r="S843" s="216"/>
      <c r="T843" s="217"/>
      <c r="AT843" s="218" t="s">
        <v>163</v>
      </c>
      <c r="AU843" s="218" t="s">
        <v>85</v>
      </c>
      <c r="AV843" s="13" t="s">
        <v>85</v>
      </c>
      <c r="AW843" s="13" t="s">
        <v>32</v>
      </c>
      <c r="AX843" s="13" t="s">
        <v>76</v>
      </c>
      <c r="AY843" s="218" t="s">
        <v>156</v>
      </c>
    </row>
    <row r="844" spans="2:51" s="13" customFormat="1" ht="10.199999999999999">
      <c r="B844" s="207"/>
      <c r="C844" s="208"/>
      <c r="D844" s="209" t="s">
        <v>163</v>
      </c>
      <c r="E844" s="210" t="s">
        <v>1</v>
      </c>
      <c r="F844" s="211" t="s">
        <v>392</v>
      </c>
      <c r="G844" s="208"/>
      <c r="H844" s="212">
        <v>3.9</v>
      </c>
      <c r="I844" s="213"/>
      <c r="J844" s="208"/>
      <c r="K844" s="208"/>
      <c r="L844" s="214"/>
      <c r="M844" s="215"/>
      <c r="N844" s="216"/>
      <c r="O844" s="216"/>
      <c r="P844" s="216"/>
      <c r="Q844" s="216"/>
      <c r="R844" s="216"/>
      <c r="S844" s="216"/>
      <c r="T844" s="217"/>
      <c r="AT844" s="218" t="s">
        <v>163</v>
      </c>
      <c r="AU844" s="218" t="s">
        <v>85</v>
      </c>
      <c r="AV844" s="13" t="s">
        <v>85</v>
      </c>
      <c r="AW844" s="13" t="s">
        <v>32</v>
      </c>
      <c r="AX844" s="13" t="s">
        <v>76</v>
      </c>
      <c r="AY844" s="218" t="s">
        <v>156</v>
      </c>
    </row>
    <row r="845" spans="2:51" s="15" customFormat="1" ht="10.199999999999999">
      <c r="B845" s="230"/>
      <c r="C845" s="231"/>
      <c r="D845" s="209" t="s">
        <v>163</v>
      </c>
      <c r="E845" s="232" t="s">
        <v>1</v>
      </c>
      <c r="F845" s="233" t="s">
        <v>332</v>
      </c>
      <c r="G845" s="231"/>
      <c r="H845" s="232" t="s">
        <v>1</v>
      </c>
      <c r="I845" s="234"/>
      <c r="J845" s="231"/>
      <c r="K845" s="231"/>
      <c r="L845" s="235"/>
      <c r="M845" s="236"/>
      <c r="N845" s="237"/>
      <c r="O845" s="237"/>
      <c r="P845" s="237"/>
      <c r="Q845" s="237"/>
      <c r="R845" s="237"/>
      <c r="S845" s="237"/>
      <c r="T845" s="238"/>
      <c r="AT845" s="239" t="s">
        <v>163</v>
      </c>
      <c r="AU845" s="239" t="s">
        <v>85</v>
      </c>
      <c r="AV845" s="15" t="s">
        <v>83</v>
      </c>
      <c r="AW845" s="15" t="s">
        <v>32</v>
      </c>
      <c r="AX845" s="15" t="s">
        <v>76</v>
      </c>
      <c r="AY845" s="239" t="s">
        <v>156</v>
      </c>
    </row>
    <row r="846" spans="2:51" s="13" customFormat="1" ht="10.199999999999999">
      <c r="B846" s="207"/>
      <c r="C846" s="208"/>
      <c r="D846" s="209" t="s">
        <v>163</v>
      </c>
      <c r="E846" s="210" t="s">
        <v>1</v>
      </c>
      <c r="F846" s="211" t="s">
        <v>333</v>
      </c>
      <c r="G846" s="208"/>
      <c r="H846" s="212">
        <v>2.4</v>
      </c>
      <c r="I846" s="213"/>
      <c r="J846" s="208"/>
      <c r="K846" s="208"/>
      <c r="L846" s="214"/>
      <c r="M846" s="215"/>
      <c r="N846" s="216"/>
      <c r="O846" s="216"/>
      <c r="P846" s="216"/>
      <c r="Q846" s="216"/>
      <c r="R846" s="216"/>
      <c r="S846" s="216"/>
      <c r="T846" s="217"/>
      <c r="AT846" s="218" t="s">
        <v>163</v>
      </c>
      <c r="AU846" s="218" t="s">
        <v>85</v>
      </c>
      <c r="AV846" s="13" t="s">
        <v>85</v>
      </c>
      <c r="AW846" s="13" t="s">
        <v>32</v>
      </c>
      <c r="AX846" s="13" t="s">
        <v>76</v>
      </c>
      <c r="AY846" s="218" t="s">
        <v>156</v>
      </c>
    </row>
    <row r="847" spans="2:51" s="13" customFormat="1" ht="10.199999999999999">
      <c r="B847" s="207"/>
      <c r="C847" s="208"/>
      <c r="D847" s="209" t="s">
        <v>163</v>
      </c>
      <c r="E847" s="210" t="s">
        <v>1</v>
      </c>
      <c r="F847" s="211" t="s">
        <v>393</v>
      </c>
      <c r="G847" s="208"/>
      <c r="H847" s="212">
        <v>1.7</v>
      </c>
      <c r="I847" s="213"/>
      <c r="J847" s="208"/>
      <c r="K847" s="208"/>
      <c r="L847" s="214"/>
      <c r="M847" s="215"/>
      <c r="N847" s="216"/>
      <c r="O847" s="216"/>
      <c r="P847" s="216"/>
      <c r="Q847" s="216"/>
      <c r="R847" s="216"/>
      <c r="S847" s="216"/>
      <c r="T847" s="217"/>
      <c r="AT847" s="218" t="s">
        <v>163</v>
      </c>
      <c r="AU847" s="218" t="s">
        <v>85</v>
      </c>
      <c r="AV847" s="13" t="s">
        <v>85</v>
      </c>
      <c r="AW847" s="13" t="s">
        <v>32</v>
      </c>
      <c r="AX847" s="13" t="s">
        <v>76</v>
      </c>
      <c r="AY847" s="218" t="s">
        <v>156</v>
      </c>
    </row>
    <row r="848" spans="2:51" s="14" customFormat="1" ht="10.199999999999999">
      <c r="B848" s="219"/>
      <c r="C848" s="220"/>
      <c r="D848" s="209" t="s">
        <v>163</v>
      </c>
      <c r="E848" s="221" t="s">
        <v>1</v>
      </c>
      <c r="F848" s="222" t="s">
        <v>165</v>
      </c>
      <c r="G848" s="220"/>
      <c r="H848" s="223">
        <v>165.91</v>
      </c>
      <c r="I848" s="224"/>
      <c r="J848" s="220"/>
      <c r="K848" s="220"/>
      <c r="L848" s="225"/>
      <c r="M848" s="226"/>
      <c r="N848" s="227"/>
      <c r="O848" s="227"/>
      <c r="P848" s="227"/>
      <c r="Q848" s="227"/>
      <c r="R848" s="227"/>
      <c r="S848" s="227"/>
      <c r="T848" s="228"/>
      <c r="AT848" s="229" t="s">
        <v>163</v>
      </c>
      <c r="AU848" s="229" t="s">
        <v>85</v>
      </c>
      <c r="AV848" s="14" t="s">
        <v>95</v>
      </c>
      <c r="AW848" s="14" t="s">
        <v>32</v>
      </c>
      <c r="AX848" s="14" t="s">
        <v>83</v>
      </c>
      <c r="AY848" s="229" t="s">
        <v>156</v>
      </c>
    </row>
    <row r="849" spans="1:65" s="2" customFormat="1" ht="24.15" customHeight="1">
      <c r="A849" s="35"/>
      <c r="B849" s="36"/>
      <c r="C849" s="193" t="s">
        <v>1039</v>
      </c>
      <c r="D849" s="193" t="s">
        <v>158</v>
      </c>
      <c r="E849" s="194" t="s">
        <v>1040</v>
      </c>
      <c r="F849" s="195" t="s">
        <v>1041</v>
      </c>
      <c r="G849" s="196" t="s">
        <v>218</v>
      </c>
      <c r="H849" s="197">
        <v>281.23</v>
      </c>
      <c r="I849" s="198"/>
      <c r="J849" s="199">
        <f>ROUND(I849*H849,2)</f>
        <v>0</v>
      </c>
      <c r="K849" s="200"/>
      <c r="L849" s="40"/>
      <c r="M849" s="201" t="s">
        <v>1</v>
      </c>
      <c r="N849" s="202" t="s">
        <v>41</v>
      </c>
      <c r="O849" s="72"/>
      <c r="P849" s="203">
        <f>O849*H849</f>
        <v>0</v>
      </c>
      <c r="Q849" s="203">
        <v>2.0000000000000001E-4</v>
      </c>
      <c r="R849" s="203">
        <f>Q849*H849</f>
        <v>5.6246000000000004E-2</v>
      </c>
      <c r="S849" s="203">
        <v>0</v>
      </c>
      <c r="T849" s="204">
        <f>S849*H849</f>
        <v>0</v>
      </c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R849" s="205" t="s">
        <v>200</v>
      </c>
      <c r="AT849" s="205" t="s">
        <v>158</v>
      </c>
      <c r="AU849" s="205" t="s">
        <v>85</v>
      </c>
      <c r="AY849" s="18" t="s">
        <v>156</v>
      </c>
      <c r="BE849" s="206">
        <f>IF(N849="základní",J849,0)</f>
        <v>0</v>
      </c>
      <c r="BF849" s="206">
        <f>IF(N849="snížená",J849,0)</f>
        <v>0</v>
      </c>
      <c r="BG849" s="206">
        <f>IF(N849="zákl. přenesená",J849,0)</f>
        <v>0</v>
      </c>
      <c r="BH849" s="206">
        <f>IF(N849="sníž. přenesená",J849,0)</f>
        <v>0</v>
      </c>
      <c r="BI849" s="206">
        <f>IF(N849="nulová",J849,0)</f>
        <v>0</v>
      </c>
      <c r="BJ849" s="18" t="s">
        <v>83</v>
      </c>
      <c r="BK849" s="206">
        <f>ROUND(I849*H849,2)</f>
        <v>0</v>
      </c>
      <c r="BL849" s="18" t="s">
        <v>200</v>
      </c>
      <c r="BM849" s="205" t="s">
        <v>1042</v>
      </c>
    </row>
    <row r="850" spans="1:65" s="15" customFormat="1" ht="10.199999999999999">
      <c r="B850" s="230"/>
      <c r="C850" s="231"/>
      <c r="D850" s="209" t="s">
        <v>163</v>
      </c>
      <c r="E850" s="232" t="s">
        <v>1</v>
      </c>
      <c r="F850" s="233" t="s">
        <v>317</v>
      </c>
      <c r="G850" s="231"/>
      <c r="H850" s="232" t="s">
        <v>1</v>
      </c>
      <c r="I850" s="234"/>
      <c r="J850" s="231"/>
      <c r="K850" s="231"/>
      <c r="L850" s="235"/>
      <c r="M850" s="236"/>
      <c r="N850" s="237"/>
      <c r="O850" s="237"/>
      <c r="P850" s="237"/>
      <c r="Q850" s="237"/>
      <c r="R850" s="237"/>
      <c r="S850" s="237"/>
      <c r="T850" s="238"/>
      <c r="AT850" s="239" t="s">
        <v>163</v>
      </c>
      <c r="AU850" s="239" t="s">
        <v>85</v>
      </c>
      <c r="AV850" s="15" t="s">
        <v>83</v>
      </c>
      <c r="AW850" s="15" t="s">
        <v>32</v>
      </c>
      <c r="AX850" s="15" t="s">
        <v>76</v>
      </c>
      <c r="AY850" s="239" t="s">
        <v>156</v>
      </c>
    </row>
    <row r="851" spans="1:65" s="15" customFormat="1" ht="10.199999999999999">
      <c r="B851" s="230"/>
      <c r="C851" s="231"/>
      <c r="D851" s="209" t="s">
        <v>163</v>
      </c>
      <c r="E851" s="232" t="s">
        <v>1</v>
      </c>
      <c r="F851" s="233" t="s">
        <v>781</v>
      </c>
      <c r="G851" s="231"/>
      <c r="H851" s="232" t="s">
        <v>1</v>
      </c>
      <c r="I851" s="234"/>
      <c r="J851" s="231"/>
      <c r="K851" s="231"/>
      <c r="L851" s="235"/>
      <c r="M851" s="236"/>
      <c r="N851" s="237"/>
      <c r="O851" s="237"/>
      <c r="P851" s="237"/>
      <c r="Q851" s="237"/>
      <c r="R851" s="237"/>
      <c r="S851" s="237"/>
      <c r="T851" s="238"/>
      <c r="AT851" s="239" t="s">
        <v>163</v>
      </c>
      <c r="AU851" s="239" t="s">
        <v>85</v>
      </c>
      <c r="AV851" s="15" t="s">
        <v>83</v>
      </c>
      <c r="AW851" s="15" t="s">
        <v>32</v>
      </c>
      <c r="AX851" s="15" t="s">
        <v>76</v>
      </c>
      <c r="AY851" s="239" t="s">
        <v>156</v>
      </c>
    </row>
    <row r="852" spans="1:65" s="13" customFormat="1" ht="10.199999999999999">
      <c r="B852" s="207"/>
      <c r="C852" s="208"/>
      <c r="D852" s="209" t="s">
        <v>163</v>
      </c>
      <c r="E852" s="210" t="s">
        <v>1</v>
      </c>
      <c r="F852" s="211" t="s">
        <v>1043</v>
      </c>
      <c r="G852" s="208"/>
      <c r="H852" s="212">
        <v>10.4</v>
      </c>
      <c r="I852" s="213"/>
      <c r="J852" s="208"/>
      <c r="K852" s="208"/>
      <c r="L852" s="214"/>
      <c r="M852" s="215"/>
      <c r="N852" s="216"/>
      <c r="O852" s="216"/>
      <c r="P852" s="216"/>
      <c r="Q852" s="216"/>
      <c r="R852" s="216"/>
      <c r="S852" s="216"/>
      <c r="T852" s="217"/>
      <c r="AT852" s="218" t="s">
        <v>163</v>
      </c>
      <c r="AU852" s="218" t="s">
        <v>85</v>
      </c>
      <c r="AV852" s="13" t="s">
        <v>85</v>
      </c>
      <c r="AW852" s="13" t="s">
        <v>32</v>
      </c>
      <c r="AX852" s="13" t="s">
        <v>76</v>
      </c>
      <c r="AY852" s="218" t="s">
        <v>156</v>
      </c>
    </row>
    <row r="853" spans="1:65" s="13" customFormat="1" ht="10.199999999999999">
      <c r="B853" s="207"/>
      <c r="C853" s="208"/>
      <c r="D853" s="209" t="s">
        <v>163</v>
      </c>
      <c r="E853" s="210" t="s">
        <v>1</v>
      </c>
      <c r="F853" s="211" t="s">
        <v>1044</v>
      </c>
      <c r="G853" s="208"/>
      <c r="H853" s="212">
        <v>44.2</v>
      </c>
      <c r="I853" s="213"/>
      <c r="J853" s="208"/>
      <c r="K853" s="208"/>
      <c r="L853" s="214"/>
      <c r="M853" s="215"/>
      <c r="N853" s="216"/>
      <c r="O853" s="216"/>
      <c r="P853" s="216"/>
      <c r="Q853" s="216"/>
      <c r="R853" s="216"/>
      <c r="S853" s="216"/>
      <c r="T853" s="217"/>
      <c r="AT853" s="218" t="s">
        <v>163</v>
      </c>
      <c r="AU853" s="218" t="s">
        <v>85</v>
      </c>
      <c r="AV853" s="13" t="s">
        <v>85</v>
      </c>
      <c r="AW853" s="13" t="s">
        <v>32</v>
      </c>
      <c r="AX853" s="13" t="s">
        <v>76</v>
      </c>
      <c r="AY853" s="218" t="s">
        <v>156</v>
      </c>
    </row>
    <row r="854" spans="1:65" s="15" customFormat="1" ht="10.199999999999999">
      <c r="B854" s="230"/>
      <c r="C854" s="231"/>
      <c r="D854" s="209" t="s">
        <v>163</v>
      </c>
      <c r="E854" s="232" t="s">
        <v>1</v>
      </c>
      <c r="F854" s="233" t="s">
        <v>318</v>
      </c>
      <c r="G854" s="231"/>
      <c r="H854" s="232" t="s">
        <v>1</v>
      </c>
      <c r="I854" s="234"/>
      <c r="J854" s="231"/>
      <c r="K854" s="231"/>
      <c r="L854" s="235"/>
      <c r="M854" s="236"/>
      <c r="N854" s="237"/>
      <c r="O854" s="237"/>
      <c r="P854" s="237"/>
      <c r="Q854" s="237"/>
      <c r="R854" s="237"/>
      <c r="S854" s="237"/>
      <c r="T854" s="238"/>
      <c r="AT854" s="239" t="s">
        <v>163</v>
      </c>
      <c r="AU854" s="239" t="s">
        <v>85</v>
      </c>
      <c r="AV854" s="15" t="s">
        <v>83</v>
      </c>
      <c r="AW854" s="15" t="s">
        <v>32</v>
      </c>
      <c r="AX854" s="15" t="s">
        <v>76</v>
      </c>
      <c r="AY854" s="239" t="s">
        <v>156</v>
      </c>
    </row>
    <row r="855" spans="1:65" s="13" customFormat="1" ht="10.199999999999999">
      <c r="B855" s="207"/>
      <c r="C855" s="208"/>
      <c r="D855" s="209" t="s">
        <v>163</v>
      </c>
      <c r="E855" s="210" t="s">
        <v>1</v>
      </c>
      <c r="F855" s="211" t="s">
        <v>319</v>
      </c>
      <c r="G855" s="208"/>
      <c r="H855" s="212">
        <v>16.5</v>
      </c>
      <c r="I855" s="213"/>
      <c r="J855" s="208"/>
      <c r="K855" s="208"/>
      <c r="L855" s="214"/>
      <c r="M855" s="215"/>
      <c r="N855" s="216"/>
      <c r="O855" s="216"/>
      <c r="P855" s="216"/>
      <c r="Q855" s="216"/>
      <c r="R855" s="216"/>
      <c r="S855" s="216"/>
      <c r="T855" s="217"/>
      <c r="AT855" s="218" t="s">
        <v>163</v>
      </c>
      <c r="AU855" s="218" t="s">
        <v>85</v>
      </c>
      <c r="AV855" s="13" t="s">
        <v>85</v>
      </c>
      <c r="AW855" s="13" t="s">
        <v>32</v>
      </c>
      <c r="AX855" s="13" t="s">
        <v>76</v>
      </c>
      <c r="AY855" s="218" t="s">
        <v>156</v>
      </c>
    </row>
    <row r="856" spans="1:65" s="13" customFormat="1" ht="10.199999999999999">
      <c r="B856" s="207"/>
      <c r="C856" s="208"/>
      <c r="D856" s="209" t="s">
        <v>163</v>
      </c>
      <c r="E856" s="210" t="s">
        <v>1</v>
      </c>
      <c r="F856" s="211" t="s">
        <v>1045</v>
      </c>
      <c r="G856" s="208"/>
      <c r="H856" s="212">
        <v>44.72</v>
      </c>
      <c r="I856" s="213"/>
      <c r="J856" s="208"/>
      <c r="K856" s="208"/>
      <c r="L856" s="214"/>
      <c r="M856" s="215"/>
      <c r="N856" s="216"/>
      <c r="O856" s="216"/>
      <c r="P856" s="216"/>
      <c r="Q856" s="216"/>
      <c r="R856" s="216"/>
      <c r="S856" s="216"/>
      <c r="T856" s="217"/>
      <c r="AT856" s="218" t="s">
        <v>163</v>
      </c>
      <c r="AU856" s="218" t="s">
        <v>85</v>
      </c>
      <c r="AV856" s="13" t="s">
        <v>85</v>
      </c>
      <c r="AW856" s="13" t="s">
        <v>32</v>
      </c>
      <c r="AX856" s="13" t="s">
        <v>76</v>
      </c>
      <c r="AY856" s="218" t="s">
        <v>156</v>
      </c>
    </row>
    <row r="857" spans="1:65" s="15" customFormat="1" ht="10.199999999999999">
      <c r="B857" s="230"/>
      <c r="C857" s="231"/>
      <c r="D857" s="209" t="s">
        <v>163</v>
      </c>
      <c r="E857" s="232" t="s">
        <v>1</v>
      </c>
      <c r="F857" s="233" t="s">
        <v>320</v>
      </c>
      <c r="G857" s="231"/>
      <c r="H857" s="232" t="s">
        <v>1</v>
      </c>
      <c r="I857" s="234"/>
      <c r="J857" s="231"/>
      <c r="K857" s="231"/>
      <c r="L857" s="235"/>
      <c r="M857" s="236"/>
      <c r="N857" s="237"/>
      <c r="O857" s="237"/>
      <c r="P857" s="237"/>
      <c r="Q857" s="237"/>
      <c r="R857" s="237"/>
      <c r="S857" s="237"/>
      <c r="T857" s="238"/>
      <c r="AT857" s="239" t="s">
        <v>163</v>
      </c>
      <c r="AU857" s="239" t="s">
        <v>85</v>
      </c>
      <c r="AV857" s="15" t="s">
        <v>83</v>
      </c>
      <c r="AW857" s="15" t="s">
        <v>32</v>
      </c>
      <c r="AX857" s="15" t="s">
        <v>76</v>
      </c>
      <c r="AY857" s="239" t="s">
        <v>156</v>
      </c>
    </row>
    <row r="858" spans="1:65" s="13" customFormat="1" ht="10.199999999999999">
      <c r="B858" s="207"/>
      <c r="C858" s="208"/>
      <c r="D858" s="209" t="s">
        <v>163</v>
      </c>
      <c r="E858" s="210" t="s">
        <v>1</v>
      </c>
      <c r="F858" s="211" t="s">
        <v>321</v>
      </c>
      <c r="G858" s="208"/>
      <c r="H858" s="212">
        <v>6.2</v>
      </c>
      <c r="I858" s="213"/>
      <c r="J858" s="208"/>
      <c r="K858" s="208"/>
      <c r="L858" s="214"/>
      <c r="M858" s="215"/>
      <c r="N858" s="216"/>
      <c r="O858" s="216"/>
      <c r="P858" s="216"/>
      <c r="Q858" s="216"/>
      <c r="R858" s="216"/>
      <c r="S858" s="216"/>
      <c r="T858" s="217"/>
      <c r="AT858" s="218" t="s">
        <v>163</v>
      </c>
      <c r="AU858" s="218" t="s">
        <v>85</v>
      </c>
      <c r="AV858" s="13" t="s">
        <v>85</v>
      </c>
      <c r="AW858" s="13" t="s">
        <v>32</v>
      </c>
      <c r="AX858" s="13" t="s">
        <v>76</v>
      </c>
      <c r="AY858" s="218" t="s">
        <v>156</v>
      </c>
    </row>
    <row r="859" spans="1:65" s="13" customFormat="1" ht="10.199999999999999">
      <c r="B859" s="207"/>
      <c r="C859" s="208"/>
      <c r="D859" s="209" t="s">
        <v>163</v>
      </c>
      <c r="E859" s="210" t="s">
        <v>1</v>
      </c>
      <c r="F859" s="211" t="s">
        <v>1046</v>
      </c>
      <c r="G859" s="208"/>
      <c r="H859" s="212">
        <v>26</v>
      </c>
      <c r="I859" s="213"/>
      <c r="J859" s="208"/>
      <c r="K859" s="208"/>
      <c r="L859" s="214"/>
      <c r="M859" s="215"/>
      <c r="N859" s="216"/>
      <c r="O859" s="216"/>
      <c r="P859" s="216"/>
      <c r="Q859" s="216"/>
      <c r="R859" s="216"/>
      <c r="S859" s="216"/>
      <c r="T859" s="217"/>
      <c r="AT859" s="218" t="s">
        <v>163</v>
      </c>
      <c r="AU859" s="218" t="s">
        <v>85</v>
      </c>
      <c r="AV859" s="13" t="s">
        <v>85</v>
      </c>
      <c r="AW859" s="13" t="s">
        <v>32</v>
      </c>
      <c r="AX859" s="13" t="s">
        <v>76</v>
      </c>
      <c r="AY859" s="218" t="s">
        <v>156</v>
      </c>
    </row>
    <row r="860" spans="1:65" s="15" customFormat="1" ht="10.199999999999999">
      <c r="B860" s="230"/>
      <c r="C860" s="231"/>
      <c r="D860" s="209" t="s">
        <v>163</v>
      </c>
      <c r="E860" s="232" t="s">
        <v>1</v>
      </c>
      <c r="F860" s="233" t="s">
        <v>322</v>
      </c>
      <c r="G860" s="231"/>
      <c r="H860" s="232" t="s">
        <v>1</v>
      </c>
      <c r="I860" s="234"/>
      <c r="J860" s="231"/>
      <c r="K860" s="231"/>
      <c r="L860" s="235"/>
      <c r="M860" s="236"/>
      <c r="N860" s="237"/>
      <c r="O860" s="237"/>
      <c r="P860" s="237"/>
      <c r="Q860" s="237"/>
      <c r="R860" s="237"/>
      <c r="S860" s="237"/>
      <c r="T860" s="238"/>
      <c r="AT860" s="239" t="s">
        <v>163</v>
      </c>
      <c r="AU860" s="239" t="s">
        <v>85</v>
      </c>
      <c r="AV860" s="15" t="s">
        <v>83</v>
      </c>
      <c r="AW860" s="15" t="s">
        <v>32</v>
      </c>
      <c r="AX860" s="15" t="s">
        <v>76</v>
      </c>
      <c r="AY860" s="239" t="s">
        <v>156</v>
      </c>
    </row>
    <row r="861" spans="1:65" s="13" customFormat="1" ht="10.199999999999999">
      <c r="B861" s="207"/>
      <c r="C861" s="208"/>
      <c r="D861" s="209" t="s">
        <v>163</v>
      </c>
      <c r="E861" s="210" t="s">
        <v>1</v>
      </c>
      <c r="F861" s="211" t="s">
        <v>95</v>
      </c>
      <c r="G861" s="208"/>
      <c r="H861" s="212">
        <v>4</v>
      </c>
      <c r="I861" s="213"/>
      <c r="J861" s="208"/>
      <c r="K861" s="208"/>
      <c r="L861" s="214"/>
      <c r="M861" s="215"/>
      <c r="N861" s="216"/>
      <c r="O861" s="216"/>
      <c r="P861" s="216"/>
      <c r="Q861" s="216"/>
      <c r="R861" s="216"/>
      <c r="S861" s="216"/>
      <c r="T861" s="217"/>
      <c r="AT861" s="218" t="s">
        <v>163</v>
      </c>
      <c r="AU861" s="218" t="s">
        <v>85</v>
      </c>
      <c r="AV861" s="13" t="s">
        <v>85</v>
      </c>
      <c r="AW861" s="13" t="s">
        <v>32</v>
      </c>
      <c r="AX861" s="13" t="s">
        <v>76</v>
      </c>
      <c r="AY861" s="218" t="s">
        <v>156</v>
      </c>
    </row>
    <row r="862" spans="1:65" s="13" customFormat="1" ht="10.199999999999999">
      <c r="B862" s="207"/>
      <c r="C862" s="208"/>
      <c r="D862" s="209" t="s">
        <v>163</v>
      </c>
      <c r="E862" s="210" t="s">
        <v>1</v>
      </c>
      <c r="F862" s="211" t="s">
        <v>1047</v>
      </c>
      <c r="G862" s="208"/>
      <c r="H862" s="212">
        <v>21.32</v>
      </c>
      <c r="I862" s="213"/>
      <c r="J862" s="208"/>
      <c r="K862" s="208"/>
      <c r="L862" s="214"/>
      <c r="M862" s="215"/>
      <c r="N862" s="216"/>
      <c r="O862" s="216"/>
      <c r="P862" s="216"/>
      <c r="Q862" s="216"/>
      <c r="R862" s="216"/>
      <c r="S862" s="216"/>
      <c r="T862" s="217"/>
      <c r="AT862" s="218" t="s">
        <v>163</v>
      </c>
      <c r="AU862" s="218" t="s">
        <v>85</v>
      </c>
      <c r="AV862" s="13" t="s">
        <v>85</v>
      </c>
      <c r="AW862" s="13" t="s">
        <v>32</v>
      </c>
      <c r="AX862" s="13" t="s">
        <v>76</v>
      </c>
      <c r="AY862" s="218" t="s">
        <v>156</v>
      </c>
    </row>
    <row r="863" spans="1:65" s="15" customFormat="1" ht="10.199999999999999">
      <c r="B863" s="230"/>
      <c r="C863" s="231"/>
      <c r="D863" s="209" t="s">
        <v>163</v>
      </c>
      <c r="E863" s="232" t="s">
        <v>1</v>
      </c>
      <c r="F863" s="233" t="s">
        <v>323</v>
      </c>
      <c r="G863" s="231"/>
      <c r="H863" s="232" t="s">
        <v>1</v>
      </c>
      <c r="I863" s="234"/>
      <c r="J863" s="231"/>
      <c r="K863" s="231"/>
      <c r="L863" s="235"/>
      <c r="M863" s="236"/>
      <c r="N863" s="237"/>
      <c r="O863" s="237"/>
      <c r="P863" s="237"/>
      <c r="Q863" s="237"/>
      <c r="R863" s="237"/>
      <c r="S863" s="237"/>
      <c r="T863" s="238"/>
      <c r="AT863" s="239" t="s">
        <v>163</v>
      </c>
      <c r="AU863" s="239" t="s">
        <v>85</v>
      </c>
      <c r="AV863" s="15" t="s">
        <v>83</v>
      </c>
      <c r="AW863" s="15" t="s">
        <v>32</v>
      </c>
      <c r="AX863" s="15" t="s">
        <v>76</v>
      </c>
      <c r="AY863" s="239" t="s">
        <v>156</v>
      </c>
    </row>
    <row r="864" spans="1:65" s="13" customFormat="1" ht="10.199999999999999">
      <c r="B864" s="207"/>
      <c r="C864" s="208"/>
      <c r="D864" s="209" t="s">
        <v>163</v>
      </c>
      <c r="E864" s="210" t="s">
        <v>1</v>
      </c>
      <c r="F864" s="211" t="s">
        <v>324</v>
      </c>
      <c r="G864" s="208"/>
      <c r="H864" s="212">
        <v>12.35</v>
      </c>
      <c r="I864" s="213"/>
      <c r="J864" s="208"/>
      <c r="K864" s="208"/>
      <c r="L864" s="214"/>
      <c r="M864" s="215"/>
      <c r="N864" s="216"/>
      <c r="O864" s="216"/>
      <c r="P864" s="216"/>
      <c r="Q864" s="216"/>
      <c r="R864" s="216"/>
      <c r="S864" s="216"/>
      <c r="T864" s="217"/>
      <c r="AT864" s="218" t="s">
        <v>163</v>
      </c>
      <c r="AU864" s="218" t="s">
        <v>85</v>
      </c>
      <c r="AV864" s="13" t="s">
        <v>85</v>
      </c>
      <c r="AW864" s="13" t="s">
        <v>32</v>
      </c>
      <c r="AX864" s="13" t="s">
        <v>76</v>
      </c>
      <c r="AY864" s="218" t="s">
        <v>156</v>
      </c>
    </row>
    <row r="865" spans="2:51" s="13" customFormat="1" ht="10.199999999999999">
      <c r="B865" s="207"/>
      <c r="C865" s="208"/>
      <c r="D865" s="209" t="s">
        <v>163</v>
      </c>
      <c r="E865" s="210" t="s">
        <v>1</v>
      </c>
      <c r="F865" s="211" t="s">
        <v>386</v>
      </c>
      <c r="G865" s="208"/>
      <c r="H865" s="212">
        <v>6.3</v>
      </c>
      <c r="I865" s="213"/>
      <c r="J865" s="208"/>
      <c r="K865" s="208"/>
      <c r="L865" s="214"/>
      <c r="M865" s="215"/>
      <c r="N865" s="216"/>
      <c r="O865" s="216"/>
      <c r="P865" s="216"/>
      <c r="Q865" s="216"/>
      <c r="R865" s="216"/>
      <c r="S865" s="216"/>
      <c r="T865" s="217"/>
      <c r="AT865" s="218" t="s">
        <v>163</v>
      </c>
      <c r="AU865" s="218" t="s">
        <v>85</v>
      </c>
      <c r="AV865" s="13" t="s">
        <v>85</v>
      </c>
      <c r="AW865" s="13" t="s">
        <v>32</v>
      </c>
      <c r="AX865" s="13" t="s">
        <v>76</v>
      </c>
      <c r="AY865" s="218" t="s">
        <v>156</v>
      </c>
    </row>
    <row r="866" spans="2:51" s="13" customFormat="1" ht="10.199999999999999">
      <c r="B866" s="207"/>
      <c r="C866" s="208"/>
      <c r="D866" s="209" t="s">
        <v>163</v>
      </c>
      <c r="E866" s="210" t="s">
        <v>1</v>
      </c>
      <c r="F866" s="211" t="s">
        <v>387</v>
      </c>
      <c r="G866" s="208"/>
      <c r="H866" s="212">
        <v>2.1</v>
      </c>
      <c r="I866" s="213"/>
      <c r="J866" s="208"/>
      <c r="K866" s="208"/>
      <c r="L866" s="214"/>
      <c r="M866" s="215"/>
      <c r="N866" s="216"/>
      <c r="O866" s="216"/>
      <c r="P866" s="216"/>
      <c r="Q866" s="216"/>
      <c r="R866" s="216"/>
      <c r="S866" s="216"/>
      <c r="T866" s="217"/>
      <c r="AT866" s="218" t="s">
        <v>163</v>
      </c>
      <c r="AU866" s="218" t="s">
        <v>85</v>
      </c>
      <c r="AV866" s="13" t="s">
        <v>85</v>
      </c>
      <c r="AW866" s="13" t="s">
        <v>32</v>
      </c>
      <c r="AX866" s="13" t="s">
        <v>76</v>
      </c>
      <c r="AY866" s="218" t="s">
        <v>156</v>
      </c>
    </row>
    <row r="867" spans="2:51" s="15" customFormat="1" ht="10.199999999999999">
      <c r="B867" s="230"/>
      <c r="C867" s="231"/>
      <c r="D867" s="209" t="s">
        <v>163</v>
      </c>
      <c r="E867" s="232" t="s">
        <v>1</v>
      </c>
      <c r="F867" s="233" t="s">
        <v>325</v>
      </c>
      <c r="G867" s="231"/>
      <c r="H867" s="232" t="s">
        <v>1</v>
      </c>
      <c r="I867" s="234"/>
      <c r="J867" s="231"/>
      <c r="K867" s="231"/>
      <c r="L867" s="235"/>
      <c r="M867" s="236"/>
      <c r="N867" s="237"/>
      <c r="O867" s="237"/>
      <c r="P867" s="237"/>
      <c r="Q867" s="237"/>
      <c r="R867" s="237"/>
      <c r="S867" s="237"/>
      <c r="T867" s="238"/>
      <c r="AT867" s="239" t="s">
        <v>163</v>
      </c>
      <c r="AU867" s="239" t="s">
        <v>85</v>
      </c>
      <c r="AV867" s="15" t="s">
        <v>83</v>
      </c>
      <c r="AW867" s="15" t="s">
        <v>32</v>
      </c>
      <c r="AX867" s="15" t="s">
        <v>76</v>
      </c>
      <c r="AY867" s="239" t="s">
        <v>156</v>
      </c>
    </row>
    <row r="868" spans="2:51" s="13" customFormat="1" ht="10.199999999999999">
      <c r="B868" s="207"/>
      <c r="C868" s="208"/>
      <c r="D868" s="209" t="s">
        <v>163</v>
      </c>
      <c r="E868" s="210" t="s">
        <v>1</v>
      </c>
      <c r="F868" s="211" t="s">
        <v>326</v>
      </c>
      <c r="G868" s="208"/>
      <c r="H868" s="212">
        <v>8.1300000000000008</v>
      </c>
      <c r="I868" s="213"/>
      <c r="J868" s="208"/>
      <c r="K868" s="208"/>
      <c r="L868" s="214"/>
      <c r="M868" s="215"/>
      <c r="N868" s="216"/>
      <c r="O868" s="216"/>
      <c r="P868" s="216"/>
      <c r="Q868" s="216"/>
      <c r="R868" s="216"/>
      <c r="S868" s="216"/>
      <c r="T868" s="217"/>
      <c r="AT868" s="218" t="s">
        <v>163</v>
      </c>
      <c r="AU868" s="218" t="s">
        <v>85</v>
      </c>
      <c r="AV868" s="13" t="s">
        <v>85</v>
      </c>
      <c r="AW868" s="13" t="s">
        <v>32</v>
      </c>
      <c r="AX868" s="13" t="s">
        <v>76</v>
      </c>
      <c r="AY868" s="218" t="s">
        <v>156</v>
      </c>
    </row>
    <row r="869" spans="2:51" s="13" customFormat="1" ht="10.199999999999999">
      <c r="B869" s="207"/>
      <c r="C869" s="208"/>
      <c r="D869" s="209" t="s">
        <v>163</v>
      </c>
      <c r="E869" s="210" t="s">
        <v>1</v>
      </c>
      <c r="F869" s="211" t="s">
        <v>388</v>
      </c>
      <c r="G869" s="208"/>
      <c r="H869" s="212">
        <v>5.2</v>
      </c>
      <c r="I869" s="213"/>
      <c r="J869" s="208"/>
      <c r="K869" s="208"/>
      <c r="L869" s="214"/>
      <c r="M869" s="215"/>
      <c r="N869" s="216"/>
      <c r="O869" s="216"/>
      <c r="P869" s="216"/>
      <c r="Q869" s="216"/>
      <c r="R869" s="216"/>
      <c r="S869" s="216"/>
      <c r="T869" s="217"/>
      <c r="AT869" s="218" t="s">
        <v>163</v>
      </c>
      <c r="AU869" s="218" t="s">
        <v>85</v>
      </c>
      <c r="AV869" s="13" t="s">
        <v>85</v>
      </c>
      <c r="AW869" s="13" t="s">
        <v>32</v>
      </c>
      <c r="AX869" s="13" t="s">
        <v>76</v>
      </c>
      <c r="AY869" s="218" t="s">
        <v>156</v>
      </c>
    </row>
    <row r="870" spans="2:51" s="13" customFormat="1" ht="10.199999999999999">
      <c r="B870" s="207"/>
      <c r="C870" s="208"/>
      <c r="D870" s="209" t="s">
        <v>163</v>
      </c>
      <c r="E870" s="210" t="s">
        <v>1</v>
      </c>
      <c r="F870" s="211" t="s">
        <v>389</v>
      </c>
      <c r="G870" s="208"/>
      <c r="H870" s="212">
        <v>4.2</v>
      </c>
      <c r="I870" s="213"/>
      <c r="J870" s="208"/>
      <c r="K870" s="208"/>
      <c r="L870" s="214"/>
      <c r="M870" s="215"/>
      <c r="N870" s="216"/>
      <c r="O870" s="216"/>
      <c r="P870" s="216"/>
      <c r="Q870" s="216"/>
      <c r="R870" s="216"/>
      <c r="S870" s="216"/>
      <c r="T870" s="217"/>
      <c r="AT870" s="218" t="s">
        <v>163</v>
      </c>
      <c r="AU870" s="218" t="s">
        <v>85</v>
      </c>
      <c r="AV870" s="13" t="s">
        <v>85</v>
      </c>
      <c r="AW870" s="13" t="s">
        <v>32</v>
      </c>
      <c r="AX870" s="13" t="s">
        <v>76</v>
      </c>
      <c r="AY870" s="218" t="s">
        <v>156</v>
      </c>
    </row>
    <row r="871" spans="2:51" s="15" customFormat="1" ht="10.199999999999999">
      <c r="B871" s="230"/>
      <c r="C871" s="231"/>
      <c r="D871" s="209" t="s">
        <v>163</v>
      </c>
      <c r="E871" s="232" t="s">
        <v>1</v>
      </c>
      <c r="F871" s="233" t="s">
        <v>327</v>
      </c>
      <c r="G871" s="231"/>
      <c r="H871" s="232" t="s">
        <v>1</v>
      </c>
      <c r="I871" s="234"/>
      <c r="J871" s="231"/>
      <c r="K871" s="231"/>
      <c r="L871" s="235"/>
      <c r="M871" s="236"/>
      <c r="N871" s="237"/>
      <c r="O871" s="237"/>
      <c r="P871" s="237"/>
      <c r="Q871" s="237"/>
      <c r="R871" s="237"/>
      <c r="S871" s="237"/>
      <c r="T871" s="238"/>
      <c r="AT871" s="239" t="s">
        <v>163</v>
      </c>
      <c r="AU871" s="239" t="s">
        <v>85</v>
      </c>
      <c r="AV871" s="15" t="s">
        <v>83</v>
      </c>
      <c r="AW871" s="15" t="s">
        <v>32</v>
      </c>
      <c r="AX871" s="15" t="s">
        <v>76</v>
      </c>
      <c r="AY871" s="239" t="s">
        <v>156</v>
      </c>
    </row>
    <row r="872" spans="2:51" s="13" customFormat="1" ht="10.199999999999999">
      <c r="B872" s="207"/>
      <c r="C872" s="208"/>
      <c r="D872" s="209" t="s">
        <v>163</v>
      </c>
      <c r="E872" s="210" t="s">
        <v>1</v>
      </c>
      <c r="F872" s="211" t="s">
        <v>85</v>
      </c>
      <c r="G872" s="208"/>
      <c r="H872" s="212">
        <v>2</v>
      </c>
      <c r="I872" s="213"/>
      <c r="J872" s="208"/>
      <c r="K872" s="208"/>
      <c r="L872" s="214"/>
      <c r="M872" s="215"/>
      <c r="N872" s="216"/>
      <c r="O872" s="216"/>
      <c r="P872" s="216"/>
      <c r="Q872" s="216"/>
      <c r="R872" s="216"/>
      <c r="S872" s="216"/>
      <c r="T872" s="217"/>
      <c r="AT872" s="218" t="s">
        <v>163</v>
      </c>
      <c r="AU872" s="218" t="s">
        <v>85</v>
      </c>
      <c r="AV872" s="13" t="s">
        <v>85</v>
      </c>
      <c r="AW872" s="13" t="s">
        <v>32</v>
      </c>
      <c r="AX872" s="13" t="s">
        <v>76</v>
      </c>
      <c r="AY872" s="218" t="s">
        <v>156</v>
      </c>
    </row>
    <row r="873" spans="2:51" s="13" customFormat="1" ht="10.199999999999999">
      <c r="B873" s="207"/>
      <c r="C873" s="208"/>
      <c r="D873" s="209" t="s">
        <v>163</v>
      </c>
      <c r="E873" s="210" t="s">
        <v>1</v>
      </c>
      <c r="F873" s="211" t="s">
        <v>390</v>
      </c>
      <c r="G873" s="208"/>
      <c r="H873" s="212">
        <v>2.9</v>
      </c>
      <c r="I873" s="213"/>
      <c r="J873" s="208"/>
      <c r="K873" s="208"/>
      <c r="L873" s="214"/>
      <c r="M873" s="215"/>
      <c r="N873" s="216"/>
      <c r="O873" s="216"/>
      <c r="P873" s="216"/>
      <c r="Q873" s="216"/>
      <c r="R873" s="216"/>
      <c r="S873" s="216"/>
      <c r="T873" s="217"/>
      <c r="AT873" s="218" t="s">
        <v>163</v>
      </c>
      <c r="AU873" s="218" t="s">
        <v>85</v>
      </c>
      <c r="AV873" s="13" t="s">
        <v>85</v>
      </c>
      <c r="AW873" s="13" t="s">
        <v>32</v>
      </c>
      <c r="AX873" s="13" t="s">
        <v>76</v>
      </c>
      <c r="AY873" s="218" t="s">
        <v>156</v>
      </c>
    </row>
    <row r="874" spans="2:51" s="15" customFormat="1" ht="10.199999999999999">
      <c r="B874" s="230"/>
      <c r="C874" s="231"/>
      <c r="D874" s="209" t="s">
        <v>163</v>
      </c>
      <c r="E874" s="232" t="s">
        <v>1</v>
      </c>
      <c r="F874" s="233" t="s">
        <v>328</v>
      </c>
      <c r="G874" s="231"/>
      <c r="H874" s="232" t="s">
        <v>1</v>
      </c>
      <c r="I874" s="234"/>
      <c r="J874" s="231"/>
      <c r="K874" s="231"/>
      <c r="L874" s="235"/>
      <c r="M874" s="236"/>
      <c r="N874" s="237"/>
      <c r="O874" s="237"/>
      <c r="P874" s="237"/>
      <c r="Q874" s="237"/>
      <c r="R874" s="237"/>
      <c r="S874" s="237"/>
      <c r="T874" s="238"/>
      <c r="AT874" s="239" t="s">
        <v>163</v>
      </c>
      <c r="AU874" s="239" t="s">
        <v>85</v>
      </c>
      <c r="AV874" s="15" t="s">
        <v>83</v>
      </c>
      <c r="AW874" s="15" t="s">
        <v>32</v>
      </c>
      <c r="AX874" s="15" t="s">
        <v>76</v>
      </c>
      <c r="AY874" s="239" t="s">
        <v>156</v>
      </c>
    </row>
    <row r="875" spans="2:51" s="13" customFormat="1" ht="10.199999999999999">
      <c r="B875" s="207"/>
      <c r="C875" s="208"/>
      <c r="D875" s="209" t="s">
        <v>163</v>
      </c>
      <c r="E875" s="210" t="s">
        <v>1</v>
      </c>
      <c r="F875" s="211" t="s">
        <v>329</v>
      </c>
      <c r="G875" s="208"/>
      <c r="H875" s="212">
        <v>6.5</v>
      </c>
      <c r="I875" s="213"/>
      <c r="J875" s="208"/>
      <c r="K875" s="208"/>
      <c r="L875" s="214"/>
      <c r="M875" s="215"/>
      <c r="N875" s="216"/>
      <c r="O875" s="216"/>
      <c r="P875" s="216"/>
      <c r="Q875" s="216"/>
      <c r="R875" s="216"/>
      <c r="S875" s="216"/>
      <c r="T875" s="217"/>
      <c r="AT875" s="218" t="s">
        <v>163</v>
      </c>
      <c r="AU875" s="218" t="s">
        <v>85</v>
      </c>
      <c r="AV875" s="13" t="s">
        <v>85</v>
      </c>
      <c r="AW875" s="13" t="s">
        <v>32</v>
      </c>
      <c r="AX875" s="13" t="s">
        <v>76</v>
      </c>
      <c r="AY875" s="218" t="s">
        <v>156</v>
      </c>
    </row>
    <row r="876" spans="2:51" s="13" customFormat="1" ht="10.199999999999999">
      <c r="B876" s="207"/>
      <c r="C876" s="208"/>
      <c r="D876" s="209" t="s">
        <v>163</v>
      </c>
      <c r="E876" s="210" t="s">
        <v>1</v>
      </c>
      <c r="F876" s="211" t="s">
        <v>1048</v>
      </c>
      <c r="G876" s="208"/>
      <c r="H876" s="212">
        <v>26.52</v>
      </c>
      <c r="I876" s="213"/>
      <c r="J876" s="208"/>
      <c r="K876" s="208"/>
      <c r="L876" s="214"/>
      <c r="M876" s="215"/>
      <c r="N876" s="216"/>
      <c r="O876" s="216"/>
      <c r="P876" s="216"/>
      <c r="Q876" s="216"/>
      <c r="R876" s="216"/>
      <c r="S876" s="216"/>
      <c r="T876" s="217"/>
      <c r="AT876" s="218" t="s">
        <v>163</v>
      </c>
      <c r="AU876" s="218" t="s">
        <v>85</v>
      </c>
      <c r="AV876" s="13" t="s">
        <v>85</v>
      </c>
      <c r="AW876" s="13" t="s">
        <v>32</v>
      </c>
      <c r="AX876" s="13" t="s">
        <v>76</v>
      </c>
      <c r="AY876" s="218" t="s">
        <v>156</v>
      </c>
    </row>
    <row r="877" spans="2:51" s="15" customFormat="1" ht="10.199999999999999">
      <c r="B877" s="230"/>
      <c r="C877" s="231"/>
      <c r="D877" s="209" t="s">
        <v>163</v>
      </c>
      <c r="E877" s="232" t="s">
        <v>1</v>
      </c>
      <c r="F877" s="233" t="s">
        <v>330</v>
      </c>
      <c r="G877" s="231"/>
      <c r="H877" s="232" t="s">
        <v>1</v>
      </c>
      <c r="I877" s="234"/>
      <c r="J877" s="231"/>
      <c r="K877" s="231"/>
      <c r="L877" s="235"/>
      <c r="M877" s="236"/>
      <c r="N877" s="237"/>
      <c r="O877" s="237"/>
      <c r="P877" s="237"/>
      <c r="Q877" s="237"/>
      <c r="R877" s="237"/>
      <c r="S877" s="237"/>
      <c r="T877" s="238"/>
      <c r="AT877" s="239" t="s">
        <v>163</v>
      </c>
      <c r="AU877" s="239" t="s">
        <v>85</v>
      </c>
      <c r="AV877" s="15" t="s">
        <v>83</v>
      </c>
      <c r="AW877" s="15" t="s">
        <v>32</v>
      </c>
      <c r="AX877" s="15" t="s">
        <v>76</v>
      </c>
      <c r="AY877" s="239" t="s">
        <v>156</v>
      </c>
    </row>
    <row r="878" spans="2:51" s="13" customFormat="1" ht="10.199999999999999">
      <c r="B878" s="207"/>
      <c r="C878" s="208"/>
      <c r="D878" s="209" t="s">
        <v>163</v>
      </c>
      <c r="E878" s="210" t="s">
        <v>1</v>
      </c>
      <c r="F878" s="211" t="s">
        <v>331</v>
      </c>
      <c r="G878" s="208"/>
      <c r="H878" s="212">
        <v>4.05</v>
      </c>
      <c r="I878" s="213"/>
      <c r="J878" s="208"/>
      <c r="K878" s="208"/>
      <c r="L878" s="214"/>
      <c r="M878" s="215"/>
      <c r="N878" s="216"/>
      <c r="O878" s="216"/>
      <c r="P878" s="216"/>
      <c r="Q878" s="216"/>
      <c r="R878" s="216"/>
      <c r="S878" s="216"/>
      <c r="T878" s="217"/>
      <c r="AT878" s="218" t="s">
        <v>163</v>
      </c>
      <c r="AU878" s="218" t="s">
        <v>85</v>
      </c>
      <c r="AV878" s="13" t="s">
        <v>85</v>
      </c>
      <c r="AW878" s="13" t="s">
        <v>32</v>
      </c>
      <c r="AX878" s="13" t="s">
        <v>76</v>
      </c>
      <c r="AY878" s="218" t="s">
        <v>156</v>
      </c>
    </row>
    <row r="879" spans="2:51" s="13" customFormat="1" ht="10.199999999999999">
      <c r="B879" s="207"/>
      <c r="C879" s="208"/>
      <c r="D879" s="209" t="s">
        <v>163</v>
      </c>
      <c r="E879" s="210" t="s">
        <v>1</v>
      </c>
      <c r="F879" s="211" t="s">
        <v>1049</v>
      </c>
      <c r="G879" s="208"/>
      <c r="H879" s="212">
        <v>21.84</v>
      </c>
      <c r="I879" s="213"/>
      <c r="J879" s="208"/>
      <c r="K879" s="208"/>
      <c r="L879" s="214"/>
      <c r="M879" s="215"/>
      <c r="N879" s="216"/>
      <c r="O879" s="216"/>
      <c r="P879" s="216"/>
      <c r="Q879" s="216"/>
      <c r="R879" s="216"/>
      <c r="S879" s="216"/>
      <c r="T879" s="217"/>
      <c r="AT879" s="218" t="s">
        <v>163</v>
      </c>
      <c r="AU879" s="218" t="s">
        <v>85</v>
      </c>
      <c r="AV879" s="13" t="s">
        <v>85</v>
      </c>
      <c r="AW879" s="13" t="s">
        <v>32</v>
      </c>
      <c r="AX879" s="13" t="s">
        <v>76</v>
      </c>
      <c r="AY879" s="218" t="s">
        <v>156</v>
      </c>
    </row>
    <row r="880" spans="2:51" s="15" customFormat="1" ht="10.199999999999999">
      <c r="B880" s="230"/>
      <c r="C880" s="231"/>
      <c r="D880" s="209" t="s">
        <v>163</v>
      </c>
      <c r="E880" s="232" t="s">
        <v>1</v>
      </c>
      <c r="F880" s="233" t="s">
        <v>332</v>
      </c>
      <c r="G880" s="231"/>
      <c r="H880" s="232" t="s">
        <v>1</v>
      </c>
      <c r="I880" s="234"/>
      <c r="J880" s="231"/>
      <c r="K880" s="231"/>
      <c r="L880" s="235"/>
      <c r="M880" s="236"/>
      <c r="N880" s="237"/>
      <c r="O880" s="237"/>
      <c r="P880" s="237"/>
      <c r="Q880" s="237"/>
      <c r="R880" s="237"/>
      <c r="S880" s="237"/>
      <c r="T880" s="238"/>
      <c r="AT880" s="239" t="s">
        <v>163</v>
      </c>
      <c r="AU880" s="239" t="s">
        <v>85</v>
      </c>
      <c r="AV880" s="15" t="s">
        <v>83</v>
      </c>
      <c r="AW880" s="15" t="s">
        <v>32</v>
      </c>
      <c r="AX880" s="15" t="s">
        <v>76</v>
      </c>
      <c r="AY880" s="239" t="s">
        <v>156</v>
      </c>
    </row>
    <row r="881" spans="1:65" s="13" customFormat="1" ht="10.199999999999999">
      <c r="B881" s="207"/>
      <c r="C881" s="208"/>
      <c r="D881" s="209" t="s">
        <v>163</v>
      </c>
      <c r="E881" s="210" t="s">
        <v>1</v>
      </c>
      <c r="F881" s="211" t="s">
        <v>333</v>
      </c>
      <c r="G881" s="208"/>
      <c r="H881" s="212">
        <v>2.4</v>
      </c>
      <c r="I881" s="213"/>
      <c r="J881" s="208"/>
      <c r="K881" s="208"/>
      <c r="L881" s="214"/>
      <c r="M881" s="215"/>
      <c r="N881" s="216"/>
      <c r="O881" s="216"/>
      <c r="P881" s="216"/>
      <c r="Q881" s="216"/>
      <c r="R881" s="216"/>
      <c r="S881" s="216"/>
      <c r="T881" s="217"/>
      <c r="AT881" s="218" t="s">
        <v>163</v>
      </c>
      <c r="AU881" s="218" t="s">
        <v>85</v>
      </c>
      <c r="AV881" s="13" t="s">
        <v>85</v>
      </c>
      <c r="AW881" s="13" t="s">
        <v>32</v>
      </c>
      <c r="AX881" s="13" t="s">
        <v>76</v>
      </c>
      <c r="AY881" s="218" t="s">
        <v>156</v>
      </c>
    </row>
    <row r="882" spans="1:65" s="13" customFormat="1" ht="10.199999999999999">
      <c r="B882" s="207"/>
      <c r="C882" s="208"/>
      <c r="D882" s="209" t="s">
        <v>163</v>
      </c>
      <c r="E882" s="210" t="s">
        <v>1</v>
      </c>
      <c r="F882" s="211" t="s">
        <v>1050</v>
      </c>
      <c r="G882" s="208"/>
      <c r="H882" s="212">
        <v>3.4</v>
      </c>
      <c r="I882" s="213"/>
      <c r="J882" s="208"/>
      <c r="K882" s="208"/>
      <c r="L882" s="214"/>
      <c r="M882" s="215"/>
      <c r="N882" s="216"/>
      <c r="O882" s="216"/>
      <c r="P882" s="216"/>
      <c r="Q882" s="216"/>
      <c r="R882" s="216"/>
      <c r="S882" s="216"/>
      <c r="T882" s="217"/>
      <c r="AT882" s="218" t="s">
        <v>163</v>
      </c>
      <c r="AU882" s="218" t="s">
        <v>85</v>
      </c>
      <c r="AV882" s="13" t="s">
        <v>85</v>
      </c>
      <c r="AW882" s="13" t="s">
        <v>32</v>
      </c>
      <c r="AX882" s="13" t="s">
        <v>76</v>
      </c>
      <c r="AY882" s="218" t="s">
        <v>156</v>
      </c>
    </row>
    <row r="883" spans="1:65" s="14" customFormat="1" ht="10.199999999999999">
      <c r="B883" s="219"/>
      <c r="C883" s="220"/>
      <c r="D883" s="209" t="s">
        <v>163</v>
      </c>
      <c r="E883" s="221" t="s">
        <v>1</v>
      </c>
      <c r="F883" s="222" t="s">
        <v>165</v>
      </c>
      <c r="G883" s="220"/>
      <c r="H883" s="223">
        <v>281.2299999999999</v>
      </c>
      <c r="I883" s="224"/>
      <c r="J883" s="220"/>
      <c r="K883" s="220"/>
      <c r="L883" s="225"/>
      <c r="M883" s="226"/>
      <c r="N883" s="227"/>
      <c r="O883" s="227"/>
      <c r="P883" s="227"/>
      <c r="Q883" s="227"/>
      <c r="R883" s="227"/>
      <c r="S883" s="227"/>
      <c r="T883" s="228"/>
      <c r="AT883" s="229" t="s">
        <v>163</v>
      </c>
      <c r="AU883" s="229" t="s">
        <v>85</v>
      </c>
      <c r="AV883" s="14" t="s">
        <v>95</v>
      </c>
      <c r="AW883" s="14" t="s">
        <v>32</v>
      </c>
      <c r="AX883" s="14" t="s">
        <v>83</v>
      </c>
      <c r="AY883" s="229" t="s">
        <v>156</v>
      </c>
    </row>
    <row r="884" spans="1:65" s="2" customFormat="1" ht="33" customHeight="1">
      <c r="A884" s="35"/>
      <c r="B884" s="36"/>
      <c r="C884" s="193" t="s">
        <v>1051</v>
      </c>
      <c r="D884" s="193" t="s">
        <v>158</v>
      </c>
      <c r="E884" s="194" t="s">
        <v>1052</v>
      </c>
      <c r="F884" s="195" t="s">
        <v>1053</v>
      </c>
      <c r="G884" s="196" t="s">
        <v>218</v>
      </c>
      <c r="H884" s="197">
        <v>281.23</v>
      </c>
      <c r="I884" s="198"/>
      <c r="J884" s="199">
        <f>ROUND(I884*H884,2)</f>
        <v>0</v>
      </c>
      <c r="K884" s="200"/>
      <c r="L884" s="40"/>
      <c r="M884" s="201" t="s">
        <v>1</v>
      </c>
      <c r="N884" s="202" t="s">
        <v>41</v>
      </c>
      <c r="O884" s="72"/>
      <c r="P884" s="203">
        <f>O884*H884</f>
        <v>0</v>
      </c>
      <c r="Q884" s="203">
        <v>2.7999999999999998E-4</v>
      </c>
      <c r="R884" s="203">
        <f>Q884*H884</f>
        <v>7.8744399999999992E-2</v>
      </c>
      <c r="S884" s="203">
        <v>0</v>
      </c>
      <c r="T884" s="204">
        <f>S884*H884</f>
        <v>0</v>
      </c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R884" s="205" t="s">
        <v>200</v>
      </c>
      <c r="AT884" s="205" t="s">
        <v>158</v>
      </c>
      <c r="AU884" s="205" t="s">
        <v>85</v>
      </c>
      <c r="AY884" s="18" t="s">
        <v>156</v>
      </c>
      <c r="BE884" s="206">
        <f>IF(N884="základní",J884,0)</f>
        <v>0</v>
      </c>
      <c r="BF884" s="206">
        <f>IF(N884="snížená",J884,0)</f>
        <v>0</v>
      </c>
      <c r="BG884" s="206">
        <f>IF(N884="zákl. přenesená",J884,0)</f>
        <v>0</v>
      </c>
      <c r="BH884" s="206">
        <f>IF(N884="sníž. přenesená",J884,0)</f>
        <v>0</v>
      </c>
      <c r="BI884" s="206">
        <f>IF(N884="nulová",J884,0)</f>
        <v>0</v>
      </c>
      <c r="BJ884" s="18" t="s">
        <v>83</v>
      </c>
      <c r="BK884" s="206">
        <f>ROUND(I884*H884,2)</f>
        <v>0</v>
      </c>
      <c r="BL884" s="18" t="s">
        <v>200</v>
      </c>
      <c r="BM884" s="205" t="s">
        <v>1054</v>
      </c>
    </row>
    <row r="885" spans="1:65" s="12" customFormat="1" ht="25.95" customHeight="1">
      <c r="B885" s="177"/>
      <c r="C885" s="178"/>
      <c r="D885" s="179" t="s">
        <v>75</v>
      </c>
      <c r="E885" s="180" t="s">
        <v>1055</v>
      </c>
      <c r="F885" s="180" t="s">
        <v>1056</v>
      </c>
      <c r="G885" s="178"/>
      <c r="H885" s="178"/>
      <c r="I885" s="181"/>
      <c r="J885" s="182">
        <f>BK885</f>
        <v>0</v>
      </c>
      <c r="K885" s="178"/>
      <c r="L885" s="183"/>
      <c r="M885" s="184"/>
      <c r="N885" s="185"/>
      <c r="O885" s="185"/>
      <c r="P885" s="186">
        <f>P886</f>
        <v>0</v>
      </c>
      <c r="Q885" s="185"/>
      <c r="R885" s="186">
        <f>R886</f>
        <v>0</v>
      </c>
      <c r="S885" s="185"/>
      <c r="T885" s="187">
        <f>T886</f>
        <v>0</v>
      </c>
      <c r="AR885" s="188" t="s">
        <v>95</v>
      </c>
      <c r="AT885" s="189" t="s">
        <v>75</v>
      </c>
      <c r="AU885" s="189" t="s">
        <v>76</v>
      </c>
      <c r="AY885" s="188" t="s">
        <v>156</v>
      </c>
      <c r="BK885" s="190">
        <f>BK886</f>
        <v>0</v>
      </c>
    </row>
    <row r="886" spans="1:65" s="2" customFormat="1" ht="21.75" customHeight="1">
      <c r="A886" s="35"/>
      <c r="B886" s="36"/>
      <c r="C886" s="193" t="s">
        <v>1057</v>
      </c>
      <c r="D886" s="193" t="s">
        <v>158</v>
      </c>
      <c r="E886" s="194" t="s">
        <v>1058</v>
      </c>
      <c r="F886" s="195" t="s">
        <v>1059</v>
      </c>
      <c r="G886" s="196" t="s">
        <v>1060</v>
      </c>
      <c r="H886" s="262"/>
      <c r="I886" s="198"/>
      <c r="J886" s="199">
        <f>ROUND(I886*H886,2)</f>
        <v>0</v>
      </c>
      <c r="K886" s="200"/>
      <c r="L886" s="40"/>
      <c r="M886" s="263" t="s">
        <v>1</v>
      </c>
      <c r="N886" s="264" t="s">
        <v>41</v>
      </c>
      <c r="O886" s="265"/>
      <c r="P886" s="266">
        <f>O886*H886</f>
        <v>0</v>
      </c>
      <c r="Q886" s="266">
        <v>0</v>
      </c>
      <c r="R886" s="266">
        <f>Q886*H886</f>
        <v>0</v>
      </c>
      <c r="S886" s="266">
        <v>0</v>
      </c>
      <c r="T886" s="267">
        <f>S886*H886</f>
        <v>0</v>
      </c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R886" s="205" t="s">
        <v>1061</v>
      </c>
      <c r="AT886" s="205" t="s">
        <v>158</v>
      </c>
      <c r="AU886" s="205" t="s">
        <v>83</v>
      </c>
      <c r="AY886" s="18" t="s">
        <v>156</v>
      </c>
      <c r="BE886" s="206">
        <f>IF(N886="základní",J886,0)</f>
        <v>0</v>
      </c>
      <c r="BF886" s="206">
        <f>IF(N886="snížená",J886,0)</f>
        <v>0</v>
      </c>
      <c r="BG886" s="206">
        <f>IF(N886="zákl. přenesená",J886,0)</f>
        <v>0</v>
      </c>
      <c r="BH886" s="206">
        <f>IF(N886="sníž. přenesená",J886,0)</f>
        <v>0</v>
      </c>
      <c r="BI886" s="206">
        <f>IF(N886="nulová",J886,0)</f>
        <v>0</v>
      </c>
      <c r="BJ886" s="18" t="s">
        <v>83</v>
      </c>
      <c r="BK886" s="206">
        <f>ROUND(I886*H886,2)</f>
        <v>0</v>
      </c>
      <c r="BL886" s="18" t="s">
        <v>1061</v>
      </c>
      <c r="BM886" s="205" t="s">
        <v>994</v>
      </c>
    </row>
    <row r="887" spans="1:65" s="2" customFormat="1" ht="6.9" customHeight="1">
      <c r="A887" s="35"/>
      <c r="B887" s="55"/>
      <c r="C887" s="56"/>
      <c r="D887" s="56"/>
      <c r="E887" s="56"/>
      <c r="F887" s="56"/>
      <c r="G887" s="56"/>
      <c r="H887" s="56"/>
      <c r="I887" s="56"/>
      <c r="J887" s="56"/>
      <c r="K887" s="56"/>
      <c r="L887" s="40"/>
      <c r="M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</row>
  </sheetData>
  <sheetProtection algorithmName="SHA-512" hashValue="nlEj+CXypWZtISeqf53ol+NvAkgH5merM01vAjc1UcBQ1+3RxijGq1ChwhBGglIv3qPgWvX9K8ognBcjdK5iLA==" saltValue="2oFefmwPd4PXPRqQ/R6E009GCTOLTPCaq3RsiwgX6n9uqmODHY+NR/N3l9LhzbttOhE9E4+Lf6/PFtH5YDydGg==" spinCount="100000" sheet="1" objects="1" scenarios="1" formatColumns="0" formatRows="0" autoFilter="0"/>
  <autoFilter ref="C143:K886"/>
  <mergeCells count="12">
    <mergeCell ref="E136:H136"/>
    <mergeCell ref="L2:V2"/>
    <mergeCell ref="E85:H85"/>
    <mergeCell ref="E87:H87"/>
    <mergeCell ref="E89:H89"/>
    <mergeCell ref="E132:H132"/>
    <mergeCell ref="E134:H13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8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91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107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 xml:space="preserve"> Stavebni upravy a nastavba provozniho objektu v Humpolci (zadani</v>
      </c>
      <c r="F7" s="314"/>
      <c r="G7" s="314"/>
      <c r="H7" s="314"/>
      <c r="L7" s="21"/>
    </row>
    <row r="8" spans="1:46" s="1" customFormat="1" ht="12" customHeight="1">
      <c r="B8" s="21"/>
      <c r="D8" s="120" t="s">
        <v>108</v>
      </c>
      <c r="L8" s="21"/>
    </row>
    <row r="9" spans="1:46" s="2" customFormat="1" ht="16.5" customHeight="1">
      <c r="A9" s="35"/>
      <c r="B9" s="40"/>
      <c r="C9" s="35"/>
      <c r="D9" s="35"/>
      <c r="E9" s="313" t="s">
        <v>109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110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1062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26. 2. 2024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ROUND(J145,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40</v>
      </c>
      <c r="E35" s="120" t="s">
        <v>41</v>
      </c>
      <c r="F35" s="130">
        <f>ROUND((SUM(BE145:BE679)),  2)</f>
        <v>0</v>
      </c>
      <c r="G35" s="35"/>
      <c r="H35" s="35"/>
      <c r="I35" s="131">
        <v>0.21</v>
      </c>
      <c r="J35" s="130">
        <f>ROUND(((SUM(BE145:BE679))*I35),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ROUND((SUM(BF145:BF679)),  2)</f>
        <v>0</v>
      </c>
      <c r="G36" s="35"/>
      <c r="H36" s="35"/>
      <c r="I36" s="131">
        <v>0.12</v>
      </c>
      <c r="J36" s="130">
        <f>ROUND(((SUM(BF145:BF679))*I36),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ROUND((SUM(BG145:BG679)),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ROUND((SUM(BH145:BH679)),  2)</f>
        <v>0</v>
      </c>
      <c r="G38" s="35"/>
      <c r="H38" s="35"/>
      <c r="I38" s="131">
        <v>0.12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ROUND((SUM(BI145:BI679)),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 xml:space="preserve"> Stavebni upravy a nastavba provozniho objektu v Humpolci (zadani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108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109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110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68" t="str">
        <f>E11</f>
        <v>2 - 2. NP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Humpolec</v>
      </c>
      <c r="G91" s="37"/>
      <c r="H91" s="37"/>
      <c r="I91" s="30" t="s">
        <v>22</v>
      </c>
      <c r="J91" s="67" t="str">
        <f>IF(J14="","",J14)</f>
        <v>26. 2. 2024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KSÚS Vysočiny, příspěvková organizace</v>
      </c>
      <c r="G93" s="37"/>
      <c r="H93" s="37"/>
      <c r="I93" s="30" t="s">
        <v>30</v>
      </c>
      <c r="J93" s="33" t="str">
        <f>E23</f>
        <v>Projekta Humpolec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113</v>
      </c>
      <c r="D96" s="151"/>
      <c r="E96" s="151"/>
      <c r="F96" s="151"/>
      <c r="G96" s="151"/>
      <c r="H96" s="151"/>
      <c r="I96" s="151"/>
      <c r="J96" s="152" t="s">
        <v>114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115</v>
      </c>
      <c r="D98" s="37"/>
      <c r="E98" s="37"/>
      <c r="F98" s="37"/>
      <c r="G98" s="37"/>
      <c r="H98" s="37"/>
      <c r="I98" s="37"/>
      <c r="J98" s="85">
        <f>J145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116</v>
      </c>
    </row>
    <row r="99" spans="1:47" s="9" customFormat="1" ht="24.9" customHeight="1">
      <c r="B99" s="154"/>
      <c r="C99" s="155"/>
      <c r="D99" s="156" t="s">
        <v>117</v>
      </c>
      <c r="E99" s="157"/>
      <c r="F99" s="157"/>
      <c r="G99" s="157"/>
      <c r="H99" s="157"/>
      <c r="I99" s="157"/>
      <c r="J99" s="158">
        <f>J146</f>
        <v>0</v>
      </c>
      <c r="K99" s="155"/>
      <c r="L99" s="159"/>
    </row>
    <row r="100" spans="1:47" s="10" customFormat="1" ht="19.95" customHeight="1">
      <c r="B100" s="160"/>
      <c r="C100" s="105"/>
      <c r="D100" s="161" t="s">
        <v>119</v>
      </c>
      <c r="E100" s="162"/>
      <c r="F100" s="162"/>
      <c r="G100" s="162"/>
      <c r="H100" s="162"/>
      <c r="I100" s="162"/>
      <c r="J100" s="163">
        <f>J147</f>
        <v>0</v>
      </c>
      <c r="K100" s="105"/>
      <c r="L100" s="164"/>
    </row>
    <row r="101" spans="1:47" s="10" customFormat="1" ht="19.95" customHeight="1">
      <c r="B101" s="160"/>
      <c r="C101" s="105"/>
      <c r="D101" s="161" t="s">
        <v>120</v>
      </c>
      <c r="E101" s="162"/>
      <c r="F101" s="162"/>
      <c r="G101" s="162"/>
      <c r="H101" s="162"/>
      <c r="I101" s="162"/>
      <c r="J101" s="163">
        <f>J201</f>
        <v>0</v>
      </c>
      <c r="K101" s="105"/>
      <c r="L101" s="164"/>
    </row>
    <row r="102" spans="1:47" s="10" customFormat="1" ht="19.95" customHeight="1">
      <c r="B102" s="160"/>
      <c r="C102" s="105"/>
      <c r="D102" s="161" t="s">
        <v>121</v>
      </c>
      <c r="E102" s="162"/>
      <c r="F102" s="162"/>
      <c r="G102" s="162"/>
      <c r="H102" s="162"/>
      <c r="I102" s="162"/>
      <c r="J102" s="163">
        <f>J210</f>
        <v>0</v>
      </c>
      <c r="K102" s="105"/>
      <c r="L102" s="164"/>
    </row>
    <row r="103" spans="1:47" s="10" customFormat="1" ht="14.85" customHeight="1">
      <c r="B103" s="160"/>
      <c r="C103" s="105"/>
      <c r="D103" s="161" t="s">
        <v>122</v>
      </c>
      <c r="E103" s="162"/>
      <c r="F103" s="162"/>
      <c r="G103" s="162"/>
      <c r="H103" s="162"/>
      <c r="I103" s="162"/>
      <c r="J103" s="163">
        <f>J211</f>
        <v>0</v>
      </c>
      <c r="K103" s="105"/>
      <c r="L103" s="164"/>
    </row>
    <row r="104" spans="1:47" s="10" customFormat="1" ht="14.85" customHeight="1">
      <c r="B104" s="160"/>
      <c r="C104" s="105"/>
      <c r="D104" s="161" t="s">
        <v>124</v>
      </c>
      <c r="E104" s="162"/>
      <c r="F104" s="162"/>
      <c r="G104" s="162"/>
      <c r="H104" s="162"/>
      <c r="I104" s="162"/>
      <c r="J104" s="163">
        <f>J264</f>
        <v>0</v>
      </c>
      <c r="K104" s="105"/>
      <c r="L104" s="164"/>
    </row>
    <row r="105" spans="1:47" s="10" customFormat="1" ht="19.95" customHeight="1">
      <c r="B105" s="160"/>
      <c r="C105" s="105"/>
      <c r="D105" s="161" t="s">
        <v>125</v>
      </c>
      <c r="E105" s="162"/>
      <c r="F105" s="162"/>
      <c r="G105" s="162"/>
      <c r="H105" s="162"/>
      <c r="I105" s="162"/>
      <c r="J105" s="163">
        <f>J269</f>
        <v>0</v>
      </c>
      <c r="K105" s="105"/>
      <c r="L105" s="164"/>
    </row>
    <row r="106" spans="1:47" s="10" customFormat="1" ht="14.85" customHeight="1">
      <c r="B106" s="160"/>
      <c r="C106" s="105"/>
      <c r="D106" s="161" t="s">
        <v>126</v>
      </c>
      <c r="E106" s="162"/>
      <c r="F106" s="162"/>
      <c r="G106" s="162"/>
      <c r="H106" s="162"/>
      <c r="I106" s="162"/>
      <c r="J106" s="163">
        <f>J270</f>
        <v>0</v>
      </c>
      <c r="K106" s="105"/>
      <c r="L106" s="164"/>
    </row>
    <row r="107" spans="1:47" s="10" customFormat="1" ht="14.85" customHeight="1">
      <c r="B107" s="160"/>
      <c r="C107" s="105"/>
      <c r="D107" s="161" t="s">
        <v>127</v>
      </c>
      <c r="E107" s="162"/>
      <c r="F107" s="162"/>
      <c r="G107" s="162"/>
      <c r="H107" s="162"/>
      <c r="I107" s="162"/>
      <c r="J107" s="163">
        <f>J276</f>
        <v>0</v>
      </c>
      <c r="K107" s="105"/>
      <c r="L107" s="164"/>
    </row>
    <row r="108" spans="1:47" s="10" customFormat="1" ht="14.85" customHeight="1">
      <c r="B108" s="160"/>
      <c r="C108" s="105"/>
      <c r="D108" s="161" t="s">
        <v>128</v>
      </c>
      <c r="E108" s="162"/>
      <c r="F108" s="162"/>
      <c r="G108" s="162"/>
      <c r="H108" s="162"/>
      <c r="I108" s="162"/>
      <c r="J108" s="163">
        <f>J284</f>
        <v>0</v>
      </c>
      <c r="K108" s="105"/>
      <c r="L108" s="164"/>
    </row>
    <row r="109" spans="1:47" s="10" customFormat="1" ht="19.95" customHeight="1">
      <c r="B109" s="160"/>
      <c r="C109" s="105"/>
      <c r="D109" s="161" t="s">
        <v>129</v>
      </c>
      <c r="E109" s="162"/>
      <c r="F109" s="162"/>
      <c r="G109" s="162"/>
      <c r="H109" s="162"/>
      <c r="I109" s="162"/>
      <c r="J109" s="163">
        <f>J305</f>
        <v>0</v>
      </c>
      <c r="K109" s="105"/>
      <c r="L109" s="164"/>
    </row>
    <row r="110" spans="1:47" s="10" customFormat="1" ht="19.95" customHeight="1">
      <c r="B110" s="160"/>
      <c r="C110" s="105"/>
      <c r="D110" s="161" t="s">
        <v>130</v>
      </c>
      <c r="E110" s="162"/>
      <c r="F110" s="162"/>
      <c r="G110" s="162"/>
      <c r="H110" s="162"/>
      <c r="I110" s="162"/>
      <c r="J110" s="163">
        <f>J316</f>
        <v>0</v>
      </c>
      <c r="K110" s="105"/>
      <c r="L110" s="164"/>
    </row>
    <row r="111" spans="1:47" s="9" customFormat="1" ht="24.9" customHeight="1">
      <c r="B111" s="154"/>
      <c r="C111" s="155"/>
      <c r="D111" s="156" t="s">
        <v>131</v>
      </c>
      <c r="E111" s="157"/>
      <c r="F111" s="157"/>
      <c r="G111" s="157"/>
      <c r="H111" s="157"/>
      <c r="I111" s="157"/>
      <c r="J111" s="158">
        <f>J318</f>
        <v>0</v>
      </c>
      <c r="K111" s="155"/>
      <c r="L111" s="159"/>
    </row>
    <row r="112" spans="1:47" s="10" customFormat="1" ht="19.95" customHeight="1">
      <c r="B112" s="160"/>
      <c r="C112" s="105"/>
      <c r="D112" s="161" t="s">
        <v>1063</v>
      </c>
      <c r="E112" s="162"/>
      <c r="F112" s="162"/>
      <c r="G112" s="162"/>
      <c r="H112" s="162"/>
      <c r="I112" s="162"/>
      <c r="J112" s="163">
        <f>J319</f>
        <v>0</v>
      </c>
      <c r="K112" s="105"/>
      <c r="L112" s="164"/>
    </row>
    <row r="113" spans="1:31" s="10" customFormat="1" ht="19.95" customHeight="1">
      <c r="B113" s="160"/>
      <c r="C113" s="105"/>
      <c r="D113" s="161" t="s">
        <v>1064</v>
      </c>
      <c r="E113" s="162"/>
      <c r="F113" s="162"/>
      <c r="G113" s="162"/>
      <c r="H113" s="162"/>
      <c r="I113" s="162"/>
      <c r="J113" s="163">
        <f>J347</f>
        <v>0</v>
      </c>
      <c r="K113" s="105"/>
      <c r="L113" s="164"/>
    </row>
    <row r="114" spans="1:31" s="10" customFormat="1" ht="19.95" customHeight="1">
      <c r="B114" s="160"/>
      <c r="C114" s="105"/>
      <c r="D114" s="161" t="s">
        <v>1065</v>
      </c>
      <c r="E114" s="162"/>
      <c r="F114" s="162"/>
      <c r="G114" s="162"/>
      <c r="H114" s="162"/>
      <c r="I114" s="162"/>
      <c r="J114" s="163">
        <f>J354</f>
        <v>0</v>
      </c>
      <c r="K114" s="105"/>
      <c r="L114" s="164"/>
    </row>
    <row r="115" spans="1:31" s="10" customFormat="1" ht="19.95" customHeight="1">
      <c r="B115" s="160"/>
      <c r="C115" s="105"/>
      <c r="D115" s="161" t="s">
        <v>1066</v>
      </c>
      <c r="E115" s="162"/>
      <c r="F115" s="162"/>
      <c r="G115" s="162"/>
      <c r="H115" s="162"/>
      <c r="I115" s="162"/>
      <c r="J115" s="163">
        <f>J381</f>
        <v>0</v>
      </c>
      <c r="K115" s="105"/>
      <c r="L115" s="164"/>
    </row>
    <row r="116" spans="1:31" s="10" customFormat="1" ht="19.95" customHeight="1">
      <c r="B116" s="160"/>
      <c r="C116" s="105"/>
      <c r="D116" s="161" t="s">
        <v>133</v>
      </c>
      <c r="E116" s="162"/>
      <c r="F116" s="162"/>
      <c r="G116" s="162"/>
      <c r="H116" s="162"/>
      <c r="I116" s="162"/>
      <c r="J116" s="163">
        <f>J400</f>
        <v>0</v>
      </c>
      <c r="K116" s="105"/>
      <c r="L116" s="164"/>
    </row>
    <row r="117" spans="1:31" s="10" customFormat="1" ht="19.95" customHeight="1">
      <c r="B117" s="160"/>
      <c r="C117" s="105"/>
      <c r="D117" s="161" t="s">
        <v>134</v>
      </c>
      <c r="E117" s="162"/>
      <c r="F117" s="162"/>
      <c r="G117" s="162"/>
      <c r="H117" s="162"/>
      <c r="I117" s="162"/>
      <c r="J117" s="163">
        <f>J436</f>
        <v>0</v>
      </c>
      <c r="K117" s="105"/>
      <c r="L117" s="164"/>
    </row>
    <row r="118" spans="1:31" s="10" customFormat="1" ht="19.95" customHeight="1">
      <c r="B118" s="160"/>
      <c r="C118" s="105"/>
      <c r="D118" s="161" t="s">
        <v>135</v>
      </c>
      <c r="E118" s="162"/>
      <c r="F118" s="162"/>
      <c r="G118" s="162"/>
      <c r="H118" s="162"/>
      <c r="I118" s="162"/>
      <c r="J118" s="163">
        <f>J462</f>
        <v>0</v>
      </c>
      <c r="K118" s="105"/>
      <c r="L118" s="164"/>
    </row>
    <row r="119" spans="1:31" s="10" customFormat="1" ht="19.95" customHeight="1">
      <c r="B119" s="160"/>
      <c r="C119" s="105"/>
      <c r="D119" s="161" t="s">
        <v>136</v>
      </c>
      <c r="E119" s="162"/>
      <c r="F119" s="162"/>
      <c r="G119" s="162"/>
      <c r="H119" s="162"/>
      <c r="I119" s="162"/>
      <c r="J119" s="163">
        <f>J521</f>
        <v>0</v>
      </c>
      <c r="K119" s="105"/>
      <c r="L119" s="164"/>
    </row>
    <row r="120" spans="1:31" s="10" customFormat="1" ht="19.95" customHeight="1">
      <c r="B120" s="160"/>
      <c r="C120" s="105"/>
      <c r="D120" s="161" t="s">
        <v>137</v>
      </c>
      <c r="E120" s="162"/>
      <c r="F120" s="162"/>
      <c r="G120" s="162"/>
      <c r="H120" s="162"/>
      <c r="I120" s="162"/>
      <c r="J120" s="163">
        <f>J553</f>
        <v>0</v>
      </c>
      <c r="K120" s="105"/>
      <c r="L120" s="164"/>
    </row>
    <row r="121" spans="1:31" s="10" customFormat="1" ht="19.95" customHeight="1">
      <c r="B121" s="160"/>
      <c r="C121" s="105"/>
      <c r="D121" s="161" t="s">
        <v>138</v>
      </c>
      <c r="E121" s="162"/>
      <c r="F121" s="162"/>
      <c r="G121" s="162"/>
      <c r="H121" s="162"/>
      <c r="I121" s="162"/>
      <c r="J121" s="163">
        <f>J632</f>
        <v>0</v>
      </c>
      <c r="K121" s="105"/>
      <c r="L121" s="164"/>
    </row>
    <row r="122" spans="1:31" s="10" customFormat="1" ht="19.95" customHeight="1">
      <c r="B122" s="160"/>
      <c r="C122" s="105"/>
      <c r="D122" s="161" t="s">
        <v>139</v>
      </c>
      <c r="E122" s="162"/>
      <c r="F122" s="162"/>
      <c r="G122" s="162"/>
      <c r="H122" s="162"/>
      <c r="I122" s="162"/>
      <c r="J122" s="163">
        <f>J655</f>
        <v>0</v>
      </c>
      <c r="K122" s="105"/>
      <c r="L122" s="164"/>
    </row>
    <row r="123" spans="1:31" s="9" customFormat="1" ht="24.9" customHeight="1">
      <c r="B123" s="154"/>
      <c r="C123" s="155"/>
      <c r="D123" s="156" t="s">
        <v>140</v>
      </c>
      <c r="E123" s="157"/>
      <c r="F123" s="157"/>
      <c r="G123" s="157"/>
      <c r="H123" s="157"/>
      <c r="I123" s="157"/>
      <c r="J123" s="158">
        <f>J678</f>
        <v>0</v>
      </c>
      <c r="K123" s="155"/>
      <c r="L123" s="159"/>
    </row>
    <row r="124" spans="1:31" s="2" customFormat="1" ht="21.7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" customHeight="1">
      <c r="A125" s="35"/>
      <c r="B125" s="55"/>
      <c r="C125" s="56"/>
      <c r="D125" s="56"/>
      <c r="E125" s="56"/>
      <c r="F125" s="56"/>
      <c r="G125" s="56"/>
      <c r="H125" s="56"/>
      <c r="I125" s="56"/>
      <c r="J125" s="56"/>
      <c r="K125" s="56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9" spans="1:31" s="2" customFormat="1" ht="6.9" customHeight="1">
      <c r="A129" s="35"/>
      <c r="B129" s="57"/>
      <c r="C129" s="58"/>
      <c r="D129" s="58"/>
      <c r="E129" s="58"/>
      <c r="F129" s="58"/>
      <c r="G129" s="58"/>
      <c r="H129" s="58"/>
      <c r="I129" s="58"/>
      <c r="J129" s="58"/>
      <c r="K129" s="58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31" s="2" customFormat="1" ht="24.9" customHeight="1">
      <c r="A130" s="35"/>
      <c r="B130" s="36"/>
      <c r="C130" s="24" t="s">
        <v>141</v>
      </c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31" s="2" customFormat="1" ht="6.9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2" customFormat="1" ht="12" customHeight="1">
      <c r="A132" s="35"/>
      <c r="B132" s="36"/>
      <c r="C132" s="30" t="s">
        <v>16</v>
      </c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16.5" customHeight="1">
      <c r="A133" s="35"/>
      <c r="B133" s="36"/>
      <c r="C133" s="37"/>
      <c r="D133" s="37"/>
      <c r="E133" s="320" t="str">
        <f>E7</f>
        <v xml:space="preserve"> Stavebni upravy a nastavba provozniho objektu v Humpolci (zadani</v>
      </c>
      <c r="F133" s="321"/>
      <c r="G133" s="321"/>
      <c r="H133" s="321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31" s="1" customFormat="1" ht="12" customHeight="1">
      <c r="B134" s="22"/>
      <c r="C134" s="30" t="s">
        <v>108</v>
      </c>
      <c r="D134" s="23"/>
      <c r="E134" s="23"/>
      <c r="F134" s="23"/>
      <c r="G134" s="23"/>
      <c r="H134" s="23"/>
      <c r="I134" s="23"/>
      <c r="J134" s="23"/>
      <c r="K134" s="23"/>
      <c r="L134" s="21"/>
    </row>
    <row r="135" spans="1:31" s="2" customFormat="1" ht="16.5" customHeight="1">
      <c r="A135" s="35"/>
      <c r="B135" s="36"/>
      <c r="C135" s="37"/>
      <c r="D135" s="37"/>
      <c r="E135" s="320" t="s">
        <v>109</v>
      </c>
      <c r="F135" s="322"/>
      <c r="G135" s="322"/>
      <c r="H135" s="322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31" s="2" customFormat="1" ht="12" customHeight="1">
      <c r="A136" s="35"/>
      <c r="B136" s="36"/>
      <c r="C136" s="30" t="s">
        <v>110</v>
      </c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16.5" customHeight="1">
      <c r="A137" s="35"/>
      <c r="B137" s="36"/>
      <c r="C137" s="37"/>
      <c r="D137" s="37"/>
      <c r="E137" s="268" t="str">
        <f>E11</f>
        <v>2 - 2. NP</v>
      </c>
      <c r="F137" s="322"/>
      <c r="G137" s="322"/>
      <c r="H137" s="322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6.9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2" customHeight="1">
      <c r="A139" s="35"/>
      <c r="B139" s="36"/>
      <c r="C139" s="30" t="s">
        <v>20</v>
      </c>
      <c r="D139" s="37"/>
      <c r="E139" s="37"/>
      <c r="F139" s="28" t="str">
        <f>F14</f>
        <v>Humpolec</v>
      </c>
      <c r="G139" s="37"/>
      <c r="H139" s="37"/>
      <c r="I139" s="30" t="s">
        <v>22</v>
      </c>
      <c r="J139" s="67" t="str">
        <f>IF(J14="","",J14)</f>
        <v>26. 2. 2024</v>
      </c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6.9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5.15" customHeight="1">
      <c r="A141" s="35"/>
      <c r="B141" s="36"/>
      <c r="C141" s="30" t="s">
        <v>24</v>
      </c>
      <c r="D141" s="37"/>
      <c r="E141" s="37"/>
      <c r="F141" s="28" t="str">
        <f>E17</f>
        <v>KSÚS Vysočiny, příspěvková organizace</v>
      </c>
      <c r="G141" s="37"/>
      <c r="H141" s="37"/>
      <c r="I141" s="30" t="s">
        <v>30</v>
      </c>
      <c r="J141" s="33" t="str">
        <f>E23</f>
        <v>Projekta Humpolec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5.15" customHeight="1">
      <c r="A142" s="35"/>
      <c r="B142" s="36"/>
      <c r="C142" s="30" t="s">
        <v>28</v>
      </c>
      <c r="D142" s="37"/>
      <c r="E142" s="37"/>
      <c r="F142" s="28" t="str">
        <f>IF(E20="","",E20)</f>
        <v>Vyplň údaj</v>
      </c>
      <c r="G142" s="37"/>
      <c r="H142" s="37"/>
      <c r="I142" s="30" t="s">
        <v>33</v>
      </c>
      <c r="J142" s="33" t="str">
        <f>E26</f>
        <v xml:space="preserve"> </v>
      </c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0.35" customHeight="1">
      <c r="A143" s="35"/>
      <c r="B143" s="36"/>
      <c r="C143" s="37"/>
      <c r="D143" s="37"/>
      <c r="E143" s="37"/>
      <c r="F143" s="37"/>
      <c r="G143" s="37"/>
      <c r="H143" s="3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11" customFormat="1" ht="29.25" customHeight="1">
      <c r="A144" s="165"/>
      <c r="B144" s="166"/>
      <c r="C144" s="167" t="s">
        <v>142</v>
      </c>
      <c r="D144" s="168" t="s">
        <v>61</v>
      </c>
      <c r="E144" s="168" t="s">
        <v>57</v>
      </c>
      <c r="F144" s="168" t="s">
        <v>58</v>
      </c>
      <c r="G144" s="168" t="s">
        <v>143</v>
      </c>
      <c r="H144" s="168" t="s">
        <v>144</v>
      </c>
      <c r="I144" s="168" t="s">
        <v>145</v>
      </c>
      <c r="J144" s="169" t="s">
        <v>114</v>
      </c>
      <c r="K144" s="170" t="s">
        <v>146</v>
      </c>
      <c r="L144" s="171"/>
      <c r="M144" s="76" t="s">
        <v>1</v>
      </c>
      <c r="N144" s="77" t="s">
        <v>40</v>
      </c>
      <c r="O144" s="77" t="s">
        <v>147</v>
      </c>
      <c r="P144" s="77" t="s">
        <v>148</v>
      </c>
      <c r="Q144" s="77" t="s">
        <v>149</v>
      </c>
      <c r="R144" s="77" t="s">
        <v>150</v>
      </c>
      <c r="S144" s="77" t="s">
        <v>151</v>
      </c>
      <c r="T144" s="78" t="s">
        <v>152</v>
      </c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</row>
    <row r="145" spans="1:65" s="2" customFormat="1" ht="22.8" customHeight="1">
      <c r="A145" s="35"/>
      <c r="B145" s="36"/>
      <c r="C145" s="83" t="s">
        <v>153</v>
      </c>
      <c r="D145" s="37"/>
      <c r="E145" s="37"/>
      <c r="F145" s="37"/>
      <c r="G145" s="37"/>
      <c r="H145" s="37"/>
      <c r="I145" s="37"/>
      <c r="J145" s="172">
        <f>BK145</f>
        <v>0</v>
      </c>
      <c r="K145" s="37"/>
      <c r="L145" s="40"/>
      <c r="M145" s="79"/>
      <c r="N145" s="173"/>
      <c r="O145" s="80"/>
      <c r="P145" s="174">
        <f>P146+P318+P678</f>
        <v>0</v>
      </c>
      <c r="Q145" s="80"/>
      <c r="R145" s="174">
        <f>R146+R318+R678</f>
        <v>71.37366990000001</v>
      </c>
      <c r="S145" s="80"/>
      <c r="T145" s="175">
        <f>T146+T318+T678</f>
        <v>25.963559999999994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75</v>
      </c>
      <c r="AU145" s="18" t="s">
        <v>116</v>
      </c>
      <c r="BK145" s="176">
        <f>BK146+BK318+BK678</f>
        <v>0</v>
      </c>
    </row>
    <row r="146" spans="1:65" s="12" customFormat="1" ht="25.95" customHeight="1">
      <c r="B146" s="177"/>
      <c r="C146" s="178"/>
      <c r="D146" s="179" t="s">
        <v>75</v>
      </c>
      <c r="E146" s="180" t="s">
        <v>154</v>
      </c>
      <c r="F146" s="180" t="s">
        <v>155</v>
      </c>
      <c r="G146" s="178"/>
      <c r="H146" s="178"/>
      <c r="I146" s="181"/>
      <c r="J146" s="182">
        <f>BK146</f>
        <v>0</v>
      </c>
      <c r="K146" s="178"/>
      <c r="L146" s="183"/>
      <c r="M146" s="184"/>
      <c r="N146" s="185"/>
      <c r="O146" s="185"/>
      <c r="P146" s="186">
        <f>P147+P201+P210+P269+P305+P316</f>
        <v>0</v>
      </c>
      <c r="Q146" s="185"/>
      <c r="R146" s="186">
        <f>R147+R201+R210+R269+R305+R316</f>
        <v>50.225423150000005</v>
      </c>
      <c r="S146" s="185"/>
      <c r="T146" s="187">
        <f>T147+T201+T210+T269+T305+T316</f>
        <v>20.745739999999994</v>
      </c>
      <c r="AR146" s="188" t="s">
        <v>83</v>
      </c>
      <c r="AT146" s="189" t="s">
        <v>75</v>
      </c>
      <c r="AU146" s="189" t="s">
        <v>76</v>
      </c>
      <c r="AY146" s="188" t="s">
        <v>156</v>
      </c>
      <c r="BK146" s="190">
        <f>BK147+BK201+BK210+BK269+BK305+BK316</f>
        <v>0</v>
      </c>
    </row>
    <row r="147" spans="1:65" s="12" customFormat="1" ht="22.8" customHeight="1">
      <c r="B147" s="177"/>
      <c r="C147" s="178"/>
      <c r="D147" s="179" t="s">
        <v>75</v>
      </c>
      <c r="E147" s="191" t="s">
        <v>92</v>
      </c>
      <c r="F147" s="191" t="s">
        <v>178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SUM(P148:P200)</f>
        <v>0</v>
      </c>
      <c r="Q147" s="185"/>
      <c r="R147" s="186">
        <f>SUM(R148:R200)</f>
        <v>33.854523060000005</v>
      </c>
      <c r="S147" s="185"/>
      <c r="T147" s="187">
        <f>SUM(T148:T200)</f>
        <v>0</v>
      </c>
      <c r="AR147" s="188" t="s">
        <v>83</v>
      </c>
      <c r="AT147" s="189" t="s">
        <v>75</v>
      </c>
      <c r="AU147" s="189" t="s">
        <v>83</v>
      </c>
      <c r="AY147" s="188" t="s">
        <v>156</v>
      </c>
      <c r="BK147" s="190">
        <f>SUM(BK148:BK200)</f>
        <v>0</v>
      </c>
    </row>
    <row r="148" spans="1:65" s="2" customFormat="1" ht="21.75" customHeight="1">
      <c r="A148" s="35"/>
      <c r="B148" s="36"/>
      <c r="C148" s="193" t="s">
        <v>83</v>
      </c>
      <c r="D148" s="193" t="s">
        <v>158</v>
      </c>
      <c r="E148" s="194" t="s">
        <v>1067</v>
      </c>
      <c r="F148" s="195" t="s">
        <v>1068</v>
      </c>
      <c r="G148" s="196" t="s">
        <v>161</v>
      </c>
      <c r="H148" s="197">
        <v>5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1.6285000000000001</v>
      </c>
      <c r="R148" s="203">
        <f>Q148*H148</f>
        <v>8.1425000000000001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200</v>
      </c>
      <c r="AT148" s="205" t="s">
        <v>158</v>
      </c>
      <c r="AU148" s="205" t="s">
        <v>85</v>
      </c>
      <c r="AY148" s="18" t="s">
        <v>156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200</v>
      </c>
      <c r="BM148" s="205" t="s">
        <v>1069</v>
      </c>
    </row>
    <row r="149" spans="1:65" s="15" customFormat="1" ht="10.199999999999999">
      <c r="B149" s="230"/>
      <c r="C149" s="231"/>
      <c r="D149" s="209" t="s">
        <v>163</v>
      </c>
      <c r="E149" s="232" t="s">
        <v>1</v>
      </c>
      <c r="F149" s="233" t="s">
        <v>1070</v>
      </c>
      <c r="G149" s="231"/>
      <c r="H149" s="232" t="s">
        <v>1</v>
      </c>
      <c r="I149" s="234"/>
      <c r="J149" s="231"/>
      <c r="K149" s="231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163</v>
      </c>
      <c r="AU149" s="239" t="s">
        <v>85</v>
      </c>
      <c r="AV149" s="15" t="s">
        <v>83</v>
      </c>
      <c r="AW149" s="15" t="s">
        <v>32</v>
      </c>
      <c r="AX149" s="15" t="s">
        <v>76</v>
      </c>
      <c r="AY149" s="239" t="s">
        <v>156</v>
      </c>
    </row>
    <row r="150" spans="1:65" s="13" customFormat="1" ht="10.199999999999999">
      <c r="B150" s="207"/>
      <c r="C150" s="208"/>
      <c r="D150" s="209" t="s">
        <v>163</v>
      </c>
      <c r="E150" s="210" t="s">
        <v>1</v>
      </c>
      <c r="F150" s="211" t="s">
        <v>98</v>
      </c>
      <c r="G150" s="208"/>
      <c r="H150" s="212">
        <v>5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163</v>
      </c>
      <c r="AU150" s="218" t="s">
        <v>85</v>
      </c>
      <c r="AV150" s="13" t="s">
        <v>85</v>
      </c>
      <c r="AW150" s="13" t="s">
        <v>32</v>
      </c>
      <c r="AX150" s="13" t="s">
        <v>76</v>
      </c>
      <c r="AY150" s="218" t="s">
        <v>156</v>
      </c>
    </row>
    <row r="151" spans="1:65" s="14" customFormat="1" ht="10.199999999999999">
      <c r="B151" s="219"/>
      <c r="C151" s="220"/>
      <c r="D151" s="209" t="s">
        <v>163</v>
      </c>
      <c r="E151" s="221" t="s">
        <v>1</v>
      </c>
      <c r="F151" s="222" t="s">
        <v>165</v>
      </c>
      <c r="G151" s="220"/>
      <c r="H151" s="223">
        <v>5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163</v>
      </c>
      <c r="AU151" s="229" t="s">
        <v>85</v>
      </c>
      <c r="AV151" s="14" t="s">
        <v>95</v>
      </c>
      <c r="AW151" s="14" t="s">
        <v>32</v>
      </c>
      <c r="AX151" s="14" t="s">
        <v>83</v>
      </c>
      <c r="AY151" s="229" t="s">
        <v>156</v>
      </c>
    </row>
    <row r="152" spans="1:65" s="2" customFormat="1" ht="37.799999999999997" customHeight="1">
      <c r="A152" s="35"/>
      <c r="B152" s="36"/>
      <c r="C152" s="193" t="s">
        <v>85</v>
      </c>
      <c r="D152" s="193" t="s">
        <v>158</v>
      </c>
      <c r="E152" s="194" t="s">
        <v>1071</v>
      </c>
      <c r="F152" s="195" t="s">
        <v>1072</v>
      </c>
      <c r="G152" s="196" t="s">
        <v>218</v>
      </c>
      <c r="H152" s="197">
        <v>48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0.1774</v>
      </c>
      <c r="R152" s="203">
        <f>Q152*H152</f>
        <v>8.5152000000000001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95</v>
      </c>
      <c r="AT152" s="205" t="s">
        <v>158</v>
      </c>
      <c r="AU152" s="205" t="s">
        <v>85</v>
      </c>
      <c r="AY152" s="18" t="s">
        <v>156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95</v>
      </c>
      <c r="BM152" s="205" t="s">
        <v>85</v>
      </c>
    </row>
    <row r="153" spans="1:65" s="13" customFormat="1" ht="10.199999999999999">
      <c r="B153" s="207"/>
      <c r="C153" s="208"/>
      <c r="D153" s="209" t="s">
        <v>163</v>
      </c>
      <c r="E153" s="210" t="s">
        <v>1</v>
      </c>
      <c r="F153" s="211" t="s">
        <v>1073</v>
      </c>
      <c r="G153" s="208"/>
      <c r="H153" s="212">
        <v>48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163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156</v>
      </c>
    </row>
    <row r="154" spans="1:65" s="14" customFormat="1" ht="10.199999999999999">
      <c r="B154" s="219"/>
      <c r="C154" s="220"/>
      <c r="D154" s="209" t="s">
        <v>163</v>
      </c>
      <c r="E154" s="221" t="s">
        <v>1</v>
      </c>
      <c r="F154" s="222" t="s">
        <v>165</v>
      </c>
      <c r="G154" s="220"/>
      <c r="H154" s="223">
        <v>48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163</v>
      </c>
      <c r="AU154" s="229" t="s">
        <v>85</v>
      </c>
      <c r="AV154" s="14" t="s">
        <v>95</v>
      </c>
      <c r="AW154" s="14" t="s">
        <v>32</v>
      </c>
      <c r="AX154" s="14" t="s">
        <v>83</v>
      </c>
      <c r="AY154" s="229" t="s">
        <v>156</v>
      </c>
    </row>
    <row r="155" spans="1:65" s="2" customFormat="1" ht="24.15" customHeight="1">
      <c r="A155" s="35"/>
      <c r="B155" s="36"/>
      <c r="C155" s="193" t="s">
        <v>92</v>
      </c>
      <c r="D155" s="193" t="s">
        <v>158</v>
      </c>
      <c r="E155" s="194" t="s">
        <v>1074</v>
      </c>
      <c r="F155" s="195" t="s">
        <v>1075</v>
      </c>
      <c r="G155" s="196" t="s">
        <v>203</v>
      </c>
      <c r="H155" s="197">
        <v>61.8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7.4700000000000001E-3</v>
      </c>
      <c r="R155" s="203">
        <f>Q155*H155</f>
        <v>0.461646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95</v>
      </c>
      <c r="AT155" s="205" t="s">
        <v>158</v>
      </c>
      <c r="AU155" s="205" t="s">
        <v>85</v>
      </c>
      <c r="AY155" s="18" t="s">
        <v>156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95</v>
      </c>
      <c r="BM155" s="205" t="s">
        <v>1076</v>
      </c>
    </row>
    <row r="156" spans="1:65" s="13" customFormat="1" ht="10.199999999999999">
      <c r="B156" s="207"/>
      <c r="C156" s="208"/>
      <c r="D156" s="209" t="s">
        <v>163</v>
      </c>
      <c r="E156" s="210" t="s">
        <v>1</v>
      </c>
      <c r="F156" s="211" t="s">
        <v>1077</v>
      </c>
      <c r="G156" s="208"/>
      <c r="H156" s="212">
        <v>61.8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163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156</v>
      </c>
    </row>
    <row r="157" spans="1:65" s="14" customFormat="1" ht="10.199999999999999">
      <c r="B157" s="219"/>
      <c r="C157" s="220"/>
      <c r="D157" s="209" t="s">
        <v>163</v>
      </c>
      <c r="E157" s="221" t="s">
        <v>1</v>
      </c>
      <c r="F157" s="222" t="s">
        <v>165</v>
      </c>
      <c r="G157" s="220"/>
      <c r="H157" s="223">
        <v>61.8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163</v>
      </c>
      <c r="AU157" s="229" t="s">
        <v>85</v>
      </c>
      <c r="AV157" s="14" t="s">
        <v>95</v>
      </c>
      <c r="AW157" s="14" t="s">
        <v>32</v>
      </c>
      <c r="AX157" s="14" t="s">
        <v>83</v>
      </c>
      <c r="AY157" s="229" t="s">
        <v>156</v>
      </c>
    </row>
    <row r="158" spans="1:65" s="2" customFormat="1" ht="49.05" customHeight="1">
      <c r="A158" s="35"/>
      <c r="B158" s="36"/>
      <c r="C158" s="193" t="s">
        <v>95</v>
      </c>
      <c r="D158" s="193" t="s">
        <v>158</v>
      </c>
      <c r="E158" s="194" t="s">
        <v>1078</v>
      </c>
      <c r="F158" s="195" t="s">
        <v>1079</v>
      </c>
      <c r="G158" s="196" t="s">
        <v>203</v>
      </c>
      <c r="H158" s="197">
        <v>12.5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2.7959999999999999E-2</v>
      </c>
      <c r="R158" s="203">
        <f>Q158*H158</f>
        <v>0.34949999999999998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95</v>
      </c>
      <c r="AT158" s="205" t="s">
        <v>158</v>
      </c>
      <c r="AU158" s="205" t="s">
        <v>85</v>
      </c>
      <c r="AY158" s="18" t="s">
        <v>156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95</v>
      </c>
      <c r="BM158" s="205" t="s">
        <v>95</v>
      </c>
    </row>
    <row r="159" spans="1:65" s="2" customFormat="1" ht="16.5" customHeight="1">
      <c r="A159" s="35"/>
      <c r="B159" s="36"/>
      <c r="C159" s="193" t="s">
        <v>98</v>
      </c>
      <c r="D159" s="193" t="s">
        <v>158</v>
      </c>
      <c r="E159" s="194" t="s">
        <v>1080</v>
      </c>
      <c r="F159" s="195" t="s">
        <v>1081</v>
      </c>
      <c r="G159" s="196" t="s">
        <v>161</v>
      </c>
      <c r="H159" s="197">
        <v>0.5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2.5018799999999999</v>
      </c>
      <c r="R159" s="203">
        <f>Q159*H159</f>
        <v>1.2509399999999999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95</v>
      </c>
      <c r="AT159" s="205" t="s">
        <v>158</v>
      </c>
      <c r="AU159" s="205" t="s">
        <v>85</v>
      </c>
      <c r="AY159" s="18" t="s">
        <v>156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95</v>
      </c>
      <c r="BM159" s="205" t="s">
        <v>1082</v>
      </c>
    </row>
    <row r="160" spans="1:65" s="15" customFormat="1" ht="10.199999999999999">
      <c r="B160" s="230"/>
      <c r="C160" s="231"/>
      <c r="D160" s="209" t="s">
        <v>163</v>
      </c>
      <c r="E160" s="232" t="s">
        <v>1</v>
      </c>
      <c r="F160" s="233" t="s">
        <v>1083</v>
      </c>
      <c r="G160" s="231"/>
      <c r="H160" s="232" t="s">
        <v>1</v>
      </c>
      <c r="I160" s="234"/>
      <c r="J160" s="231"/>
      <c r="K160" s="231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163</v>
      </c>
      <c r="AU160" s="239" t="s">
        <v>85</v>
      </c>
      <c r="AV160" s="15" t="s">
        <v>83</v>
      </c>
      <c r="AW160" s="15" t="s">
        <v>32</v>
      </c>
      <c r="AX160" s="15" t="s">
        <v>76</v>
      </c>
      <c r="AY160" s="239" t="s">
        <v>156</v>
      </c>
    </row>
    <row r="161" spans="1:65" s="13" customFormat="1" ht="10.199999999999999">
      <c r="B161" s="207"/>
      <c r="C161" s="208"/>
      <c r="D161" s="209" t="s">
        <v>163</v>
      </c>
      <c r="E161" s="210" t="s">
        <v>1</v>
      </c>
      <c r="F161" s="211" t="s">
        <v>1084</v>
      </c>
      <c r="G161" s="208"/>
      <c r="H161" s="212">
        <v>0.5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163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156</v>
      </c>
    </row>
    <row r="162" spans="1:65" s="14" customFormat="1" ht="10.199999999999999">
      <c r="B162" s="219"/>
      <c r="C162" s="220"/>
      <c r="D162" s="209" t="s">
        <v>163</v>
      </c>
      <c r="E162" s="221" t="s">
        <v>1</v>
      </c>
      <c r="F162" s="222" t="s">
        <v>165</v>
      </c>
      <c r="G162" s="220"/>
      <c r="H162" s="223">
        <v>0.5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163</v>
      </c>
      <c r="AU162" s="229" t="s">
        <v>85</v>
      </c>
      <c r="AV162" s="14" t="s">
        <v>95</v>
      </c>
      <c r="AW162" s="14" t="s">
        <v>32</v>
      </c>
      <c r="AX162" s="14" t="s">
        <v>83</v>
      </c>
      <c r="AY162" s="229" t="s">
        <v>156</v>
      </c>
    </row>
    <row r="163" spans="1:65" s="2" customFormat="1" ht="21.75" customHeight="1">
      <c r="A163" s="35"/>
      <c r="B163" s="36"/>
      <c r="C163" s="193" t="s">
        <v>101</v>
      </c>
      <c r="D163" s="193" t="s">
        <v>158</v>
      </c>
      <c r="E163" s="194" t="s">
        <v>1085</v>
      </c>
      <c r="F163" s="195" t="s">
        <v>1086</v>
      </c>
      <c r="G163" s="196" t="s">
        <v>186</v>
      </c>
      <c r="H163" s="197">
        <v>0.1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1.04575</v>
      </c>
      <c r="R163" s="203">
        <f>Q163*H163</f>
        <v>0.104575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95</v>
      </c>
      <c r="AT163" s="205" t="s">
        <v>158</v>
      </c>
      <c r="AU163" s="205" t="s">
        <v>85</v>
      </c>
      <c r="AY163" s="18" t="s">
        <v>156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95</v>
      </c>
      <c r="BM163" s="205" t="s">
        <v>1087</v>
      </c>
    </row>
    <row r="164" spans="1:65" s="15" customFormat="1" ht="10.199999999999999">
      <c r="B164" s="230"/>
      <c r="C164" s="231"/>
      <c r="D164" s="209" t="s">
        <v>163</v>
      </c>
      <c r="E164" s="232" t="s">
        <v>1</v>
      </c>
      <c r="F164" s="233" t="s">
        <v>1088</v>
      </c>
      <c r="G164" s="231"/>
      <c r="H164" s="232" t="s">
        <v>1</v>
      </c>
      <c r="I164" s="234"/>
      <c r="J164" s="231"/>
      <c r="K164" s="231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163</v>
      </c>
      <c r="AU164" s="239" t="s">
        <v>85</v>
      </c>
      <c r="AV164" s="15" t="s">
        <v>83</v>
      </c>
      <c r="AW164" s="15" t="s">
        <v>32</v>
      </c>
      <c r="AX164" s="15" t="s">
        <v>76</v>
      </c>
      <c r="AY164" s="239" t="s">
        <v>156</v>
      </c>
    </row>
    <row r="165" spans="1:65" s="13" customFormat="1" ht="10.199999999999999">
      <c r="B165" s="207"/>
      <c r="C165" s="208"/>
      <c r="D165" s="209" t="s">
        <v>163</v>
      </c>
      <c r="E165" s="210" t="s">
        <v>1</v>
      </c>
      <c r="F165" s="211" t="s">
        <v>1089</v>
      </c>
      <c r="G165" s="208"/>
      <c r="H165" s="212">
        <v>0.1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163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156</v>
      </c>
    </row>
    <row r="166" spans="1:65" s="14" customFormat="1" ht="10.199999999999999">
      <c r="B166" s="219"/>
      <c r="C166" s="220"/>
      <c r="D166" s="209" t="s">
        <v>163</v>
      </c>
      <c r="E166" s="221" t="s">
        <v>1</v>
      </c>
      <c r="F166" s="222" t="s">
        <v>165</v>
      </c>
      <c r="G166" s="220"/>
      <c r="H166" s="223">
        <v>0.1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163</v>
      </c>
      <c r="AU166" s="229" t="s">
        <v>85</v>
      </c>
      <c r="AV166" s="14" t="s">
        <v>95</v>
      </c>
      <c r="AW166" s="14" t="s">
        <v>32</v>
      </c>
      <c r="AX166" s="14" t="s">
        <v>83</v>
      </c>
      <c r="AY166" s="229" t="s">
        <v>156</v>
      </c>
    </row>
    <row r="167" spans="1:65" s="2" customFormat="1" ht="37.799999999999997" customHeight="1">
      <c r="A167" s="35"/>
      <c r="B167" s="36"/>
      <c r="C167" s="193" t="s">
        <v>188</v>
      </c>
      <c r="D167" s="193" t="s">
        <v>158</v>
      </c>
      <c r="E167" s="194" t="s">
        <v>184</v>
      </c>
      <c r="F167" s="195" t="s">
        <v>185</v>
      </c>
      <c r="G167" s="196" t="s">
        <v>186</v>
      </c>
      <c r="H167" s="197">
        <v>0.13600000000000001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1.9539999999999998E-2</v>
      </c>
      <c r="R167" s="203">
        <f>Q167*H167</f>
        <v>2.6574400000000001E-3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95</v>
      </c>
      <c r="AT167" s="205" t="s">
        <v>158</v>
      </c>
      <c r="AU167" s="205" t="s">
        <v>85</v>
      </c>
      <c r="AY167" s="18" t="s">
        <v>156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95</v>
      </c>
      <c r="BM167" s="205" t="s">
        <v>101</v>
      </c>
    </row>
    <row r="168" spans="1:65" s="2" customFormat="1" ht="24.15" customHeight="1">
      <c r="A168" s="35"/>
      <c r="B168" s="36"/>
      <c r="C168" s="240" t="s">
        <v>192</v>
      </c>
      <c r="D168" s="240" t="s">
        <v>189</v>
      </c>
      <c r="E168" s="241" t="s">
        <v>190</v>
      </c>
      <c r="F168" s="242" t="s">
        <v>191</v>
      </c>
      <c r="G168" s="243" t="s">
        <v>186</v>
      </c>
      <c r="H168" s="244">
        <v>0.13600000000000001</v>
      </c>
      <c r="I168" s="245"/>
      <c r="J168" s="246">
        <f>ROUND(I168*H168,2)</f>
        <v>0</v>
      </c>
      <c r="K168" s="247"/>
      <c r="L168" s="248"/>
      <c r="M168" s="249" t="s">
        <v>1</v>
      </c>
      <c r="N168" s="250" t="s">
        <v>41</v>
      </c>
      <c r="O168" s="72"/>
      <c r="P168" s="203">
        <f>O168*H168</f>
        <v>0</v>
      </c>
      <c r="Q168" s="203">
        <v>1</v>
      </c>
      <c r="R168" s="203">
        <f>Q168*H168</f>
        <v>0.13600000000000001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192</v>
      </c>
      <c r="AT168" s="205" t="s">
        <v>189</v>
      </c>
      <c r="AU168" s="205" t="s">
        <v>85</v>
      </c>
      <c r="AY168" s="18" t="s">
        <v>156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95</v>
      </c>
      <c r="BM168" s="205" t="s">
        <v>192</v>
      </c>
    </row>
    <row r="169" spans="1:65" s="13" customFormat="1" ht="10.199999999999999">
      <c r="B169" s="207"/>
      <c r="C169" s="208"/>
      <c r="D169" s="209" t="s">
        <v>163</v>
      </c>
      <c r="E169" s="210" t="s">
        <v>1</v>
      </c>
      <c r="F169" s="211" t="s">
        <v>1090</v>
      </c>
      <c r="G169" s="208"/>
      <c r="H169" s="212">
        <v>0.13600000000000001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163</v>
      </c>
      <c r="AU169" s="218" t="s">
        <v>85</v>
      </c>
      <c r="AV169" s="13" t="s">
        <v>85</v>
      </c>
      <c r="AW169" s="13" t="s">
        <v>32</v>
      </c>
      <c r="AX169" s="13" t="s">
        <v>76</v>
      </c>
      <c r="AY169" s="218" t="s">
        <v>156</v>
      </c>
    </row>
    <row r="170" spans="1:65" s="14" customFormat="1" ht="10.199999999999999">
      <c r="B170" s="219"/>
      <c r="C170" s="220"/>
      <c r="D170" s="209" t="s">
        <v>163</v>
      </c>
      <c r="E170" s="221" t="s">
        <v>1</v>
      </c>
      <c r="F170" s="222" t="s">
        <v>165</v>
      </c>
      <c r="G170" s="220"/>
      <c r="H170" s="223">
        <v>0.13600000000000001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163</v>
      </c>
      <c r="AU170" s="229" t="s">
        <v>85</v>
      </c>
      <c r="AV170" s="14" t="s">
        <v>95</v>
      </c>
      <c r="AW170" s="14" t="s">
        <v>32</v>
      </c>
      <c r="AX170" s="14" t="s">
        <v>83</v>
      </c>
      <c r="AY170" s="229" t="s">
        <v>156</v>
      </c>
    </row>
    <row r="171" spans="1:65" s="2" customFormat="1" ht="21.75" customHeight="1">
      <c r="A171" s="35"/>
      <c r="B171" s="36"/>
      <c r="C171" s="193" t="s">
        <v>197</v>
      </c>
      <c r="D171" s="193" t="s">
        <v>158</v>
      </c>
      <c r="E171" s="194" t="s">
        <v>1091</v>
      </c>
      <c r="F171" s="195" t="s">
        <v>1092</v>
      </c>
      <c r="G171" s="196" t="s">
        <v>295</v>
      </c>
      <c r="H171" s="197">
        <v>24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3.2000000000000003E-4</v>
      </c>
      <c r="R171" s="203">
        <f>Q171*H171</f>
        <v>7.6800000000000011E-3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95</v>
      </c>
      <c r="AT171" s="205" t="s">
        <v>158</v>
      </c>
      <c r="AU171" s="205" t="s">
        <v>85</v>
      </c>
      <c r="AY171" s="18" t="s">
        <v>156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95</v>
      </c>
      <c r="BM171" s="205" t="s">
        <v>1093</v>
      </c>
    </row>
    <row r="172" spans="1:65" s="15" customFormat="1" ht="10.199999999999999">
      <c r="B172" s="230"/>
      <c r="C172" s="231"/>
      <c r="D172" s="209" t="s">
        <v>163</v>
      </c>
      <c r="E172" s="232" t="s">
        <v>1</v>
      </c>
      <c r="F172" s="233" t="s">
        <v>1094</v>
      </c>
      <c r="G172" s="231"/>
      <c r="H172" s="232" t="s">
        <v>1</v>
      </c>
      <c r="I172" s="234"/>
      <c r="J172" s="231"/>
      <c r="K172" s="231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163</v>
      </c>
      <c r="AU172" s="239" t="s">
        <v>85</v>
      </c>
      <c r="AV172" s="15" t="s">
        <v>83</v>
      </c>
      <c r="AW172" s="15" t="s">
        <v>32</v>
      </c>
      <c r="AX172" s="15" t="s">
        <v>76</v>
      </c>
      <c r="AY172" s="239" t="s">
        <v>156</v>
      </c>
    </row>
    <row r="173" spans="1:65" s="13" customFormat="1" ht="10.199999999999999">
      <c r="B173" s="207"/>
      <c r="C173" s="208"/>
      <c r="D173" s="209" t="s">
        <v>163</v>
      </c>
      <c r="E173" s="210" t="s">
        <v>1</v>
      </c>
      <c r="F173" s="211" t="s">
        <v>1095</v>
      </c>
      <c r="G173" s="208"/>
      <c r="H173" s="212">
        <v>24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163</v>
      </c>
      <c r="AU173" s="218" t="s">
        <v>85</v>
      </c>
      <c r="AV173" s="13" t="s">
        <v>85</v>
      </c>
      <c r="AW173" s="13" t="s">
        <v>32</v>
      </c>
      <c r="AX173" s="13" t="s">
        <v>76</v>
      </c>
      <c r="AY173" s="218" t="s">
        <v>156</v>
      </c>
    </row>
    <row r="174" spans="1:65" s="14" customFormat="1" ht="10.199999999999999">
      <c r="B174" s="219"/>
      <c r="C174" s="220"/>
      <c r="D174" s="209" t="s">
        <v>163</v>
      </c>
      <c r="E174" s="221" t="s">
        <v>1</v>
      </c>
      <c r="F174" s="222" t="s">
        <v>165</v>
      </c>
      <c r="G174" s="220"/>
      <c r="H174" s="223">
        <v>24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163</v>
      </c>
      <c r="AU174" s="229" t="s">
        <v>85</v>
      </c>
      <c r="AV174" s="14" t="s">
        <v>95</v>
      </c>
      <c r="AW174" s="14" t="s">
        <v>32</v>
      </c>
      <c r="AX174" s="14" t="s">
        <v>83</v>
      </c>
      <c r="AY174" s="229" t="s">
        <v>156</v>
      </c>
    </row>
    <row r="175" spans="1:65" s="2" customFormat="1" ht="24.15" customHeight="1">
      <c r="A175" s="35"/>
      <c r="B175" s="36"/>
      <c r="C175" s="193" t="s">
        <v>187</v>
      </c>
      <c r="D175" s="193" t="s">
        <v>158</v>
      </c>
      <c r="E175" s="194" t="s">
        <v>206</v>
      </c>
      <c r="F175" s="195" t="s">
        <v>207</v>
      </c>
      <c r="G175" s="196" t="s">
        <v>203</v>
      </c>
      <c r="H175" s="197">
        <v>54.45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8.0000000000000007E-5</v>
      </c>
      <c r="R175" s="203">
        <f>Q175*H175</f>
        <v>4.3560000000000005E-3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95</v>
      </c>
      <c r="AT175" s="205" t="s">
        <v>158</v>
      </c>
      <c r="AU175" s="205" t="s">
        <v>85</v>
      </c>
      <c r="AY175" s="18" t="s">
        <v>156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95</v>
      </c>
      <c r="BM175" s="205" t="s">
        <v>1096</v>
      </c>
    </row>
    <row r="176" spans="1:65" s="13" customFormat="1" ht="10.199999999999999">
      <c r="B176" s="207"/>
      <c r="C176" s="208"/>
      <c r="D176" s="209" t="s">
        <v>163</v>
      </c>
      <c r="E176" s="210" t="s">
        <v>1</v>
      </c>
      <c r="F176" s="211" t="s">
        <v>1097</v>
      </c>
      <c r="G176" s="208"/>
      <c r="H176" s="212">
        <v>54.45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163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156</v>
      </c>
    </row>
    <row r="177" spans="1:65" s="14" customFormat="1" ht="10.199999999999999">
      <c r="B177" s="219"/>
      <c r="C177" s="220"/>
      <c r="D177" s="209" t="s">
        <v>163</v>
      </c>
      <c r="E177" s="221" t="s">
        <v>1</v>
      </c>
      <c r="F177" s="222" t="s">
        <v>165</v>
      </c>
      <c r="G177" s="220"/>
      <c r="H177" s="223">
        <v>54.45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163</v>
      </c>
      <c r="AU177" s="229" t="s">
        <v>85</v>
      </c>
      <c r="AV177" s="14" t="s">
        <v>95</v>
      </c>
      <c r="AW177" s="14" t="s">
        <v>32</v>
      </c>
      <c r="AX177" s="14" t="s">
        <v>83</v>
      </c>
      <c r="AY177" s="229" t="s">
        <v>156</v>
      </c>
    </row>
    <row r="178" spans="1:65" s="2" customFormat="1" ht="37.799999999999997" customHeight="1">
      <c r="A178" s="35"/>
      <c r="B178" s="36"/>
      <c r="C178" s="193" t="s">
        <v>205</v>
      </c>
      <c r="D178" s="193" t="s">
        <v>158</v>
      </c>
      <c r="E178" s="194" t="s">
        <v>216</v>
      </c>
      <c r="F178" s="195" t="s">
        <v>217</v>
      </c>
      <c r="G178" s="196" t="s">
        <v>218</v>
      </c>
      <c r="H178" s="197">
        <v>34.043999999999997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6.1719999999999997E-2</v>
      </c>
      <c r="R178" s="203">
        <f>Q178*H178</f>
        <v>2.1011956799999996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95</v>
      </c>
      <c r="AT178" s="205" t="s">
        <v>158</v>
      </c>
      <c r="AU178" s="205" t="s">
        <v>85</v>
      </c>
      <c r="AY178" s="18" t="s">
        <v>156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95</v>
      </c>
      <c r="BM178" s="205" t="s">
        <v>8</v>
      </c>
    </row>
    <row r="179" spans="1:65" s="13" customFormat="1" ht="10.199999999999999">
      <c r="B179" s="207"/>
      <c r="C179" s="208"/>
      <c r="D179" s="209" t="s">
        <v>163</v>
      </c>
      <c r="E179" s="210" t="s">
        <v>1</v>
      </c>
      <c r="F179" s="211" t="s">
        <v>1098</v>
      </c>
      <c r="G179" s="208"/>
      <c r="H179" s="212">
        <v>27.544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163</v>
      </c>
      <c r="AU179" s="218" t="s">
        <v>85</v>
      </c>
      <c r="AV179" s="13" t="s">
        <v>85</v>
      </c>
      <c r="AW179" s="13" t="s">
        <v>32</v>
      </c>
      <c r="AX179" s="13" t="s">
        <v>76</v>
      </c>
      <c r="AY179" s="218" t="s">
        <v>156</v>
      </c>
    </row>
    <row r="180" spans="1:65" s="13" customFormat="1" ht="10.199999999999999">
      <c r="B180" s="207"/>
      <c r="C180" s="208"/>
      <c r="D180" s="209" t="s">
        <v>163</v>
      </c>
      <c r="E180" s="210" t="s">
        <v>1</v>
      </c>
      <c r="F180" s="211" t="s">
        <v>1099</v>
      </c>
      <c r="G180" s="208"/>
      <c r="H180" s="212">
        <v>6.5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163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156</v>
      </c>
    </row>
    <row r="181" spans="1:65" s="14" customFormat="1" ht="10.199999999999999">
      <c r="B181" s="219"/>
      <c r="C181" s="220"/>
      <c r="D181" s="209" t="s">
        <v>163</v>
      </c>
      <c r="E181" s="221" t="s">
        <v>1</v>
      </c>
      <c r="F181" s="222" t="s">
        <v>165</v>
      </c>
      <c r="G181" s="220"/>
      <c r="H181" s="223">
        <v>34.043999999999997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163</v>
      </c>
      <c r="AU181" s="229" t="s">
        <v>85</v>
      </c>
      <c r="AV181" s="14" t="s">
        <v>95</v>
      </c>
      <c r="AW181" s="14" t="s">
        <v>32</v>
      </c>
      <c r="AX181" s="14" t="s">
        <v>83</v>
      </c>
      <c r="AY181" s="229" t="s">
        <v>156</v>
      </c>
    </row>
    <row r="182" spans="1:65" s="2" customFormat="1" ht="37.799999999999997" customHeight="1">
      <c r="A182" s="35"/>
      <c r="B182" s="36"/>
      <c r="C182" s="193" t="s">
        <v>8</v>
      </c>
      <c r="D182" s="193" t="s">
        <v>158</v>
      </c>
      <c r="E182" s="194" t="s">
        <v>223</v>
      </c>
      <c r="F182" s="195" t="s">
        <v>224</v>
      </c>
      <c r="G182" s="196" t="s">
        <v>218</v>
      </c>
      <c r="H182" s="197">
        <v>130.41399999999999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7.9210000000000003E-2</v>
      </c>
      <c r="R182" s="203">
        <f>Q182*H182</f>
        <v>10.33009294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95</v>
      </c>
      <c r="AT182" s="205" t="s">
        <v>158</v>
      </c>
      <c r="AU182" s="205" t="s">
        <v>85</v>
      </c>
      <c r="AY182" s="18" t="s">
        <v>156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95</v>
      </c>
      <c r="BM182" s="205" t="s">
        <v>196</v>
      </c>
    </row>
    <row r="183" spans="1:65" s="13" customFormat="1" ht="10.199999999999999">
      <c r="B183" s="207"/>
      <c r="C183" s="208"/>
      <c r="D183" s="209" t="s">
        <v>163</v>
      </c>
      <c r="E183" s="210" t="s">
        <v>1</v>
      </c>
      <c r="F183" s="211" t="s">
        <v>1100</v>
      </c>
      <c r="G183" s="208"/>
      <c r="H183" s="212">
        <v>129.34800000000001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163</v>
      </c>
      <c r="AU183" s="218" t="s">
        <v>85</v>
      </c>
      <c r="AV183" s="13" t="s">
        <v>85</v>
      </c>
      <c r="AW183" s="13" t="s">
        <v>32</v>
      </c>
      <c r="AX183" s="13" t="s">
        <v>76</v>
      </c>
      <c r="AY183" s="218" t="s">
        <v>156</v>
      </c>
    </row>
    <row r="184" spans="1:65" s="13" customFormat="1" ht="10.199999999999999">
      <c r="B184" s="207"/>
      <c r="C184" s="208"/>
      <c r="D184" s="209" t="s">
        <v>163</v>
      </c>
      <c r="E184" s="210" t="s">
        <v>1</v>
      </c>
      <c r="F184" s="211" t="s">
        <v>1101</v>
      </c>
      <c r="G184" s="208"/>
      <c r="H184" s="212">
        <v>1.0660000000000001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163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156</v>
      </c>
    </row>
    <row r="185" spans="1:65" s="14" customFormat="1" ht="10.199999999999999">
      <c r="B185" s="219"/>
      <c r="C185" s="220"/>
      <c r="D185" s="209" t="s">
        <v>163</v>
      </c>
      <c r="E185" s="221" t="s">
        <v>1</v>
      </c>
      <c r="F185" s="222" t="s">
        <v>165</v>
      </c>
      <c r="G185" s="220"/>
      <c r="H185" s="223">
        <v>130.41399999999999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163</v>
      </c>
      <c r="AU185" s="229" t="s">
        <v>85</v>
      </c>
      <c r="AV185" s="14" t="s">
        <v>95</v>
      </c>
      <c r="AW185" s="14" t="s">
        <v>32</v>
      </c>
      <c r="AX185" s="14" t="s">
        <v>83</v>
      </c>
      <c r="AY185" s="229" t="s">
        <v>156</v>
      </c>
    </row>
    <row r="186" spans="1:65" s="2" customFormat="1" ht="24.15" customHeight="1">
      <c r="A186" s="35"/>
      <c r="B186" s="36"/>
      <c r="C186" s="193" t="s">
        <v>222</v>
      </c>
      <c r="D186" s="193" t="s">
        <v>158</v>
      </c>
      <c r="E186" s="194" t="s">
        <v>235</v>
      </c>
      <c r="F186" s="195" t="s">
        <v>236</v>
      </c>
      <c r="G186" s="196" t="s">
        <v>203</v>
      </c>
      <c r="H186" s="197">
        <v>39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1.2999999999999999E-4</v>
      </c>
      <c r="R186" s="203">
        <f>Q186*H186</f>
        <v>5.0699999999999999E-3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95</v>
      </c>
      <c r="AT186" s="205" t="s">
        <v>158</v>
      </c>
      <c r="AU186" s="205" t="s">
        <v>85</v>
      </c>
      <c r="AY186" s="18" t="s">
        <v>156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95</v>
      </c>
      <c r="BM186" s="205" t="s">
        <v>200</v>
      </c>
    </row>
    <row r="187" spans="1:65" s="13" customFormat="1" ht="10.199999999999999">
      <c r="B187" s="207"/>
      <c r="C187" s="208"/>
      <c r="D187" s="209" t="s">
        <v>163</v>
      </c>
      <c r="E187" s="210" t="s">
        <v>1</v>
      </c>
      <c r="F187" s="211" t="s">
        <v>1102</v>
      </c>
      <c r="G187" s="208"/>
      <c r="H187" s="212">
        <v>39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163</v>
      </c>
      <c r="AU187" s="218" t="s">
        <v>85</v>
      </c>
      <c r="AV187" s="13" t="s">
        <v>85</v>
      </c>
      <c r="AW187" s="13" t="s">
        <v>32</v>
      </c>
      <c r="AX187" s="13" t="s">
        <v>76</v>
      </c>
      <c r="AY187" s="218" t="s">
        <v>156</v>
      </c>
    </row>
    <row r="188" spans="1:65" s="14" customFormat="1" ht="10.199999999999999">
      <c r="B188" s="219"/>
      <c r="C188" s="220"/>
      <c r="D188" s="209" t="s">
        <v>163</v>
      </c>
      <c r="E188" s="221" t="s">
        <v>1</v>
      </c>
      <c r="F188" s="222" t="s">
        <v>165</v>
      </c>
      <c r="G188" s="220"/>
      <c r="H188" s="223">
        <v>39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163</v>
      </c>
      <c r="AU188" s="229" t="s">
        <v>85</v>
      </c>
      <c r="AV188" s="14" t="s">
        <v>95</v>
      </c>
      <c r="AW188" s="14" t="s">
        <v>32</v>
      </c>
      <c r="AX188" s="14" t="s">
        <v>83</v>
      </c>
      <c r="AY188" s="229" t="s">
        <v>156</v>
      </c>
    </row>
    <row r="189" spans="1:65" s="2" customFormat="1" ht="24.15" customHeight="1">
      <c r="A189" s="35"/>
      <c r="B189" s="36"/>
      <c r="C189" s="193" t="s">
        <v>196</v>
      </c>
      <c r="D189" s="193" t="s">
        <v>158</v>
      </c>
      <c r="E189" s="194" t="s">
        <v>1103</v>
      </c>
      <c r="F189" s="195" t="s">
        <v>1104</v>
      </c>
      <c r="G189" s="196" t="s">
        <v>218</v>
      </c>
      <c r="H189" s="197">
        <v>7.05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0.29330000000000001</v>
      </c>
      <c r="R189" s="203">
        <f>Q189*H189</f>
        <v>2.0677650000000001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95</v>
      </c>
      <c r="AT189" s="205" t="s">
        <v>158</v>
      </c>
      <c r="AU189" s="205" t="s">
        <v>85</v>
      </c>
      <c r="AY189" s="18" t="s">
        <v>156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95</v>
      </c>
      <c r="BM189" s="205" t="s">
        <v>1105</v>
      </c>
    </row>
    <row r="190" spans="1:65" s="15" customFormat="1" ht="10.199999999999999">
      <c r="B190" s="230"/>
      <c r="C190" s="231"/>
      <c r="D190" s="209" t="s">
        <v>163</v>
      </c>
      <c r="E190" s="232" t="s">
        <v>1</v>
      </c>
      <c r="F190" s="233" t="s">
        <v>1106</v>
      </c>
      <c r="G190" s="231"/>
      <c r="H190" s="232" t="s">
        <v>1</v>
      </c>
      <c r="I190" s="234"/>
      <c r="J190" s="231"/>
      <c r="K190" s="231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163</v>
      </c>
      <c r="AU190" s="239" t="s">
        <v>85</v>
      </c>
      <c r="AV190" s="15" t="s">
        <v>83</v>
      </c>
      <c r="AW190" s="15" t="s">
        <v>32</v>
      </c>
      <c r="AX190" s="15" t="s">
        <v>76</v>
      </c>
      <c r="AY190" s="239" t="s">
        <v>156</v>
      </c>
    </row>
    <row r="191" spans="1:65" s="15" customFormat="1" ht="10.199999999999999">
      <c r="B191" s="230"/>
      <c r="C191" s="231"/>
      <c r="D191" s="209" t="s">
        <v>163</v>
      </c>
      <c r="E191" s="232" t="s">
        <v>1</v>
      </c>
      <c r="F191" s="233" t="s">
        <v>1107</v>
      </c>
      <c r="G191" s="231"/>
      <c r="H191" s="232" t="s">
        <v>1</v>
      </c>
      <c r="I191" s="234"/>
      <c r="J191" s="231"/>
      <c r="K191" s="231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163</v>
      </c>
      <c r="AU191" s="239" t="s">
        <v>85</v>
      </c>
      <c r="AV191" s="15" t="s">
        <v>83</v>
      </c>
      <c r="AW191" s="15" t="s">
        <v>32</v>
      </c>
      <c r="AX191" s="15" t="s">
        <v>76</v>
      </c>
      <c r="AY191" s="239" t="s">
        <v>156</v>
      </c>
    </row>
    <row r="192" spans="1:65" s="13" customFormat="1" ht="10.199999999999999">
      <c r="B192" s="207"/>
      <c r="C192" s="208"/>
      <c r="D192" s="209" t="s">
        <v>163</v>
      </c>
      <c r="E192" s="210" t="s">
        <v>1</v>
      </c>
      <c r="F192" s="211" t="s">
        <v>1108</v>
      </c>
      <c r="G192" s="208"/>
      <c r="H192" s="212">
        <v>4.8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163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156</v>
      </c>
    </row>
    <row r="193" spans="1:65" s="13" customFormat="1" ht="10.199999999999999">
      <c r="B193" s="207"/>
      <c r="C193" s="208"/>
      <c r="D193" s="209" t="s">
        <v>163</v>
      </c>
      <c r="E193" s="210" t="s">
        <v>1</v>
      </c>
      <c r="F193" s="211" t="s">
        <v>1109</v>
      </c>
      <c r="G193" s="208"/>
      <c r="H193" s="212">
        <v>2.25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163</v>
      </c>
      <c r="AU193" s="218" t="s">
        <v>85</v>
      </c>
      <c r="AV193" s="13" t="s">
        <v>85</v>
      </c>
      <c r="AW193" s="13" t="s">
        <v>32</v>
      </c>
      <c r="AX193" s="13" t="s">
        <v>76</v>
      </c>
      <c r="AY193" s="218" t="s">
        <v>156</v>
      </c>
    </row>
    <row r="194" spans="1:65" s="14" customFormat="1" ht="10.199999999999999">
      <c r="B194" s="219"/>
      <c r="C194" s="220"/>
      <c r="D194" s="209" t="s">
        <v>163</v>
      </c>
      <c r="E194" s="221" t="s">
        <v>1</v>
      </c>
      <c r="F194" s="222" t="s">
        <v>165</v>
      </c>
      <c r="G194" s="220"/>
      <c r="H194" s="223">
        <v>7.05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163</v>
      </c>
      <c r="AU194" s="229" t="s">
        <v>85</v>
      </c>
      <c r="AV194" s="14" t="s">
        <v>95</v>
      </c>
      <c r="AW194" s="14" t="s">
        <v>32</v>
      </c>
      <c r="AX194" s="14" t="s">
        <v>83</v>
      </c>
      <c r="AY194" s="229" t="s">
        <v>156</v>
      </c>
    </row>
    <row r="195" spans="1:65" s="2" customFormat="1" ht="16.5" customHeight="1">
      <c r="A195" s="35"/>
      <c r="B195" s="36"/>
      <c r="C195" s="193" t="s">
        <v>234</v>
      </c>
      <c r="D195" s="193" t="s">
        <v>158</v>
      </c>
      <c r="E195" s="194" t="s">
        <v>239</v>
      </c>
      <c r="F195" s="195" t="s">
        <v>240</v>
      </c>
      <c r="G195" s="196" t="s">
        <v>218</v>
      </c>
      <c r="H195" s="197">
        <v>4.5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8.3409999999999998E-2</v>
      </c>
      <c r="R195" s="203">
        <f>Q195*H195</f>
        <v>0.37534499999999998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95</v>
      </c>
      <c r="AT195" s="205" t="s">
        <v>158</v>
      </c>
      <c r="AU195" s="205" t="s">
        <v>85</v>
      </c>
      <c r="AY195" s="18" t="s">
        <v>156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95</v>
      </c>
      <c r="BM195" s="205" t="s">
        <v>1110</v>
      </c>
    </row>
    <row r="196" spans="1:65" s="15" customFormat="1" ht="10.199999999999999">
      <c r="B196" s="230"/>
      <c r="C196" s="231"/>
      <c r="D196" s="209" t="s">
        <v>163</v>
      </c>
      <c r="E196" s="232" t="s">
        <v>1</v>
      </c>
      <c r="F196" s="233" t="s">
        <v>1111</v>
      </c>
      <c r="G196" s="231"/>
      <c r="H196" s="232" t="s">
        <v>1</v>
      </c>
      <c r="I196" s="234"/>
      <c r="J196" s="231"/>
      <c r="K196" s="231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163</v>
      </c>
      <c r="AU196" s="239" t="s">
        <v>85</v>
      </c>
      <c r="AV196" s="15" t="s">
        <v>83</v>
      </c>
      <c r="AW196" s="15" t="s">
        <v>32</v>
      </c>
      <c r="AX196" s="15" t="s">
        <v>76</v>
      </c>
      <c r="AY196" s="239" t="s">
        <v>156</v>
      </c>
    </row>
    <row r="197" spans="1:65" s="13" customFormat="1" ht="10.199999999999999">
      <c r="B197" s="207"/>
      <c r="C197" s="208"/>
      <c r="D197" s="209" t="s">
        <v>163</v>
      </c>
      <c r="E197" s="210" t="s">
        <v>1</v>
      </c>
      <c r="F197" s="211" t="s">
        <v>243</v>
      </c>
      <c r="G197" s="208"/>
      <c r="H197" s="212">
        <v>3</v>
      </c>
      <c r="I197" s="213"/>
      <c r="J197" s="208"/>
      <c r="K197" s="208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163</v>
      </c>
      <c r="AU197" s="218" t="s">
        <v>85</v>
      </c>
      <c r="AV197" s="13" t="s">
        <v>85</v>
      </c>
      <c r="AW197" s="13" t="s">
        <v>32</v>
      </c>
      <c r="AX197" s="13" t="s">
        <v>76</v>
      </c>
      <c r="AY197" s="218" t="s">
        <v>156</v>
      </c>
    </row>
    <row r="198" spans="1:65" s="15" customFormat="1" ht="10.199999999999999">
      <c r="B198" s="230"/>
      <c r="C198" s="231"/>
      <c r="D198" s="209" t="s">
        <v>163</v>
      </c>
      <c r="E198" s="232" t="s">
        <v>1</v>
      </c>
      <c r="F198" s="233" t="s">
        <v>1112</v>
      </c>
      <c r="G198" s="231"/>
      <c r="H198" s="232" t="s">
        <v>1</v>
      </c>
      <c r="I198" s="234"/>
      <c r="J198" s="231"/>
      <c r="K198" s="231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163</v>
      </c>
      <c r="AU198" s="239" t="s">
        <v>85</v>
      </c>
      <c r="AV198" s="15" t="s">
        <v>83</v>
      </c>
      <c r="AW198" s="15" t="s">
        <v>32</v>
      </c>
      <c r="AX198" s="15" t="s">
        <v>76</v>
      </c>
      <c r="AY198" s="239" t="s">
        <v>156</v>
      </c>
    </row>
    <row r="199" spans="1:65" s="13" customFormat="1" ht="10.199999999999999">
      <c r="B199" s="207"/>
      <c r="C199" s="208"/>
      <c r="D199" s="209" t="s">
        <v>163</v>
      </c>
      <c r="E199" s="210" t="s">
        <v>1</v>
      </c>
      <c r="F199" s="211" t="s">
        <v>1113</v>
      </c>
      <c r="G199" s="208"/>
      <c r="H199" s="212">
        <v>1.5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163</v>
      </c>
      <c r="AU199" s="218" t="s">
        <v>85</v>
      </c>
      <c r="AV199" s="13" t="s">
        <v>85</v>
      </c>
      <c r="AW199" s="13" t="s">
        <v>32</v>
      </c>
      <c r="AX199" s="13" t="s">
        <v>76</v>
      </c>
      <c r="AY199" s="218" t="s">
        <v>156</v>
      </c>
    </row>
    <row r="200" spans="1:65" s="14" customFormat="1" ht="10.199999999999999">
      <c r="B200" s="219"/>
      <c r="C200" s="220"/>
      <c r="D200" s="209" t="s">
        <v>163</v>
      </c>
      <c r="E200" s="221" t="s">
        <v>1</v>
      </c>
      <c r="F200" s="222" t="s">
        <v>165</v>
      </c>
      <c r="G200" s="220"/>
      <c r="H200" s="223">
        <v>4.5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163</v>
      </c>
      <c r="AU200" s="229" t="s">
        <v>85</v>
      </c>
      <c r="AV200" s="14" t="s">
        <v>95</v>
      </c>
      <c r="AW200" s="14" t="s">
        <v>32</v>
      </c>
      <c r="AX200" s="14" t="s">
        <v>83</v>
      </c>
      <c r="AY200" s="229" t="s">
        <v>156</v>
      </c>
    </row>
    <row r="201" spans="1:65" s="12" customFormat="1" ht="22.8" customHeight="1">
      <c r="B201" s="177"/>
      <c r="C201" s="178"/>
      <c r="D201" s="179" t="s">
        <v>75</v>
      </c>
      <c r="E201" s="191" t="s">
        <v>95</v>
      </c>
      <c r="F201" s="191" t="s">
        <v>251</v>
      </c>
      <c r="G201" s="178"/>
      <c r="H201" s="178"/>
      <c r="I201" s="181"/>
      <c r="J201" s="192">
        <f>BK201</f>
        <v>0</v>
      </c>
      <c r="K201" s="178"/>
      <c r="L201" s="183"/>
      <c r="M201" s="184"/>
      <c r="N201" s="185"/>
      <c r="O201" s="185"/>
      <c r="P201" s="186">
        <f>SUM(P202:P209)</f>
        <v>0</v>
      </c>
      <c r="Q201" s="185"/>
      <c r="R201" s="186">
        <f>SUM(R202:R209)</f>
        <v>3.3856700599999998</v>
      </c>
      <c r="S201" s="185"/>
      <c r="T201" s="187">
        <f>SUM(T202:T209)</f>
        <v>0</v>
      </c>
      <c r="AR201" s="188" t="s">
        <v>83</v>
      </c>
      <c r="AT201" s="189" t="s">
        <v>75</v>
      </c>
      <c r="AU201" s="189" t="s">
        <v>83</v>
      </c>
      <c r="AY201" s="188" t="s">
        <v>156</v>
      </c>
      <c r="BK201" s="190">
        <f>SUM(BK202:BK209)</f>
        <v>0</v>
      </c>
    </row>
    <row r="202" spans="1:65" s="2" customFormat="1" ht="24.15" customHeight="1">
      <c r="A202" s="35"/>
      <c r="B202" s="36"/>
      <c r="C202" s="193" t="s">
        <v>200</v>
      </c>
      <c r="D202" s="193" t="s">
        <v>158</v>
      </c>
      <c r="E202" s="194" t="s">
        <v>1114</v>
      </c>
      <c r="F202" s="195" t="s">
        <v>1115</v>
      </c>
      <c r="G202" s="196" t="s">
        <v>161</v>
      </c>
      <c r="H202" s="197">
        <v>1.2549999999999999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2.5019800000000001</v>
      </c>
      <c r="R202" s="203">
        <f>Q202*H202</f>
        <v>3.1399849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95</v>
      </c>
      <c r="AT202" s="205" t="s">
        <v>158</v>
      </c>
      <c r="AU202" s="205" t="s">
        <v>85</v>
      </c>
      <c r="AY202" s="18" t="s">
        <v>156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95</v>
      </c>
      <c r="BM202" s="205" t="s">
        <v>252</v>
      </c>
    </row>
    <row r="203" spans="1:65" s="13" customFormat="1" ht="10.199999999999999">
      <c r="B203" s="207"/>
      <c r="C203" s="208"/>
      <c r="D203" s="209" t="s">
        <v>163</v>
      </c>
      <c r="E203" s="210" t="s">
        <v>1</v>
      </c>
      <c r="F203" s="211" t="s">
        <v>1116</v>
      </c>
      <c r="G203" s="208"/>
      <c r="H203" s="212">
        <v>1.2549999999999999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163</v>
      </c>
      <c r="AU203" s="218" t="s">
        <v>85</v>
      </c>
      <c r="AV203" s="13" t="s">
        <v>85</v>
      </c>
      <c r="AW203" s="13" t="s">
        <v>32</v>
      </c>
      <c r="AX203" s="13" t="s">
        <v>76</v>
      </c>
      <c r="AY203" s="218" t="s">
        <v>156</v>
      </c>
    </row>
    <row r="204" spans="1:65" s="14" customFormat="1" ht="10.199999999999999">
      <c r="B204" s="219"/>
      <c r="C204" s="220"/>
      <c r="D204" s="209" t="s">
        <v>163</v>
      </c>
      <c r="E204" s="221" t="s">
        <v>1</v>
      </c>
      <c r="F204" s="222" t="s">
        <v>165</v>
      </c>
      <c r="G204" s="220"/>
      <c r="H204" s="223">
        <v>1.2549999999999999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163</v>
      </c>
      <c r="AU204" s="229" t="s">
        <v>85</v>
      </c>
      <c r="AV204" s="14" t="s">
        <v>95</v>
      </c>
      <c r="AW204" s="14" t="s">
        <v>32</v>
      </c>
      <c r="AX204" s="14" t="s">
        <v>83</v>
      </c>
      <c r="AY204" s="229" t="s">
        <v>156</v>
      </c>
    </row>
    <row r="205" spans="1:65" s="2" customFormat="1" ht="24.15" customHeight="1">
      <c r="A205" s="35"/>
      <c r="B205" s="36"/>
      <c r="C205" s="193" t="s">
        <v>244</v>
      </c>
      <c r="D205" s="193" t="s">
        <v>158</v>
      </c>
      <c r="E205" s="194" t="s">
        <v>1117</v>
      </c>
      <c r="F205" s="195" t="s">
        <v>1118</v>
      </c>
      <c r="G205" s="196" t="s">
        <v>218</v>
      </c>
      <c r="H205" s="197">
        <v>7.7750000000000004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1.1169999999999999E-2</v>
      </c>
      <c r="R205" s="203">
        <f>Q205*H205</f>
        <v>8.684675E-2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95</v>
      </c>
      <c r="AT205" s="205" t="s">
        <v>158</v>
      </c>
      <c r="AU205" s="205" t="s">
        <v>85</v>
      </c>
      <c r="AY205" s="18" t="s">
        <v>156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95</v>
      </c>
      <c r="BM205" s="205" t="s">
        <v>219</v>
      </c>
    </row>
    <row r="206" spans="1:65" s="13" customFormat="1" ht="10.199999999999999">
      <c r="B206" s="207"/>
      <c r="C206" s="208"/>
      <c r="D206" s="209" t="s">
        <v>163</v>
      </c>
      <c r="E206" s="210" t="s">
        <v>1</v>
      </c>
      <c r="F206" s="211" t="s">
        <v>1119</v>
      </c>
      <c r="G206" s="208"/>
      <c r="H206" s="212">
        <v>7.7750000000000004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163</v>
      </c>
      <c r="AU206" s="218" t="s">
        <v>85</v>
      </c>
      <c r="AV206" s="13" t="s">
        <v>85</v>
      </c>
      <c r="AW206" s="13" t="s">
        <v>32</v>
      </c>
      <c r="AX206" s="13" t="s">
        <v>76</v>
      </c>
      <c r="AY206" s="218" t="s">
        <v>156</v>
      </c>
    </row>
    <row r="207" spans="1:65" s="14" customFormat="1" ht="10.199999999999999">
      <c r="B207" s="219"/>
      <c r="C207" s="220"/>
      <c r="D207" s="209" t="s">
        <v>163</v>
      </c>
      <c r="E207" s="221" t="s">
        <v>1</v>
      </c>
      <c r="F207" s="222" t="s">
        <v>165</v>
      </c>
      <c r="G207" s="220"/>
      <c r="H207" s="223">
        <v>7.7750000000000004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163</v>
      </c>
      <c r="AU207" s="229" t="s">
        <v>85</v>
      </c>
      <c r="AV207" s="14" t="s">
        <v>95</v>
      </c>
      <c r="AW207" s="14" t="s">
        <v>32</v>
      </c>
      <c r="AX207" s="14" t="s">
        <v>83</v>
      </c>
      <c r="AY207" s="229" t="s">
        <v>156</v>
      </c>
    </row>
    <row r="208" spans="1:65" s="2" customFormat="1" ht="24.15" customHeight="1">
      <c r="A208" s="35"/>
      <c r="B208" s="36"/>
      <c r="C208" s="193" t="s">
        <v>252</v>
      </c>
      <c r="D208" s="193" t="s">
        <v>158</v>
      </c>
      <c r="E208" s="194" t="s">
        <v>1120</v>
      </c>
      <c r="F208" s="195" t="s">
        <v>1121</v>
      </c>
      <c r="G208" s="196" t="s">
        <v>218</v>
      </c>
      <c r="H208" s="197">
        <v>7.7750000000000004</v>
      </c>
      <c r="I208" s="198"/>
      <c r="J208" s="199">
        <f>ROUND(I208*H208,2)</f>
        <v>0</v>
      </c>
      <c r="K208" s="200"/>
      <c r="L208" s="40"/>
      <c r="M208" s="201" t="s">
        <v>1</v>
      </c>
      <c r="N208" s="202" t="s">
        <v>41</v>
      </c>
      <c r="O208" s="72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95</v>
      </c>
      <c r="AT208" s="205" t="s">
        <v>158</v>
      </c>
      <c r="AU208" s="205" t="s">
        <v>85</v>
      </c>
      <c r="AY208" s="18" t="s">
        <v>156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95</v>
      </c>
      <c r="BM208" s="205" t="s">
        <v>225</v>
      </c>
    </row>
    <row r="209" spans="1:65" s="2" customFormat="1" ht="24.15" customHeight="1">
      <c r="A209" s="35"/>
      <c r="B209" s="36"/>
      <c r="C209" s="193" t="s">
        <v>258</v>
      </c>
      <c r="D209" s="193" t="s">
        <v>158</v>
      </c>
      <c r="E209" s="194" t="s">
        <v>1122</v>
      </c>
      <c r="F209" s="195" t="s">
        <v>1123</v>
      </c>
      <c r="G209" s="196" t="s">
        <v>186</v>
      </c>
      <c r="H209" s="197">
        <v>0.151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1.0519099999999999</v>
      </c>
      <c r="R209" s="203">
        <f>Q209*H209</f>
        <v>0.15883840999999999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95</v>
      </c>
      <c r="AT209" s="205" t="s">
        <v>158</v>
      </c>
      <c r="AU209" s="205" t="s">
        <v>85</v>
      </c>
      <c r="AY209" s="18" t="s">
        <v>156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95</v>
      </c>
      <c r="BM209" s="205" t="s">
        <v>237</v>
      </c>
    </row>
    <row r="210" spans="1:65" s="12" customFormat="1" ht="22.8" customHeight="1">
      <c r="B210" s="177"/>
      <c r="C210" s="178"/>
      <c r="D210" s="179" t="s">
        <v>75</v>
      </c>
      <c r="E210" s="191" t="s">
        <v>101</v>
      </c>
      <c r="F210" s="191" t="s">
        <v>298</v>
      </c>
      <c r="G210" s="178"/>
      <c r="H210" s="178"/>
      <c r="I210" s="181"/>
      <c r="J210" s="192">
        <f>BK210</f>
        <v>0</v>
      </c>
      <c r="K210" s="178"/>
      <c r="L210" s="183"/>
      <c r="M210" s="184"/>
      <c r="N210" s="185"/>
      <c r="O210" s="185"/>
      <c r="P210" s="186">
        <f>P211+P264</f>
        <v>0</v>
      </c>
      <c r="Q210" s="185"/>
      <c r="R210" s="186">
        <f>R211+R264</f>
        <v>12.91919223</v>
      </c>
      <c r="S210" s="185"/>
      <c r="T210" s="187">
        <f>T211+T264</f>
        <v>8.2800000000000007E-4</v>
      </c>
      <c r="AR210" s="188" t="s">
        <v>83</v>
      </c>
      <c r="AT210" s="189" t="s">
        <v>75</v>
      </c>
      <c r="AU210" s="189" t="s">
        <v>83</v>
      </c>
      <c r="AY210" s="188" t="s">
        <v>156</v>
      </c>
      <c r="BK210" s="190">
        <f>BK211+BK264</f>
        <v>0</v>
      </c>
    </row>
    <row r="211" spans="1:65" s="12" customFormat="1" ht="20.85" customHeight="1">
      <c r="B211" s="177"/>
      <c r="C211" s="178"/>
      <c r="D211" s="179" t="s">
        <v>75</v>
      </c>
      <c r="E211" s="191" t="s">
        <v>299</v>
      </c>
      <c r="F211" s="191" t="s">
        <v>300</v>
      </c>
      <c r="G211" s="178"/>
      <c r="H211" s="178"/>
      <c r="I211" s="181"/>
      <c r="J211" s="192">
        <f>BK211</f>
        <v>0</v>
      </c>
      <c r="K211" s="178"/>
      <c r="L211" s="183"/>
      <c r="M211" s="184"/>
      <c r="N211" s="185"/>
      <c r="O211" s="185"/>
      <c r="P211" s="186">
        <f>SUM(P212:P263)</f>
        <v>0</v>
      </c>
      <c r="Q211" s="185"/>
      <c r="R211" s="186">
        <f>SUM(R212:R263)</f>
        <v>10.79213223</v>
      </c>
      <c r="S211" s="185"/>
      <c r="T211" s="187">
        <f>SUM(T212:T263)</f>
        <v>8.2800000000000007E-4</v>
      </c>
      <c r="AR211" s="188" t="s">
        <v>83</v>
      </c>
      <c r="AT211" s="189" t="s">
        <v>75</v>
      </c>
      <c r="AU211" s="189" t="s">
        <v>85</v>
      </c>
      <c r="AY211" s="188" t="s">
        <v>156</v>
      </c>
      <c r="BK211" s="190">
        <f>SUM(BK212:BK263)</f>
        <v>0</v>
      </c>
    </row>
    <row r="212" spans="1:65" s="2" customFormat="1" ht="37.799999999999997" customHeight="1">
      <c r="A212" s="35"/>
      <c r="B212" s="36"/>
      <c r="C212" s="193" t="s">
        <v>219</v>
      </c>
      <c r="D212" s="193" t="s">
        <v>158</v>
      </c>
      <c r="E212" s="194" t="s">
        <v>1124</v>
      </c>
      <c r="F212" s="195" t="s">
        <v>1125</v>
      </c>
      <c r="G212" s="196" t="s">
        <v>218</v>
      </c>
      <c r="H212" s="197">
        <v>325.30599999999998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1.8380000000000001E-2</v>
      </c>
      <c r="R212" s="203">
        <f>Q212*H212</f>
        <v>5.9791242799999997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95</v>
      </c>
      <c r="AT212" s="205" t="s">
        <v>158</v>
      </c>
      <c r="AU212" s="205" t="s">
        <v>92</v>
      </c>
      <c r="AY212" s="18" t="s">
        <v>156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95</v>
      </c>
      <c r="BM212" s="205" t="s">
        <v>1126</v>
      </c>
    </row>
    <row r="213" spans="1:65" s="13" customFormat="1" ht="10.199999999999999">
      <c r="B213" s="207"/>
      <c r="C213" s="208"/>
      <c r="D213" s="209" t="s">
        <v>163</v>
      </c>
      <c r="E213" s="210" t="s">
        <v>1</v>
      </c>
      <c r="F213" s="211" t="s">
        <v>1127</v>
      </c>
      <c r="G213" s="208"/>
      <c r="H213" s="212">
        <v>4.8499999999999996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163</v>
      </c>
      <c r="AU213" s="218" t="s">
        <v>92</v>
      </c>
      <c r="AV213" s="13" t="s">
        <v>85</v>
      </c>
      <c r="AW213" s="13" t="s">
        <v>32</v>
      </c>
      <c r="AX213" s="13" t="s">
        <v>76</v>
      </c>
      <c r="AY213" s="218" t="s">
        <v>156</v>
      </c>
    </row>
    <row r="214" spans="1:65" s="13" customFormat="1" ht="10.199999999999999">
      <c r="B214" s="207"/>
      <c r="C214" s="208"/>
      <c r="D214" s="209" t="s">
        <v>163</v>
      </c>
      <c r="E214" s="210" t="s">
        <v>1</v>
      </c>
      <c r="F214" s="211" t="s">
        <v>1128</v>
      </c>
      <c r="G214" s="208"/>
      <c r="H214" s="212">
        <v>1.218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163</v>
      </c>
      <c r="AU214" s="218" t="s">
        <v>92</v>
      </c>
      <c r="AV214" s="13" t="s">
        <v>85</v>
      </c>
      <c r="AW214" s="13" t="s">
        <v>32</v>
      </c>
      <c r="AX214" s="13" t="s">
        <v>76</v>
      </c>
      <c r="AY214" s="218" t="s">
        <v>156</v>
      </c>
    </row>
    <row r="215" spans="1:65" s="13" customFormat="1" ht="10.199999999999999">
      <c r="B215" s="207"/>
      <c r="C215" s="208"/>
      <c r="D215" s="209" t="s">
        <v>163</v>
      </c>
      <c r="E215" s="210" t="s">
        <v>1</v>
      </c>
      <c r="F215" s="211" t="s">
        <v>1129</v>
      </c>
      <c r="G215" s="208"/>
      <c r="H215" s="212">
        <v>3.4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163</v>
      </c>
      <c r="AU215" s="218" t="s">
        <v>92</v>
      </c>
      <c r="AV215" s="13" t="s">
        <v>85</v>
      </c>
      <c r="AW215" s="13" t="s">
        <v>32</v>
      </c>
      <c r="AX215" s="13" t="s">
        <v>76</v>
      </c>
      <c r="AY215" s="218" t="s">
        <v>156</v>
      </c>
    </row>
    <row r="216" spans="1:65" s="13" customFormat="1" ht="10.199999999999999">
      <c r="B216" s="207"/>
      <c r="C216" s="208"/>
      <c r="D216" s="209" t="s">
        <v>163</v>
      </c>
      <c r="E216" s="210" t="s">
        <v>1</v>
      </c>
      <c r="F216" s="211" t="s">
        <v>1130</v>
      </c>
      <c r="G216" s="208"/>
      <c r="H216" s="212">
        <v>3.504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163</v>
      </c>
      <c r="AU216" s="218" t="s">
        <v>92</v>
      </c>
      <c r="AV216" s="13" t="s">
        <v>85</v>
      </c>
      <c r="AW216" s="13" t="s">
        <v>32</v>
      </c>
      <c r="AX216" s="13" t="s">
        <v>76</v>
      </c>
      <c r="AY216" s="218" t="s">
        <v>156</v>
      </c>
    </row>
    <row r="217" spans="1:65" s="13" customFormat="1" ht="10.199999999999999">
      <c r="B217" s="207"/>
      <c r="C217" s="208"/>
      <c r="D217" s="209" t="s">
        <v>163</v>
      </c>
      <c r="E217" s="210" t="s">
        <v>1</v>
      </c>
      <c r="F217" s="211" t="s">
        <v>1131</v>
      </c>
      <c r="G217" s="208"/>
      <c r="H217" s="212">
        <v>1.798</v>
      </c>
      <c r="I217" s="213"/>
      <c r="J217" s="208"/>
      <c r="K217" s="208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163</v>
      </c>
      <c r="AU217" s="218" t="s">
        <v>92</v>
      </c>
      <c r="AV217" s="13" t="s">
        <v>85</v>
      </c>
      <c r="AW217" s="13" t="s">
        <v>32</v>
      </c>
      <c r="AX217" s="13" t="s">
        <v>76</v>
      </c>
      <c r="AY217" s="218" t="s">
        <v>156</v>
      </c>
    </row>
    <row r="218" spans="1:65" s="16" customFormat="1" ht="10.199999999999999">
      <c r="B218" s="251"/>
      <c r="C218" s="252"/>
      <c r="D218" s="209" t="s">
        <v>163</v>
      </c>
      <c r="E218" s="253" t="s">
        <v>1</v>
      </c>
      <c r="F218" s="254" t="s">
        <v>1132</v>
      </c>
      <c r="G218" s="252"/>
      <c r="H218" s="255">
        <v>14.77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AT218" s="261" t="s">
        <v>163</v>
      </c>
      <c r="AU218" s="261" t="s">
        <v>92</v>
      </c>
      <c r="AV218" s="16" t="s">
        <v>92</v>
      </c>
      <c r="AW218" s="16" t="s">
        <v>32</v>
      </c>
      <c r="AX218" s="16" t="s">
        <v>76</v>
      </c>
      <c r="AY218" s="261" t="s">
        <v>156</v>
      </c>
    </row>
    <row r="219" spans="1:65" s="13" customFormat="1" ht="10.199999999999999">
      <c r="B219" s="207"/>
      <c r="C219" s="208"/>
      <c r="D219" s="209" t="s">
        <v>163</v>
      </c>
      <c r="E219" s="210" t="s">
        <v>1</v>
      </c>
      <c r="F219" s="211" t="s">
        <v>1133</v>
      </c>
      <c r="G219" s="208"/>
      <c r="H219" s="212">
        <v>58.223999999999997</v>
      </c>
      <c r="I219" s="213"/>
      <c r="J219" s="208"/>
      <c r="K219" s="208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163</v>
      </c>
      <c r="AU219" s="218" t="s">
        <v>92</v>
      </c>
      <c r="AV219" s="13" t="s">
        <v>85</v>
      </c>
      <c r="AW219" s="13" t="s">
        <v>32</v>
      </c>
      <c r="AX219" s="13" t="s">
        <v>76</v>
      </c>
      <c r="AY219" s="218" t="s">
        <v>156</v>
      </c>
    </row>
    <row r="220" spans="1:65" s="16" customFormat="1" ht="10.199999999999999">
      <c r="B220" s="251"/>
      <c r="C220" s="252"/>
      <c r="D220" s="209" t="s">
        <v>163</v>
      </c>
      <c r="E220" s="253" t="s">
        <v>1</v>
      </c>
      <c r="F220" s="254" t="s">
        <v>480</v>
      </c>
      <c r="G220" s="252"/>
      <c r="H220" s="255">
        <v>58.223999999999997</v>
      </c>
      <c r="I220" s="256"/>
      <c r="J220" s="252"/>
      <c r="K220" s="252"/>
      <c r="L220" s="257"/>
      <c r="M220" s="258"/>
      <c r="N220" s="259"/>
      <c r="O220" s="259"/>
      <c r="P220" s="259"/>
      <c r="Q220" s="259"/>
      <c r="R220" s="259"/>
      <c r="S220" s="259"/>
      <c r="T220" s="260"/>
      <c r="AT220" s="261" t="s">
        <v>163</v>
      </c>
      <c r="AU220" s="261" t="s">
        <v>92</v>
      </c>
      <c r="AV220" s="16" t="s">
        <v>92</v>
      </c>
      <c r="AW220" s="16" t="s">
        <v>32</v>
      </c>
      <c r="AX220" s="16" t="s">
        <v>76</v>
      </c>
      <c r="AY220" s="261" t="s">
        <v>156</v>
      </c>
    </row>
    <row r="221" spans="1:65" s="13" customFormat="1" ht="10.199999999999999">
      <c r="B221" s="207"/>
      <c r="C221" s="208"/>
      <c r="D221" s="209" t="s">
        <v>163</v>
      </c>
      <c r="E221" s="210" t="s">
        <v>1</v>
      </c>
      <c r="F221" s="211" t="s">
        <v>1134</v>
      </c>
      <c r="G221" s="208"/>
      <c r="H221" s="212">
        <v>14.183999999999999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163</v>
      </c>
      <c r="AU221" s="218" t="s">
        <v>92</v>
      </c>
      <c r="AV221" s="13" t="s">
        <v>85</v>
      </c>
      <c r="AW221" s="13" t="s">
        <v>32</v>
      </c>
      <c r="AX221" s="13" t="s">
        <v>76</v>
      </c>
      <c r="AY221" s="218" t="s">
        <v>156</v>
      </c>
    </row>
    <row r="222" spans="1:65" s="13" customFormat="1" ht="10.199999999999999">
      <c r="B222" s="207"/>
      <c r="C222" s="208"/>
      <c r="D222" s="209" t="s">
        <v>163</v>
      </c>
      <c r="E222" s="210" t="s">
        <v>1</v>
      </c>
      <c r="F222" s="211" t="s">
        <v>1135</v>
      </c>
      <c r="G222" s="208"/>
      <c r="H222" s="212">
        <v>39.863999999999997</v>
      </c>
      <c r="I222" s="213"/>
      <c r="J222" s="208"/>
      <c r="K222" s="208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163</v>
      </c>
      <c r="AU222" s="218" t="s">
        <v>92</v>
      </c>
      <c r="AV222" s="13" t="s">
        <v>85</v>
      </c>
      <c r="AW222" s="13" t="s">
        <v>32</v>
      </c>
      <c r="AX222" s="13" t="s">
        <v>76</v>
      </c>
      <c r="AY222" s="218" t="s">
        <v>156</v>
      </c>
    </row>
    <row r="223" spans="1:65" s="13" customFormat="1" ht="10.199999999999999">
      <c r="B223" s="207"/>
      <c r="C223" s="208"/>
      <c r="D223" s="209" t="s">
        <v>163</v>
      </c>
      <c r="E223" s="210" t="s">
        <v>1</v>
      </c>
      <c r="F223" s="211" t="s">
        <v>1136</v>
      </c>
      <c r="G223" s="208"/>
      <c r="H223" s="212">
        <v>56.847999999999999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163</v>
      </c>
      <c r="AU223" s="218" t="s">
        <v>92</v>
      </c>
      <c r="AV223" s="13" t="s">
        <v>85</v>
      </c>
      <c r="AW223" s="13" t="s">
        <v>32</v>
      </c>
      <c r="AX223" s="13" t="s">
        <v>76</v>
      </c>
      <c r="AY223" s="218" t="s">
        <v>156</v>
      </c>
    </row>
    <row r="224" spans="1:65" s="13" customFormat="1" ht="10.199999999999999">
      <c r="B224" s="207"/>
      <c r="C224" s="208"/>
      <c r="D224" s="209" t="s">
        <v>163</v>
      </c>
      <c r="E224" s="210" t="s">
        <v>1</v>
      </c>
      <c r="F224" s="211" t="s">
        <v>1137</v>
      </c>
      <c r="G224" s="208"/>
      <c r="H224" s="212">
        <v>134.36600000000001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163</v>
      </c>
      <c r="AU224" s="218" t="s">
        <v>92</v>
      </c>
      <c r="AV224" s="13" t="s">
        <v>85</v>
      </c>
      <c r="AW224" s="13" t="s">
        <v>32</v>
      </c>
      <c r="AX224" s="13" t="s">
        <v>76</v>
      </c>
      <c r="AY224" s="218" t="s">
        <v>156</v>
      </c>
    </row>
    <row r="225" spans="1:65" s="15" customFormat="1" ht="10.199999999999999">
      <c r="B225" s="230"/>
      <c r="C225" s="231"/>
      <c r="D225" s="209" t="s">
        <v>163</v>
      </c>
      <c r="E225" s="232" t="s">
        <v>1</v>
      </c>
      <c r="F225" s="233" t="s">
        <v>1138</v>
      </c>
      <c r="G225" s="231"/>
      <c r="H225" s="232" t="s">
        <v>1</v>
      </c>
      <c r="I225" s="234"/>
      <c r="J225" s="231"/>
      <c r="K225" s="231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163</v>
      </c>
      <c r="AU225" s="239" t="s">
        <v>92</v>
      </c>
      <c r="AV225" s="15" t="s">
        <v>83</v>
      </c>
      <c r="AW225" s="15" t="s">
        <v>32</v>
      </c>
      <c r="AX225" s="15" t="s">
        <v>76</v>
      </c>
      <c r="AY225" s="239" t="s">
        <v>156</v>
      </c>
    </row>
    <row r="226" spans="1:65" s="13" customFormat="1" ht="10.199999999999999">
      <c r="B226" s="207"/>
      <c r="C226" s="208"/>
      <c r="D226" s="209" t="s">
        <v>163</v>
      </c>
      <c r="E226" s="210" t="s">
        <v>1</v>
      </c>
      <c r="F226" s="211" t="s">
        <v>1139</v>
      </c>
      <c r="G226" s="208"/>
      <c r="H226" s="212">
        <v>7.05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163</v>
      </c>
      <c r="AU226" s="218" t="s">
        <v>92</v>
      </c>
      <c r="AV226" s="13" t="s">
        <v>85</v>
      </c>
      <c r="AW226" s="13" t="s">
        <v>32</v>
      </c>
      <c r="AX226" s="13" t="s">
        <v>76</v>
      </c>
      <c r="AY226" s="218" t="s">
        <v>156</v>
      </c>
    </row>
    <row r="227" spans="1:65" s="14" customFormat="1" ht="10.199999999999999">
      <c r="B227" s="219"/>
      <c r="C227" s="220"/>
      <c r="D227" s="209" t="s">
        <v>163</v>
      </c>
      <c r="E227" s="221" t="s">
        <v>1</v>
      </c>
      <c r="F227" s="222" t="s">
        <v>165</v>
      </c>
      <c r="G227" s="220"/>
      <c r="H227" s="223">
        <v>325.30599999999998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163</v>
      </c>
      <c r="AU227" s="229" t="s">
        <v>92</v>
      </c>
      <c r="AV227" s="14" t="s">
        <v>95</v>
      </c>
      <c r="AW227" s="14" t="s">
        <v>32</v>
      </c>
      <c r="AX227" s="14" t="s">
        <v>83</v>
      </c>
      <c r="AY227" s="229" t="s">
        <v>156</v>
      </c>
    </row>
    <row r="228" spans="1:65" s="2" customFormat="1" ht="24.15" customHeight="1">
      <c r="A228" s="35"/>
      <c r="B228" s="36"/>
      <c r="C228" s="193" t="s">
        <v>7</v>
      </c>
      <c r="D228" s="193" t="s">
        <v>158</v>
      </c>
      <c r="E228" s="194" t="s">
        <v>368</v>
      </c>
      <c r="F228" s="195" t="s">
        <v>369</v>
      </c>
      <c r="G228" s="196" t="s">
        <v>218</v>
      </c>
      <c r="H228" s="197">
        <v>325.30599999999998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7.9000000000000008E-3</v>
      </c>
      <c r="R228" s="203">
        <f>Q228*H228</f>
        <v>2.5699174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95</v>
      </c>
      <c r="AT228" s="205" t="s">
        <v>158</v>
      </c>
      <c r="AU228" s="205" t="s">
        <v>92</v>
      </c>
      <c r="AY228" s="18" t="s">
        <v>156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95</v>
      </c>
      <c r="BM228" s="205" t="s">
        <v>1140</v>
      </c>
    </row>
    <row r="229" spans="1:65" s="2" customFormat="1" ht="16.5" customHeight="1">
      <c r="A229" s="35"/>
      <c r="B229" s="36"/>
      <c r="C229" s="193" t="s">
        <v>225</v>
      </c>
      <c r="D229" s="193" t="s">
        <v>158</v>
      </c>
      <c r="E229" s="194" t="s">
        <v>344</v>
      </c>
      <c r="F229" s="195" t="s">
        <v>345</v>
      </c>
      <c r="G229" s="196" t="s">
        <v>218</v>
      </c>
      <c r="H229" s="197">
        <v>7.4550000000000001</v>
      </c>
      <c r="I229" s="198"/>
      <c r="J229" s="199">
        <f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>O229*H229</f>
        <v>0</v>
      </c>
      <c r="Q229" s="203">
        <v>3.2730000000000002E-2</v>
      </c>
      <c r="R229" s="203">
        <f>Q229*H229</f>
        <v>0.24400215000000003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95</v>
      </c>
      <c r="AT229" s="205" t="s">
        <v>158</v>
      </c>
      <c r="AU229" s="205" t="s">
        <v>92</v>
      </c>
      <c r="AY229" s="18" t="s">
        <v>156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95</v>
      </c>
      <c r="BM229" s="205" t="s">
        <v>261</v>
      </c>
    </row>
    <row r="230" spans="1:65" s="13" customFormat="1" ht="10.199999999999999">
      <c r="B230" s="207"/>
      <c r="C230" s="208"/>
      <c r="D230" s="209" t="s">
        <v>163</v>
      </c>
      <c r="E230" s="210" t="s">
        <v>1</v>
      </c>
      <c r="F230" s="211" t="s">
        <v>1141</v>
      </c>
      <c r="G230" s="208"/>
      <c r="H230" s="212">
        <v>7.4550000000000001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163</v>
      </c>
      <c r="AU230" s="218" t="s">
        <v>92</v>
      </c>
      <c r="AV230" s="13" t="s">
        <v>85</v>
      </c>
      <c r="AW230" s="13" t="s">
        <v>32</v>
      </c>
      <c r="AX230" s="13" t="s">
        <v>76</v>
      </c>
      <c r="AY230" s="218" t="s">
        <v>156</v>
      </c>
    </row>
    <row r="231" spans="1:65" s="14" customFormat="1" ht="10.199999999999999">
      <c r="B231" s="219"/>
      <c r="C231" s="220"/>
      <c r="D231" s="209" t="s">
        <v>163</v>
      </c>
      <c r="E231" s="221" t="s">
        <v>1</v>
      </c>
      <c r="F231" s="222" t="s">
        <v>165</v>
      </c>
      <c r="G231" s="220"/>
      <c r="H231" s="223">
        <v>7.4550000000000001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163</v>
      </c>
      <c r="AU231" s="229" t="s">
        <v>92</v>
      </c>
      <c r="AV231" s="14" t="s">
        <v>95</v>
      </c>
      <c r="AW231" s="14" t="s">
        <v>32</v>
      </c>
      <c r="AX231" s="14" t="s">
        <v>83</v>
      </c>
      <c r="AY231" s="229" t="s">
        <v>156</v>
      </c>
    </row>
    <row r="232" spans="1:65" s="2" customFormat="1" ht="33" customHeight="1">
      <c r="A232" s="35"/>
      <c r="B232" s="36"/>
      <c r="C232" s="193" t="s">
        <v>277</v>
      </c>
      <c r="D232" s="193" t="s">
        <v>158</v>
      </c>
      <c r="E232" s="194" t="s">
        <v>362</v>
      </c>
      <c r="F232" s="195" t="s">
        <v>1142</v>
      </c>
      <c r="G232" s="196" t="s">
        <v>218</v>
      </c>
      <c r="H232" s="197">
        <v>85.68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1.54E-2</v>
      </c>
      <c r="R232" s="203">
        <f>Q232*H232</f>
        <v>1.3194720000000002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95</v>
      </c>
      <c r="AT232" s="205" t="s">
        <v>158</v>
      </c>
      <c r="AU232" s="205" t="s">
        <v>92</v>
      </c>
      <c r="AY232" s="18" t="s">
        <v>156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95</v>
      </c>
      <c r="BM232" s="205" t="s">
        <v>1143</v>
      </c>
    </row>
    <row r="233" spans="1:65" s="15" customFormat="1" ht="10.199999999999999">
      <c r="B233" s="230"/>
      <c r="C233" s="231"/>
      <c r="D233" s="209" t="s">
        <v>163</v>
      </c>
      <c r="E233" s="232" t="s">
        <v>1</v>
      </c>
      <c r="F233" s="233" t="s">
        <v>1144</v>
      </c>
      <c r="G233" s="231"/>
      <c r="H233" s="232" t="s">
        <v>1</v>
      </c>
      <c r="I233" s="234"/>
      <c r="J233" s="231"/>
      <c r="K233" s="231"/>
      <c r="L233" s="235"/>
      <c r="M233" s="236"/>
      <c r="N233" s="237"/>
      <c r="O233" s="237"/>
      <c r="P233" s="237"/>
      <c r="Q233" s="237"/>
      <c r="R233" s="237"/>
      <c r="S233" s="237"/>
      <c r="T233" s="238"/>
      <c r="AT233" s="239" t="s">
        <v>163</v>
      </c>
      <c r="AU233" s="239" t="s">
        <v>92</v>
      </c>
      <c r="AV233" s="15" t="s">
        <v>83</v>
      </c>
      <c r="AW233" s="15" t="s">
        <v>32</v>
      </c>
      <c r="AX233" s="15" t="s">
        <v>76</v>
      </c>
      <c r="AY233" s="239" t="s">
        <v>156</v>
      </c>
    </row>
    <row r="234" spans="1:65" s="13" customFormat="1" ht="10.199999999999999">
      <c r="B234" s="207"/>
      <c r="C234" s="208"/>
      <c r="D234" s="209" t="s">
        <v>163</v>
      </c>
      <c r="E234" s="210" t="s">
        <v>1</v>
      </c>
      <c r="F234" s="211" t="s">
        <v>1145</v>
      </c>
      <c r="G234" s="208"/>
      <c r="H234" s="212">
        <v>35.28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163</v>
      </c>
      <c r="AU234" s="218" t="s">
        <v>92</v>
      </c>
      <c r="AV234" s="13" t="s">
        <v>85</v>
      </c>
      <c r="AW234" s="13" t="s">
        <v>32</v>
      </c>
      <c r="AX234" s="13" t="s">
        <v>76</v>
      </c>
      <c r="AY234" s="218" t="s">
        <v>156</v>
      </c>
    </row>
    <row r="235" spans="1:65" s="13" customFormat="1" ht="10.199999999999999">
      <c r="B235" s="207"/>
      <c r="C235" s="208"/>
      <c r="D235" s="209" t="s">
        <v>163</v>
      </c>
      <c r="E235" s="210" t="s">
        <v>1</v>
      </c>
      <c r="F235" s="211" t="s">
        <v>1146</v>
      </c>
      <c r="G235" s="208"/>
      <c r="H235" s="212">
        <v>-3.2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163</v>
      </c>
      <c r="AU235" s="218" t="s">
        <v>92</v>
      </c>
      <c r="AV235" s="13" t="s">
        <v>85</v>
      </c>
      <c r="AW235" s="13" t="s">
        <v>32</v>
      </c>
      <c r="AX235" s="13" t="s">
        <v>76</v>
      </c>
      <c r="AY235" s="218" t="s">
        <v>156</v>
      </c>
    </row>
    <row r="236" spans="1:65" s="15" customFormat="1" ht="10.199999999999999">
      <c r="B236" s="230"/>
      <c r="C236" s="231"/>
      <c r="D236" s="209" t="s">
        <v>163</v>
      </c>
      <c r="E236" s="232" t="s">
        <v>1</v>
      </c>
      <c r="F236" s="233" t="s">
        <v>1147</v>
      </c>
      <c r="G236" s="231"/>
      <c r="H236" s="232" t="s">
        <v>1</v>
      </c>
      <c r="I236" s="234"/>
      <c r="J236" s="231"/>
      <c r="K236" s="231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163</v>
      </c>
      <c r="AU236" s="239" t="s">
        <v>92</v>
      </c>
      <c r="AV236" s="15" t="s">
        <v>83</v>
      </c>
      <c r="AW236" s="15" t="s">
        <v>32</v>
      </c>
      <c r="AX236" s="15" t="s">
        <v>76</v>
      </c>
      <c r="AY236" s="239" t="s">
        <v>156</v>
      </c>
    </row>
    <row r="237" spans="1:65" s="13" customFormat="1" ht="10.199999999999999">
      <c r="B237" s="207"/>
      <c r="C237" s="208"/>
      <c r="D237" s="209" t="s">
        <v>163</v>
      </c>
      <c r="E237" s="210" t="s">
        <v>1</v>
      </c>
      <c r="F237" s="211" t="s">
        <v>1148</v>
      </c>
      <c r="G237" s="208"/>
      <c r="H237" s="212">
        <v>21</v>
      </c>
      <c r="I237" s="213"/>
      <c r="J237" s="208"/>
      <c r="K237" s="208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163</v>
      </c>
      <c r="AU237" s="218" t="s">
        <v>92</v>
      </c>
      <c r="AV237" s="13" t="s">
        <v>85</v>
      </c>
      <c r="AW237" s="13" t="s">
        <v>32</v>
      </c>
      <c r="AX237" s="13" t="s">
        <v>76</v>
      </c>
      <c r="AY237" s="218" t="s">
        <v>156</v>
      </c>
    </row>
    <row r="238" spans="1:65" s="13" customFormat="1" ht="10.199999999999999">
      <c r="B238" s="207"/>
      <c r="C238" s="208"/>
      <c r="D238" s="209" t="s">
        <v>163</v>
      </c>
      <c r="E238" s="210" t="s">
        <v>1</v>
      </c>
      <c r="F238" s="211" t="s">
        <v>965</v>
      </c>
      <c r="G238" s="208"/>
      <c r="H238" s="212">
        <v>17.64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163</v>
      </c>
      <c r="AU238" s="218" t="s">
        <v>92</v>
      </c>
      <c r="AV238" s="13" t="s">
        <v>85</v>
      </c>
      <c r="AW238" s="13" t="s">
        <v>32</v>
      </c>
      <c r="AX238" s="13" t="s">
        <v>76</v>
      </c>
      <c r="AY238" s="218" t="s">
        <v>156</v>
      </c>
    </row>
    <row r="239" spans="1:65" s="13" customFormat="1" ht="10.199999999999999">
      <c r="B239" s="207"/>
      <c r="C239" s="208"/>
      <c r="D239" s="209" t="s">
        <v>163</v>
      </c>
      <c r="E239" s="210" t="s">
        <v>1</v>
      </c>
      <c r="F239" s="211" t="s">
        <v>1149</v>
      </c>
      <c r="G239" s="208"/>
      <c r="H239" s="212">
        <v>11.97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163</v>
      </c>
      <c r="AU239" s="218" t="s">
        <v>92</v>
      </c>
      <c r="AV239" s="13" t="s">
        <v>85</v>
      </c>
      <c r="AW239" s="13" t="s">
        <v>32</v>
      </c>
      <c r="AX239" s="13" t="s">
        <v>76</v>
      </c>
      <c r="AY239" s="218" t="s">
        <v>156</v>
      </c>
    </row>
    <row r="240" spans="1:65" s="13" customFormat="1" ht="10.199999999999999">
      <c r="B240" s="207"/>
      <c r="C240" s="208"/>
      <c r="D240" s="209" t="s">
        <v>163</v>
      </c>
      <c r="E240" s="210" t="s">
        <v>1</v>
      </c>
      <c r="F240" s="211" t="s">
        <v>1150</v>
      </c>
      <c r="G240" s="208"/>
      <c r="H240" s="212">
        <v>-7.2</v>
      </c>
      <c r="I240" s="213"/>
      <c r="J240" s="208"/>
      <c r="K240" s="208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163</v>
      </c>
      <c r="AU240" s="218" t="s">
        <v>92</v>
      </c>
      <c r="AV240" s="13" t="s">
        <v>85</v>
      </c>
      <c r="AW240" s="13" t="s">
        <v>32</v>
      </c>
      <c r="AX240" s="13" t="s">
        <v>76</v>
      </c>
      <c r="AY240" s="218" t="s">
        <v>156</v>
      </c>
    </row>
    <row r="241" spans="1:65" s="13" customFormat="1" ht="10.199999999999999">
      <c r="B241" s="207"/>
      <c r="C241" s="208"/>
      <c r="D241" s="209" t="s">
        <v>163</v>
      </c>
      <c r="E241" s="210" t="s">
        <v>1</v>
      </c>
      <c r="F241" s="211" t="s">
        <v>381</v>
      </c>
      <c r="G241" s="208"/>
      <c r="H241" s="212">
        <v>-1.6</v>
      </c>
      <c r="I241" s="213"/>
      <c r="J241" s="208"/>
      <c r="K241" s="208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163</v>
      </c>
      <c r="AU241" s="218" t="s">
        <v>92</v>
      </c>
      <c r="AV241" s="13" t="s">
        <v>85</v>
      </c>
      <c r="AW241" s="13" t="s">
        <v>32</v>
      </c>
      <c r="AX241" s="13" t="s">
        <v>76</v>
      </c>
      <c r="AY241" s="218" t="s">
        <v>156</v>
      </c>
    </row>
    <row r="242" spans="1:65" s="15" customFormat="1" ht="10.199999999999999">
      <c r="B242" s="230"/>
      <c r="C242" s="231"/>
      <c r="D242" s="209" t="s">
        <v>163</v>
      </c>
      <c r="E242" s="232" t="s">
        <v>1</v>
      </c>
      <c r="F242" s="233" t="s">
        <v>1112</v>
      </c>
      <c r="G242" s="231"/>
      <c r="H242" s="232" t="s">
        <v>1</v>
      </c>
      <c r="I242" s="234"/>
      <c r="J242" s="231"/>
      <c r="K242" s="231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163</v>
      </c>
      <c r="AU242" s="239" t="s">
        <v>92</v>
      </c>
      <c r="AV242" s="15" t="s">
        <v>83</v>
      </c>
      <c r="AW242" s="15" t="s">
        <v>32</v>
      </c>
      <c r="AX242" s="15" t="s">
        <v>76</v>
      </c>
      <c r="AY242" s="239" t="s">
        <v>156</v>
      </c>
    </row>
    <row r="243" spans="1:65" s="13" customFormat="1" ht="10.199999999999999">
      <c r="B243" s="207"/>
      <c r="C243" s="208"/>
      <c r="D243" s="209" t="s">
        <v>163</v>
      </c>
      <c r="E243" s="210" t="s">
        <v>1</v>
      </c>
      <c r="F243" s="211" t="s">
        <v>1151</v>
      </c>
      <c r="G243" s="208"/>
      <c r="H243" s="212">
        <v>10.08</v>
      </c>
      <c r="I243" s="213"/>
      <c r="J243" s="208"/>
      <c r="K243" s="208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163</v>
      </c>
      <c r="AU243" s="218" t="s">
        <v>92</v>
      </c>
      <c r="AV243" s="13" t="s">
        <v>85</v>
      </c>
      <c r="AW243" s="13" t="s">
        <v>32</v>
      </c>
      <c r="AX243" s="13" t="s">
        <v>76</v>
      </c>
      <c r="AY243" s="218" t="s">
        <v>156</v>
      </c>
    </row>
    <row r="244" spans="1:65" s="13" customFormat="1" ht="10.199999999999999">
      <c r="B244" s="207"/>
      <c r="C244" s="208"/>
      <c r="D244" s="209" t="s">
        <v>163</v>
      </c>
      <c r="E244" s="210" t="s">
        <v>1</v>
      </c>
      <c r="F244" s="211" t="s">
        <v>599</v>
      </c>
      <c r="G244" s="208"/>
      <c r="H244" s="212">
        <v>-1.2</v>
      </c>
      <c r="I244" s="213"/>
      <c r="J244" s="208"/>
      <c r="K244" s="208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163</v>
      </c>
      <c r="AU244" s="218" t="s">
        <v>92</v>
      </c>
      <c r="AV244" s="13" t="s">
        <v>85</v>
      </c>
      <c r="AW244" s="13" t="s">
        <v>32</v>
      </c>
      <c r="AX244" s="13" t="s">
        <v>76</v>
      </c>
      <c r="AY244" s="218" t="s">
        <v>156</v>
      </c>
    </row>
    <row r="245" spans="1:65" s="15" customFormat="1" ht="10.199999999999999">
      <c r="B245" s="230"/>
      <c r="C245" s="231"/>
      <c r="D245" s="209" t="s">
        <v>163</v>
      </c>
      <c r="E245" s="232" t="s">
        <v>1</v>
      </c>
      <c r="F245" s="233" t="s">
        <v>1152</v>
      </c>
      <c r="G245" s="231"/>
      <c r="H245" s="232" t="s">
        <v>1</v>
      </c>
      <c r="I245" s="234"/>
      <c r="J245" s="231"/>
      <c r="K245" s="231"/>
      <c r="L245" s="235"/>
      <c r="M245" s="236"/>
      <c r="N245" s="237"/>
      <c r="O245" s="237"/>
      <c r="P245" s="237"/>
      <c r="Q245" s="237"/>
      <c r="R245" s="237"/>
      <c r="S245" s="237"/>
      <c r="T245" s="238"/>
      <c r="AT245" s="239" t="s">
        <v>163</v>
      </c>
      <c r="AU245" s="239" t="s">
        <v>92</v>
      </c>
      <c r="AV245" s="15" t="s">
        <v>83</v>
      </c>
      <c r="AW245" s="15" t="s">
        <v>32</v>
      </c>
      <c r="AX245" s="15" t="s">
        <v>76</v>
      </c>
      <c r="AY245" s="239" t="s">
        <v>156</v>
      </c>
    </row>
    <row r="246" spans="1:65" s="13" customFormat="1" ht="10.199999999999999">
      <c r="B246" s="207"/>
      <c r="C246" s="208"/>
      <c r="D246" s="209" t="s">
        <v>163</v>
      </c>
      <c r="E246" s="210" t="s">
        <v>1</v>
      </c>
      <c r="F246" s="211" t="s">
        <v>1153</v>
      </c>
      <c r="G246" s="208"/>
      <c r="H246" s="212">
        <v>2.91</v>
      </c>
      <c r="I246" s="213"/>
      <c r="J246" s="208"/>
      <c r="K246" s="208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163</v>
      </c>
      <c r="AU246" s="218" t="s">
        <v>92</v>
      </c>
      <c r="AV246" s="13" t="s">
        <v>85</v>
      </c>
      <c r="AW246" s="13" t="s">
        <v>32</v>
      </c>
      <c r="AX246" s="13" t="s">
        <v>76</v>
      </c>
      <c r="AY246" s="218" t="s">
        <v>156</v>
      </c>
    </row>
    <row r="247" spans="1:65" s="14" customFormat="1" ht="10.199999999999999">
      <c r="B247" s="219"/>
      <c r="C247" s="220"/>
      <c r="D247" s="209" t="s">
        <v>163</v>
      </c>
      <c r="E247" s="221" t="s">
        <v>1</v>
      </c>
      <c r="F247" s="222" t="s">
        <v>165</v>
      </c>
      <c r="G247" s="220"/>
      <c r="H247" s="223">
        <v>85.679999999999993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163</v>
      </c>
      <c r="AU247" s="229" t="s">
        <v>92</v>
      </c>
      <c r="AV247" s="14" t="s">
        <v>95</v>
      </c>
      <c r="AW247" s="14" t="s">
        <v>32</v>
      </c>
      <c r="AX247" s="14" t="s">
        <v>83</v>
      </c>
      <c r="AY247" s="229" t="s">
        <v>156</v>
      </c>
    </row>
    <row r="248" spans="1:65" s="2" customFormat="1" ht="24.15" customHeight="1">
      <c r="A248" s="35"/>
      <c r="B248" s="36"/>
      <c r="C248" s="193" t="s">
        <v>237</v>
      </c>
      <c r="D248" s="193" t="s">
        <v>158</v>
      </c>
      <c r="E248" s="194" t="s">
        <v>368</v>
      </c>
      <c r="F248" s="195" t="s">
        <v>369</v>
      </c>
      <c r="G248" s="196" t="s">
        <v>218</v>
      </c>
      <c r="H248" s="197">
        <v>85.68</v>
      </c>
      <c r="I248" s="198"/>
      <c r="J248" s="199">
        <f>ROUND(I248*H248,2)</f>
        <v>0</v>
      </c>
      <c r="K248" s="200"/>
      <c r="L248" s="40"/>
      <c r="M248" s="201" t="s">
        <v>1</v>
      </c>
      <c r="N248" s="202" t="s">
        <v>41</v>
      </c>
      <c r="O248" s="72"/>
      <c r="P248" s="203">
        <f>O248*H248</f>
        <v>0</v>
      </c>
      <c r="Q248" s="203">
        <v>7.9000000000000008E-3</v>
      </c>
      <c r="R248" s="203">
        <f>Q248*H248</f>
        <v>0.67687200000000014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95</v>
      </c>
      <c r="AT248" s="205" t="s">
        <v>158</v>
      </c>
      <c r="AU248" s="205" t="s">
        <v>92</v>
      </c>
      <c r="AY248" s="18" t="s">
        <v>156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95</v>
      </c>
      <c r="BM248" s="205" t="s">
        <v>1154</v>
      </c>
    </row>
    <row r="249" spans="1:65" s="2" customFormat="1" ht="24.15" customHeight="1">
      <c r="A249" s="35"/>
      <c r="B249" s="36"/>
      <c r="C249" s="193" t="s">
        <v>285</v>
      </c>
      <c r="D249" s="193" t="s">
        <v>158</v>
      </c>
      <c r="E249" s="194" t="s">
        <v>419</v>
      </c>
      <c r="F249" s="195" t="s">
        <v>420</v>
      </c>
      <c r="G249" s="196" t="s">
        <v>203</v>
      </c>
      <c r="H249" s="197">
        <v>29.2</v>
      </c>
      <c r="I249" s="198"/>
      <c r="J249" s="199">
        <f>ROUND(I249*H249,2)</f>
        <v>0</v>
      </c>
      <c r="K249" s="200"/>
      <c r="L249" s="40"/>
      <c r="M249" s="201" t="s">
        <v>1</v>
      </c>
      <c r="N249" s="202" t="s">
        <v>41</v>
      </c>
      <c r="O249" s="72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95</v>
      </c>
      <c r="AT249" s="205" t="s">
        <v>158</v>
      </c>
      <c r="AU249" s="205" t="s">
        <v>92</v>
      </c>
      <c r="AY249" s="18" t="s">
        <v>156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83</v>
      </c>
      <c r="BK249" s="206">
        <f>ROUND(I249*H249,2)</f>
        <v>0</v>
      </c>
      <c r="BL249" s="18" t="s">
        <v>95</v>
      </c>
      <c r="BM249" s="205" t="s">
        <v>1155</v>
      </c>
    </row>
    <row r="250" spans="1:65" s="13" customFormat="1" ht="10.199999999999999">
      <c r="B250" s="207"/>
      <c r="C250" s="208"/>
      <c r="D250" s="209" t="s">
        <v>163</v>
      </c>
      <c r="E250" s="210" t="s">
        <v>1</v>
      </c>
      <c r="F250" s="211" t="s">
        <v>1156</v>
      </c>
      <c r="G250" s="208"/>
      <c r="H250" s="212">
        <v>9</v>
      </c>
      <c r="I250" s="213"/>
      <c r="J250" s="208"/>
      <c r="K250" s="208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163</v>
      </c>
      <c r="AU250" s="218" t="s">
        <v>92</v>
      </c>
      <c r="AV250" s="13" t="s">
        <v>85</v>
      </c>
      <c r="AW250" s="13" t="s">
        <v>32</v>
      </c>
      <c r="AX250" s="13" t="s">
        <v>76</v>
      </c>
      <c r="AY250" s="218" t="s">
        <v>156</v>
      </c>
    </row>
    <row r="251" spans="1:65" s="13" customFormat="1" ht="10.199999999999999">
      <c r="B251" s="207"/>
      <c r="C251" s="208"/>
      <c r="D251" s="209" t="s">
        <v>163</v>
      </c>
      <c r="E251" s="210" t="s">
        <v>1</v>
      </c>
      <c r="F251" s="211" t="s">
        <v>1157</v>
      </c>
      <c r="G251" s="208"/>
      <c r="H251" s="212">
        <v>7.5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163</v>
      </c>
      <c r="AU251" s="218" t="s">
        <v>92</v>
      </c>
      <c r="AV251" s="13" t="s">
        <v>85</v>
      </c>
      <c r="AW251" s="13" t="s">
        <v>32</v>
      </c>
      <c r="AX251" s="13" t="s">
        <v>76</v>
      </c>
      <c r="AY251" s="218" t="s">
        <v>156</v>
      </c>
    </row>
    <row r="252" spans="1:65" s="13" customFormat="1" ht="10.199999999999999">
      <c r="B252" s="207"/>
      <c r="C252" s="208"/>
      <c r="D252" s="209" t="s">
        <v>163</v>
      </c>
      <c r="E252" s="210" t="s">
        <v>1</v>
      </c>
      <c r="F252" s="211" t="s">
        <v>1158</v>
      </c>
      <c r="G252" s="208"/>
      <c r="H252" s="212">
        <v>10.199999999999999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163</v>
      </c>
      <c r="AU252" s="218" t="s">
        <v>92</v>
      </c>
      <c r="AV252" s="13" t="s">
        <v>85</v>
      </c>
      <c r="AW252" s="13" t="s">
        <v>32</v>
      </c>
      <c r="AX252" s="13" t="s">
        <v>76</v>
      </c>
      <c r="AY252" s="218" t="s">
        <v>156</v>
      </c>
    </row>
    <row r="253" spans="1:65" s="13" customFormat="1" ht="10.199999999999999">
      <c r="B253" s="207"/>
      <c r="C253" s="208"/>
      <c r="D253" s="209" t="s">
        <v>163</v>
      </c>
      <c r="E253" s="210" t="s">
        <v>1</v>
      </c>
      <c r="F253" s="211" t="s">
        <v>1159</v>
      </c>
      <c r="G253" s="208"/>
      <c r="H253" s="212">
        <v>2.5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163</v>
      </c>
      <c r="AU253" s="218" t="s">
        <v>92</v>
      </c>
      <c r="AV253" s="13" t="s">
        <v>85</v>
      </c>
      <c r="AW253" s="13" t="s">
        <v>32</v>
      </c>
      <c r="AX253" s="13" t="s">
        <v>76</v>
      </c>
      <c r="AY253" s="218" t="s">
        <v>156</v>
      </c>
    </row>
    <row r="254" spans="1:65" s="14" customFormat="1" ht="10.199999999999999">
      <c r="B254" s="219"/>
      <c r="C254" s="220"/>
      <c r="D254" s="209" t="s">
        <v>163</v>
      </c>
      <c r="E254" s="221" t="s">
        <v>1</v>
      </c>
      <c r="F254" s="222" t="s">
        <v>165</v>
      </c>
      <c r="G254" s="220"/>
      <c r="H254" s="223">
        <v>29.2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163</v>
      </c>
      <c r="AU254" s="229" t="s">
        <v>92</v>
      </c>
      <c r="AV254" s="14" t="s">
        <v>95</v>
      </c>
      <c r="AW254" s="14" t="s">
        <v>32</v>
      </c>
      <c r="AX254" s="14" t="s">
        <v>83</v>
      </c>
      <c r="AY254" s="229" t="s">
        <v>156</v>
      </c>
    </row>
    <row r="255" spans="1:65" s="2" customFormat="1" ht="24.15" customHeight="1">
      <c r="A255" s="35"/>
      <c r="B255" s="36"/>
      <c r="C255" s="240" t="s">
        <v>255</v>
      </c>
      <c r="D255" s="240" t="s">
        <v>189</v>
      </c>
      <c r="E255" s="241" t="s">
        <v>425</v>
      </c>
      <c r="F255" s="242" t="s">
        <v>426</v>
      </c>
      <c r="G255" s="243" t="s">
        <v>203</v>
      </c>
      <c r="H255" s="244">
        <v>30.66</v>
      </c>
      <c r="I255" s="245"/>
      <c r="J255" s="246">
        <f>ROUND(I255*H255,2)</f>
        <v>0</v>
      </c>
      <c r="K255" s="247"/>
      <c r="L255" s="248"/>
      <c r="M255" s="249" t="s">
        <v>1</v>
      </c>
      <c r="N255" s="250" t="s">
        <v>41</v>
      </c>
      <c r="O255" s="72"/>
      <c r="P255" s="203">
        <f>O255*H255</f>
        <v>0</v>
      </c>
      <c r="Q255" s="203">
        <v>4.0000000000000003E-5</v>
      </c>
      <c r="R255" s="203">
        <f>Q255*H255</f>
        <v>1.2264000000000001E-3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192</v>
      </c>
      <c r="AT255" s="205" t="s">
        <v>189</v>
      </c>
      <c r="AU255" s="205" t="s">
        <v>92</v>
      </c>
      <c r="AY255" s="18" t="s">
        <v>156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95</v>
      </c>
      <c r="BM255" s="205" t="s">
        <v>1160</v>
      </c>
    </row>
    <row r="256" spans="1:65" s="13" customFormat="1" ht="10.199999999999999">
      <c r="B256" s="207"/>
      <c r="C256" s="208"/>
      <c r="D256" s="209" t="s">
        <v>163</v>
      </c>
      <c r="E256" s="210" t="s">
        <v>1</v>
      </c>
      <c r="F256" s="211" t="s">
        <v>1161</v>
      </c>
      <c r="G256" s="208"/>
      <c r="H256" s="212">
        <v>30.66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163</v>
      </c>
      <c r="AU256" s="218" t="s">
        <v>92</v>
      </c>
      <c r="AV256" s="13" t="s">
        <v>85</v>
      </c>
      <c r="AW256" s="13" t="s">
        <v>32</v>
      </c>
      <c r="AX256" s="13" t="s">
        <v>76</v>
      </c>
      <c r="AY256" s="218" t="s">
        <v>156</v>
      </c>
    </row>
    <row r="257" spans="1:65" s="14" customFormat="1" ht="10.199999999999999">
      <c r="B257" s="219"/>
      <c r="C257" s="220"/>
      <c r="D257" s="209" t="s">
        <v>163</v>
      </c>
      <c r="E257" s="221" t="s">
        <v>1</v>
      </c>
      <c r="F257" s="222" t="s">
        <v>165</v>
      </c>
      <c r="G257" s="220"/>
      <c r="H257" s="223">
        <v>30.66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163</v>
      </c>
      <c r="AU257" s="229" t="s">
        <v>92</v>
      </c>
      <c r="AV257" s="14" t="s">
        <v>95</v>
      </c>
      <c r="AW257" s="14" t="s">
        <v>32</v>
      </c>
      <c r="AX257" s="14" t="s">
        <v>83</v>
      </c>
      <c r="AY257" s="229" t="s">
        <v>156</v>
      </c>
    </row>
    <row r="258" spans="1:65" s="2" customFormat="1" ht="16.5" customHeight="1">
      <c r="A258" s="35"/>
      <c r="B258" s="36"/>
      <c r="C258" s="193" t="s">
        <v>170</v>
      </c>
      <c r="D258" s="193" t="s">
        <v>158</v>
      </c>
      <c r="E258" s="194" t="s">
        <v>411</v>
      </c>
      <c r="F258" s="195" t="s">
        <v>412</v>
      </c>
      <c r="G258" s="196" t="s">
        <v>218</v>
      </c>
      <c r="H258" s="197">
        <v>13.8</v>
      </c>
      <c r="I258" s="198"/>
      <c r="J258" s="199">
        <f>ROUND(I258*H258,2)</f>
        <v>0</v>
      </c>
      <c r="K258" s="200"/>
      <c r="L258" s="40"/>
      <c r="M258" s="201" t="s">
        <v>1</v>
      </c>
      <c r="N258" s="202" t="s">
        <v>41</v>
      </c>
      <c r="O258" s="72"/>
      <c r="P258" s="203">
        <f>O258*H258</f>
        <v>0</v>
      </c>
      <c r="Q258" s="203">
        <v>1.1E-4</v>
      </c>
      <c r="R258" s="203">
        <f>Q258*H258</f>
        <v>1.518E-3</v>
      </c>
      <c r="S258" s="203">
        <v>6.0000000000000002E-5</v>
      </c>
      <c r="T258" s="204">
        <f>S258*H258</f>
        <v>8.2800000000000007E-4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95</v>
      </c>
      <c r="AT258" s="205" t="s">
        <v>158</v>
      </c>
      <c r="AU258" s="205" t="s">
        <v>92</v>
      </c>
      <c r="AY258" s="18" t="s">
        <v>156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8" t="s">
        <v>83</v>
      </c>
      <c r="BK258" s="206">
        <f>ROUND(I258*H258,2)</f>
        <v>0</v>
      </c>
      <c r="BL258" s="18" t="s">
        <v>95</v>
      </c>
      <c r="BM258" s="205" t="s">
        <v>1162</v>
      </c>
    </row>
    <row r="259" spans="1:65" s="13" customFormat="1" ht="10.199999999999999">
      <c r="B259" s="207"/>
      <c r="C259" s="208"/>
      <c r="D259" s="209" t="s">
        <v>163</v>
      </c>
      <c r="E259" s="210" t="s">
        <v>1</v>
      </c>
      <c r="F259" s="211" t="s">
        <v>1163</v>
      </c>
      <c r="G259" s="208"/>
      <c r="H259" s="212">
        <v>4.5</v>
      </c>
      <c r="I259" s="213"/>
      <c r="J259" s="208"/>
      <c r="K259" s="208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163</v>
      </c>
      <c r="AU259" s="218" t="s">
        <v>92</v>
      </c>
      <c r="AV259" s="13" t="s">
        <v>85</v>
      </c>
      <c r="AW259" s="13" t="s">
        <v>32</v>
      </c>
      <c r="AX259" s="13" t="s">
        <v>76</v>
      </c>
      <c r="AY259" s="218" t="s">
        <v>156</v>
      </c>
    </row>
    <row r="260" spans="1:65" s="13" customFormat="1" ht="10.199999999999999">
      <c r="B260" s="207"/>
      <c r="C260" s="208"/>
      <c r="D260" s="209" t="s">
        <v>163</v>
      </c>
      <c r="E260" s="210" t="s">
        <v>1</v>
      </c>
      <c r="F260" s="211" t="s">
        <v>1164</v>
      </c>
      <c r="G260" s="208"/>
      <c r="H260" s="212">
        <v>2.25</v>
      </c>
      <c r="I260" s="213"/>
      <c r="J260" s="208"/>
      <c r="K260" s="208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163</v>
      </c>
      <c r="AU260" s="218" t="s">
        <v>92</v>
      </c>
      <c r="AV260" s="13" t="s">
        <v>85</v>
      </c>
      <c r="AW260" s="13" t="s">
        <v>32</v>
      </c>
      <c r="AX260" s="13" t="s">
        <v>76</v>
      </c>
      <c r="AY260" s="218" t="s">
        <v>156</v>
      </c>
    </row>
    <row r="261" spans="1:65" s="13" customFormat="1" ht="10.199999999999999">
      <c r="B261" s="207"/>
      <c r="C261" s="208"/>
      <c r="D261" s="209" t="s">
        <v>163</v>
      </c>
      <c r="E261" s="210" t="s">
        <v>1</v>
      </c>
      <c r="F261" s="211" t="s">
        <v>1165</v>
      </c>
      <c r="G261" s="208"/>
      <c r="H261" s="212">
        <v>6.3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163</v>
      </c>
      <c r="AU261" s="218" t="s">
        <v>92</v>
      </c>
      <c r="AV261" s="13" t="s">
        <v>85</v>
      </c>
      <c r="AW261" s="13" t="s">
        <v>32</v>
      </c>
      <c r="AX261" s="13" t="s">
        <v>76</v>
      </c>
      <c r="AY261" s="218" t="s">
        <v>156</v>
      </c>
    </row>
    <row r="262" spans="1:65" s="13" customFormat="1" ht="10.199999999999999">
      <c r="B262" s="207"/>
      <c r="C262" s="208"/>
      <c r="D262" s="209" t="s">
        <v>163</v>
      </c>
      <c r="E262" s="210" t="s">
        <v>1</v>
      </c>
      <c r="F262" s="211" t="s">
        <v>1166</v>
      </c>
      <c r="G262" s="208"/>
      <c r="H262" s="212">
        <v>0.75</v>
      </c>
      <c r="I262" s="213"/>
      <c r="J262" s="208"/>
      <c r="K262" s="208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163</v>
      </c>
      <c r="AU262" s="218" t="s">
        <v>92</v>
      </c>
      <c r="AV262" s="13" t="s">
        <v>85</v>
      </c>
      <c r="AW262" s="13" t="s">
        <v>32</v>
      </c>
      <c r="AX262" s="13" t="s">
        <v>76</v>
      </c>
      <c r="AY262" s="218" t="s">
        <v>156</v>
      </c>
    </row>
    <row r="263" spans="1:65" s="14" customFormat="1" ht="10.199999999999999">
      <c r="B263" s="219"/>
      <c r="C263" s="220"/>
      <c r="D263" s="209" t="s">
        <v>163</v>
      </c>
      <c r="E263" s="221" t="s">
        <v>1</v>
      </c>
      <c r="F263" s="222" t="s">
        <v>165</v>
      </c>
      <c r="G263" s="220"/>
      <c r="H263" s="223">
        <v>13.8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163</v>
      </c>
      <c r="AU263" s="229" t="s">
        <v>92</v>
      </c>
      <c r="AV263" s="14" t="s">
        <v>95</v>
      </c>
      <c r="AW263" s="14" t="s">
        <v>32</v>
      </c>
      <c r="AX263" s="14" t="s">
        <v>83</v>
      </c>
      <c r="AY263" s="229" t="s">
        <v>156</v>
      </c>
    </row>
    <row r="264" spans="1:65" s="12" customFormat="1" ht="20.85" customHeight="1">
      <c r="B264" s="177"/>
      <c r="C264" s="178"/>
      <c r="D264" s="179" t="s">
        <v>75</v>
      </c>
      <c r="E264" s="191" t="s">
        <v>448</v>
      </c>
      <c r="F264" s="191" t="s">
        <v>449</v>
      </c>
      <c r="G264" s="178"/>
      <c r="H264" s="178"/>
      <c r="I264" s="181"/>
      <c r="J264" s="192">
        <f>BK264</f>
        <v>0</v>
      </c>
      <c r="K264" s="178"/>
      <c r="L264" s="183"/>
      <c r="M264" s="184"/>
      <c r="N264" s="185"/>
      <c r="O264" s="185"/>
      <c r="P264" s="186">
        <f>SUM(P265:P268)</f>
        <v>0</v>
      </c>
      <c r="Q264" s="185"/>
      <c r="R264" s="186">
        <f>SUM(R265:R268)</f>
        <v>2.1270600000000002</v>
      </c>
      <c r="S264" s="185"/>
      <c r="T264" s="187">
        <f>SUM(T265:T268)</f>
        <v>0</v>
      </c>
      <c r="AR264" s="188" t="s">
        <v>83</v>
      </c>
      <c r="AT264" s="189" t="s">
        <v>75</v>
      </c>
      <c r="AU264" s="189" t="s">
        <v>85</v>
      </c>
      <c r="AY264" s="188" t="s">
        <v>156</v>
      </c>
      <c r="BK264" s="190">
        <f>SUM(BK265:BK268)</f>
        <v>0</v>
      </c>
    </row>
    <row r="265" spans="1:65" s="2" customFormat="1" ht="44.25" customHeight="1">
      <c r="A265" s="35"/>
      <c r="B265" s="36"/>
      <c r="C265" s="193" t="s">
        <v>261</v>
      </c>
      <c r="D265" s="193" t="s">
        <v>158</v>
      </c>
      <c r="E265" s="194" t="s">
        <v>1167</v>
      </c>
      <c r="F265" s="195" t="s">
        <v>1168</v>
      </c>
      <c r="G265" s="196" t="s">
        <v>295</v>
      </c>
      <c r="H265" s="197">
        <v>11</v>
      </c>
      <c r="I265" s="198"/>
      <c r="J265" s="199">
        <f>ROUND(I265*H265,2)</f>
        <v>0</v>
      </c>
      <c r="K265" s="200"/>
      <c r="L265" s="40"/>
      <c r="M265" s="201" t="s">
        <v>1</v>
      </c>
      <c r="N265" s="202" t="s">
        <v>41</v>
      </c>
      <c r="O265" s="72"/>
      <c r="P265" s="203">
        <f>O265*H265</f>
        <v>0</v>
      </c>
      <c r="Q265" s="203">
        <v>1.7770000000000001E-2</v>
      </c>
      <c r="R265" s="203">
        <f>Q265*H265</f>
        <v>0.19547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95</v>
      </c>
      <c r="AT265" s="205" t="s">
        <v>158</v>
      </c>
      <c r="AU265" s="205" t="s">
        <v>92</v>
      </c>
      <c r="AY265" s="18" t="s">
        <v>156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95</v>
      </c>
      <c r="BM265" s="205" t="s">
        <v>271</v>
      </c>
    </row>
    <row r="266" spans="1:65" s="2" customFormat="1" ht="24.15" customHeight="1">
      <c r="A266" s="35"/>
      <c r="B266" s="36"/>
      <c r="C266" s="240" t="s">
        <v>304</v>
      </c>
      <c r="D266" s="240" t="s">
        <v>189</v>
      </c>
      <c r="E266" s="241" t="s">
        <v>455</v>
      </c>
      <c r="F266" s="242" t="s">
        <v>456</v>
      </c>
      <c r="G266" s="243" t="s">
        <v>295</v>
      </c>
      <c r="H266" s="244">
        <v>4</v>
      </c>
      <c r="I266" s="245"/>
      <c r="J266" s="246">
        <f>ROUND(I266*H266,2)</f>
        <v>0</v>
      </c>
      <c r="K266" s="247"/>
      <c r="L266" s="248"/>
      <c r="M266" s="249" t="s">
        <v>1</v>
      </c>
      <c r="N266" s="250" t="s">
        <v>41</v>
      </c>
      <c r="O266" s="72"/>
      <c r="P266" s="203">
        <f>O266*H266</f>
        <v>0</v>
      </c>
      <c r="Q266" s="203">
        <v>1.4579999999999999E-2</v>
      </c>
      <c r="R266" s="203">
        <f>Q266*H266</f>
        <v>5.8319999999999997E-2</v>
      </c>
      <c r="S266" s="203">
        <v>0</v>
      </c>
      <c r="T266" s="20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192</v>
      </c>
      <c r="AT266" s="205" t="s">
        <v>189</v>
      </c>
      <c r="AU266" s="205" t="s">
        <v>92</v>
      </c>
      <c r="AY266" s="18" t="s">
        <v>156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83</v>
      </c>
      <c r="BK266" s="206">
        <f>ROUND(I266*H266,2)</f>
        <v>0</v>
      </c>
      <c r="BL266" s="18" t="s">
        <v>95</v>
      </c>
      <c r="BM266" s="205" t="s">
        <v>1169</v>
      </c>
    </row>
    <row r="267" spans="1:65" s="2" customFormat="1" ht="24.15" customHeight="1">
      <c r="A267" s="35"/>
      <c r="B267" s="36"/>
      <c r="C267" s="240" t="s">
        <v>266</v>
      </c>
      <c r="D267" s="240" t="s">
        <v>189</v>
      </c>
      <c r="E267" s="241" t="s">
        <v>459</v>
      </c>
      <c r="F267" s="242" t="s">
        <v>460</v>
      </c>
      <c r="G267" s="243" t="s">
        <v>295</v>
      </c>
      <c r="H267" s="244">
        <v>7</v>
      </c>
      <c r="I267" s="245"/>
      <c r="J267" s="246">
        <f>ROUND(I267*H267,2)</f>
        <v>0</v>
      </c>
      <c r="K267" s="247"/>
      <c r="L267" s="248"/>
      <c r="M267" s="249" t="s">
        <v>1</v>
      </c>
      <c r="N267" s="250" t="s">
        <v>41</v>
      </c>
      <c r="O267" s="72"/>
      <c r="P267" s="203">
        <f>O267*H267</f>
        <v>0</v>
      </c>
      <c r="Q267" s="203">
        <v>1.521E-2</v>
      </c>
      <c r="R267" s="203">
        <f>Q267*H267</f>
        <v>0.10647</v>
      </c>
      <c r="S267" s="203">
        <v>0</v>
      </c>
      <c r="T267" s="20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192</v>
      </c>
      <c r="AT267" s="205" t="s">
        <v>189</v>
      </c>
      <c r="AU267" s="205" t="s">
        <v>92</v>
      </c>
      <c r="AY267" s="18" t="s">
        <v>156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95</v>
      </c>
      <c r="BM267" s="205" t="s">
        <v>1170</v>
      </c>
    </row>
    <row r="268" spans="1:65" s="2" customFormat="1" ht="37.799999999999997" customHeight="1">
      <c r="A268" s="35"/>
      <c r="B268" s="36"/>
      <c r="C268" s="193" t="s">
        <v>313</v>
      </c>
      <c r="D268" s="193" t="s">
        <v>158</v>
      </c>
      <c r="E268" s="194" t="s">
        <v>463</v>
      </c>
      <c r="F268" s="195" t="s">
        <v>464</v>
      </c>
      <c r="G268" s="196" t="s">
        <v>295</v>
      </c>
      <c r="H268" s="197">
        <v>4</v>
      </c>
      <c r="I268" s="198"/>
      <c r="J268" s="199">
        <f>ROUND(I268*H268,2)</f>
        <v>0</v>
      </c>
      <c r="K268" s="200"/>
      <c r="L268" s="40"/>
      <c r="M268" s="201" t="s">
        <v>1</v>
      </c>
      <c r="N268" s="202" t="s">
        <v>41</v>
      </c>
      <c r="O268" s="72"/>
      <c r="P268" s="203">
        <f>O268*H268</f>
        <v>0</v>
      </c>
      <c r="Q268" s="203">
        <v>0.44169999999999998</v>
      </c>
      <c r="R268" s="203">
        <f>Q268*H268</f>
        <v>1.7667999999999999</v>
      </c>
      <c r="S268" s="203">
        <v>0</v>
      </c>
      <c r="T268" s="20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95</v>
      </c>
      <c r="AT268" s="205" t="s">
        <v>158</v>
      </c>
      <c r="AU268" s="205" t="s">
        <v>92</v>
      </c>
      <c r="AY268" s="18" t="s">
        <v>156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8" t="s">
        <v>83</v>
      </c>
      <c r="BK268" s="206">
        <f>ROUND(I268*H268,2)</f>
        <v>0</v>
      </c>
      <c r="BL268" s="18" t="s">
        <v>95</v>
      </c>
      <c r="BM268" s="205" t="s">
        <v>1171</v>
      </c>
    </row>
    <row r="269" spans="1:65" s="12" customFormat="1" ht="22.8" customHeight="1">
      <c r="B269" s="177"/>
      <c r="C269" s="178"/>
      <c r="D269" s="179" t="s">
        <v>75</v>
      </c>
      <c r="E269" s="191" t="s">
        <v>197</v>
      </c>
      <c r="F269" s="191" t="s">
        <v>466</v>
      </c>
      <c r="G269" s="178"/>
      <c r="H269" s="178"/>
      <c r="I269" s="181"/>
      <c r="J269" s="192">
        <f>BK269</f>
        <v>0</v>
      </c>
      <c r="K269" s="178"/>
      <c r="L269" s="183"/>
      <c r="M269" s="184"/>
      <c r="N269" s="185"/>
      <c r="O269" s="185"/>
      <c r="P269" s="186">
        <f>P270+P276+P284</f>
        <v>0</v>
      </c>
      <c r="Q269" s="185"/>
      <c r="R269" s="186">
        <f>R270+R276+R284</f>
        <v>6.6037799999999994E-2</v>
      </c>
      <c r="S269" s="185"/>
      <c r="T269" s="187">
        <f>T270+T276+T284</f>
        <v>20.744911999999996</v>
      </c>
      <c r="AR269" s="188" t="s">
        <v>83</v>
      </c>
      <c r="AT269" s="189" t="s">
        <v>75</v>
      </c>
      <c r="AU269" s="189" t="s">
        <v>83</v>
      </c>
      <c r="AY269" s="188" t="s">
        <v>156</v>
      </c>
      <c r="BK269" s="190">
        <f>BK270+BK276+BK284</f>
        <v>0</v>
      </c>
    </row>
    <row r="270" spans="1:65" s="12" customFormat="1" ht="20.85" customHeight="1">
      <c r="B270" s="177"/>
      <c r="C270" s="178"/>
      <c r="D270" s="179" t="s">
        <v>75</v>
      </c>
      <c r="E270" s="191" t="s">
        <v>467</v>
      </c>
      <c r="F270" s="191" t="s">
        <v>468</v>
      </c>
      <c r="G270" s="178"/>
      <c r="H270" s="178"/>
      <c r="I270" s="181"/>
      <c r="J270" s="192">
        <f>BK270</f>
        <v>0</v>
      </c>
      <c r="K270" s="178"/>
      <c r="L270" s="183"/>
      <c r="M270" s="184"/>
      <c r="N270" s="185"/>
      <c r="O270" s="185"/>
      <c r="P270" s="186">
        <f>SUM(P271:P275)</f>
        <v>0</v>
      </c>
      <c r="Q270" s="185"/>
      <c r="R270" s="186">
        <f>SUM(R271:R275)</f>
        <v>4.1737799999999999E-2</v>
      </c>
      <c r="S270" s="185"/>
      <c r="T270" s="187">
        <f>SUM(T271:T275)</f>
        <v>0</v>
      </c>
      <c r="AR270" s="188" t="s">
        <v>83</v>
      </c>
      <c r="AT270" s="189" t="s">
        <v>75</v>
      </c>
      <c r="AU270" s="189" t="s">
        <v>85</v>
      </c>
      <c r="AY270" s="188" t="s">
        <v>156</v>
      </c>
      <c r="BK270" s="190">
        <f>SUM(BK271:BK275)</f>
        <v>0</v>
      </c>
    </row>
    <row r="271" spans="1:65" s="2" customFormat="1" ht="33" customHeight="1">
      <c r="A271" s="35"/>
      <c r="B271" s="36"/>
      <c r="C271" s="193" t="s">
        <v>271</v>
      </c>
      <c r="D271" s="193" t="s">
        <v>158</v>
      </c>
      <c r="E271" s="194" t="s">
        <v>470</v>
      </c>
      <c r="F271" s="195" t="s">
        <v>471</v>
      </c>
      <c r="G271" s="196" t="s">
        <v>218</v>
      </c>
      <c r="H271" s="197">
        <v>321.06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1.2999999999999999E-4</v>
      </c>
      <c r="R271" s="203">
        <f>Q271*H271</f>
        <v>4.1737799999999999E-2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95</v>
      </c>
      <c r="AT271" s="205" t="s">
        <v>158</v>
      </c>
      <c r="AU271" s="205" t="s">
        <v>92</v>
      </c>
      <c r="AY271" s="18" t="s">
        <v>156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95</v>
      </c>
      <c r="BM271" s="205" t="s">
        <v>1172</v>
      </c>
    </row>
    <row r="272" spans="1:65" s="13" customFormat="1" ht="10.199999999999999">
      <c r="B272" s="207"/>
      <c r="C272" s="208"/>
      <c r="D272" s="209" t="s">
        <v>163</v>
      </c>
      <c r="E272" s="210" t="s">
        <v>1</v>
      </c>
      <c r="F272" s="211" t="s">
        <v>1173</v>
      </c>
      <c r="G272" s="208"/>
      <c r="H272" s="212">
        <v>310.26</v>
      </c>
      <c r="I272" s="213"/>
      <c r="J272" s="208"/>
      <c r="K272" s="208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163</v>
      </c>
      <c r="AU272" s="218" t="s">
        <v>92</v>
      </c>
      <c r="AV272" s="13" t="s">
        <v>85</v>
      </c>
      <c r="AW272" s="13" t="s">
        <v>32</v>
      </c>
      <c r="AX272" s="13" t="s">
        <v>76</v>
      </c>
      <c r="AY272" s="218" t="s">
        <v>156</v>
      </c>
    </row>
    <row r="273" spans="1:65" s="13" customFormat="1" ht="10.199999999999999">
      <c r="B273" s="207"/>
      <c r="C273" s="208"/>
      <c r="D273" s="209" t="s">
        <v>163</v>
      </c>
      <c r="E273" s="210" t="s">
        <v>1</v>
      </c>
      <c r="F273" s="211" t="s">
        <v>1174</v>
      </c>
      <c r="G273" s="208"/>
      <c r="H273" s="212">
        <v>10.8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163</v>
      </c>
      <c r="AU273" s="218" t="s">
        <v>92</v>
      </c>
      <c r="AV273" s="13" t="s">
        <v>85</v>
      </c>
      <c r="AW273" s="13" t="s">
        <v>32</v>
      </c>
      <c r="AX273" s="13" t="s">
        <v>76</v>
      </c>
      <c r="AY273" s="218" t="s">
        <v>156</v>
      </c>
    </row>
    <row r="274" spans="1:65" s="14" customFormat="1" ht="10.199999999999999">
      <c r="B274" s="219"/>
      <c r="C274" s="220"/>
      <c r="D274" s="209" t="s">
        <v>163</v>
      </c>
      <c r="E274" s="221" t="s">
        <v>1</v>
      </c>
      <c r="F274" s="222" t="s">
        <v>165</v>
      </c>
      <c r="G274" s="220"/>
      <c r="H274" s="223">
        <v>321.06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163</v>
      </c>
      <c r="AU274" s="229" t="s">
        <v>92</v>
      </c>
      <c r="AV274" s="14" t="s">
        <v>95</v>
      </c>
      <c r="AW274" s="14" t="s">
        <v>32</v>
      </c>
      <c r="AX274" s="14" t="s">
        <v>83</v>
      </c>
      <c r="AY274" s="229" t="s">
        <v>156</v>
      </c>
    </row>
    <row r="275" spans="1:65" s="2" customFormat="1" ht="16.5" customHeight="1">
      <c r="A275" s="35"/>
      <c r="B275" s="36"/>
      <c r="C275" s="193" t="s">
        <v>340</v>
      </c>
      <c r="D275" s="193" t="s">
        <v>158</v>
      </c>
      <c r="E275" s="194" t="s">
        <v>1175</v>
      </c>
      <c r="F275" s="195" t="s">
        <v>1176</v>
      </c>
      <c r="G275" s="196" t="s">
        <v>295</v>
      </c>
      <c r="H275" s="197">
        <v>1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41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0</v>
      </c>
      <c r="T275" s="20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95</v>
      </c>
      <c r="AT275" s="205" t="s">
        <v>158</v>
      </c>
      <c r="AU275" s="205" t="s">
        <v>92</v>
      </c>
      <c r="AY275" s="18" t="s">
        <v>156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83</v>
      </c>
      <c r="BK275" s="206">
        <f>ROUND(I275*H275,2)</f>
        <v>0</v>
      </c>
      <c r="BL275" s="18" t="s">
        <v>95</v>
      </c>
      <c r="BM275" s="205" t="s">
        <v>1177</v>
      </c>
    </row>
    <row r="276" spans="1:65" s="12" customFormat="1" ht="20.85" customHeight="1">
      <c r="B276" s="177"/>
      <c r="C276" s="178"/>
      <c r="D276" s="179" t="s">
        <v>75</v>
      </c>
      <c r="E276" s="191" t="s">
        <v>483</v>
      </c>
      <c r="F276" s="191" t="s">
        <v>484</v>
      </c>
      <c r="G276" s="178"/>
      <c r="H276" s="178"/>
      <c r="I276" s="181"/>
      <c r="J276" s="192">
        <f>BK276</f>
        <v>0</v>
      </c>
      <c r="K276" s="178"/>
      <c r="L276" s="183"/>
      <c r="M276" s="184"/>
      <c r="N276" s="185"/>
      <c r="O276" s="185"/>
      <c r="P276" s="186">
        <f>SUM(P277:P283)</f>
        <v>0</v>
      </c>
      <c r="Q276" s="185"/>
      <c r="R276" s="186">
        <f>SUM(R277:R283)</f>
        <v>2.2949999999999998E-2</v>
      </c>
      <c r="S276" s="185"/>
      <c r="T276" s="187">
        <f>SUM(T277:T283)</f>
        <v>0</v>
      </c>
      <c r="AR276" s="188" t="s">
        <v>83</v>
      </c>
      <c r="AT276" s="189" t="s">
        <v>75</v>
      </c>
      <c r="AU276" s="189" t="s">
        <v>85</v>
      </c>
      <c r="AY276" s="188" t="s">
        <v>156</v>
      </c>
      <c r="BK276" s="190">
        <f>SUM(BK277:BK283)</f>
        <v>0</v>
      </c>
    </row>
    <row r="277" spans="1:65" s="2" customFormat="1" ht="24.15" customHeight="1">
      <c r="A277" s="35"/>
      <c r="B277" s="36"/>
      <c r="C277" s="193" t="s">
        <v>336</v>
      </c>
      <c r="D277" s="193" t="s">
        <v>158</v>
      </c>
      <c r="E277" s="194" t="s">
        <v>1178</v>
      </c>
      <c r="F277" s="195" t="s">
        <v>1179</v>
      </c>
      <c r="G277" s="196" t="s">
        <v>218</v>
      </c>
      <c r="H277" s="197">
        <v>269.25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4.0000000000000003E-5</v>
      </c>
      <c r="R277" s="203">
        <f>Q277*H277</f>
        <v>1.077E-2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95</v>
      </c>
      <c r="AT277" s="205" t="s">
        <v>158</v>
      </c>
      <c r="AU277" s="205" t="s">
        <v>92</v>
      </c>
      <c r="AY277" s="18" t="s">
        <v>156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95</v>
      </c>
      <c r="BM277" s="205" t="s">
        <v>1180</v>
      </c>
    </row>
    <row r="278" spans="1:65" s="13" customFormat="1" ht="10.199999999999999">
      <c r="B278" s="207"/>
      <c r="C278" s="208"/>
      <c r="D278" s="209" t="s">
        <v>163</v>
      </c>
      <c r="E278" s="210" t="s">
        <v>1</v>
      </c>
      <c r="F278" s="211" t="s">
        <v>1181</v>
      </c>
      <c r="G278" s="208"/>
      <c r="H278" s="212">
        <v>269.25</v>
      </c>
      <c r="I278" s="213"/>
      <c r="J278" s="208"/>
      <c r="K278" s="208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163</v>
      </c>
      <c r="AU278" s="218" t="s">
        <v>92</v>
      </c>
      <c r="AV278" s="13" t="s">
        <v>85</v>
      </c>
      <c r="AW278" s="13" t="s">
        <v>32</v>
      </c>
      <c r="AX278" s="13" t="s">
        <v>76</v>
      </c>
      <c r="AY278" s="218" t="s">
        <v>156</v>
      </c>
    </row>
    <row r="279" spans="1:65" s="14" customFormat="1" ht="10.199999999999999">
      <c r="B279" s="219"/>
      <c r="C279" s="220"/>
      <c r="D279" s="209" t="s">
        <v>163</v>
      </c>
      <c r="E279" s="221" t="s">
        <v>1</v>
      </c>
      <c r="F279" s="222" t="s">
        <v>165</v>
      </c>
      <c r="G279" s="220"/>
      <c r="H279" s="223">
        <v>269.25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163</v>
      </c>
      <c r="AU279" s="229" t="s">
        <v>92</v>
      </c>
      <c r="AV279" s="14" t="s">
        <v>95</v>
      </c>
      <c r="AW279" s="14" t="s">
        <v>32</v>
      </c>
      <c r="AX279" s="14" t="s">
        <v>83</v>
      </c>
      <c r="AY279" s="229" t="s">
        <v>156</v>
      </c>
    </row>
    <row r="280" spans="1:65" s="2" customFormat="1" ht="16.5" customHeight="1">
      <c r="A280" s="35"/>
      <c r="B280" s="36"/>
      <c r="C280" s="193" t="s">
        <v>351</v>
      </c>
      <c r="D280" s="193" t="s">
        <v>158</v>
      </c>
      <c r="E280" s="194" t="s">
        <v>490</v>
      </c>
      <c r="F280" s="195" t="s">
        <v>491</v>
      </c>
      <c r="G280" s="196" t="s">
        <v>295</v>
      </c>
      <c r="H280" s="197">
        <v>1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1.8000000000000001E-4</v>
      </c>
      <c r="R280" s="203">
        <f>Q280*H280</f>
        <v>1.8000000000000001E-4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95</v>
      </c>
      <c r="AT280" s="205" t="s">
        <v>158</v>
      </c>
      <c r="AU280" s="205" t="s">
        <v>92</v>
      </c>
      <c r="AY280" s="18" t="s">
        <v>156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95</v>
      </c>
      <c r="BM280" s="205" t="s">
        <v>1182</v>
      </c>
    </row>
    <row r="281" spans="1:65" s="2" customFormat="1" ht="16.5" customHeight="1">
      <c r="A281" s="35"/>
      <c r="B281" s="36"/>
      <c r="C281" s="240" t="s">
        <v>356</v>
      </c>
      <c r="D281" s="240" t="s">
        <v>189</v>
      </c>
      <c r="E281" s="241" t="s">
        <v>1183</v>
      </c>
      <c r="F281" s="242" t="s">
        <v>1184</v>
      </c>
      <c r="G281" s="243" t="s">
        <v>295</v>
      </c>
      <c r="H281" s="244">
        <v>1</v>
      </c>
      <c r="I281" s="245"/>
      <c r="J281" s="246">
        <f>ROUND(I281*H281,2)</f>
        <v>0</v>
      </c>
      <c r="K281" s="247"/>
      <c r="L281" s="248"/>
      <c r="M281" s="249" t="s">
        <v>1</v>
      </c>
      <c r="N281" s="250" t="s">
        <v>41</v>
      </c>
      <c r="O281" s="72"/>
      <c r="P281" s="203">
        <f>O281*H281</f>
        <v>0</v>
      </c>
      <c r="Q281" s="203">
        <v>1.2E-2</v>
      </c>
      <c r="R281" s="203">
        <f>Q281*H281</f>
        <v>1.2E-2</v>
      </c>
      <c r="S281" s="203">
        <v>0</v>
      </c>
      <c r="T281" s="20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192</v>
      </c>
      <c r="AT281" s="205" t="s">
        <v>189</v>
      </c>
      <c r="AU281" s="205" t="s">
        <v>92</v>
      </c>
      <c r="AY281" s="18" t="s">
        <v>156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95</v>
      </c>
      <c r="BM281" s="205" t="s">
        <v>1185</v>
      </c>
    </row>
    <row r="282" spans="1:65" s="2" customFormat="1" ht="24.15" customHeight="1">
      <c r="A282" s="35"/>
      <c r="B282" s="36"/>
      <c r="C282" s="193" t="s">
        <v>361</v>
      </c>
      <c r="D282" s="193" t="s">
        <v>158</v>
      </c>
      <c r="E282" s="194" t="s">
        <v>498</v>
      </c>
      <c r="F282" s="195" t="s">
        <v>499</v>
      </c>
      <c r="G282" s="196" t="s">
        <v>295</v>
      </c>
      <c r="H282" s="197">
        <v>20</v>
      </c>
      <c r="I282" s="198"/>
      <c r="J282" s="199">
        <f>ROUND(I282*H282,2)</f>
        <v>0</v>
      </c>
      <c r="K282" s="200"/>
      <c r="L282" s="40"/>
      <c r="M282" s="201" t="s">
        <v>1</v>
      </c>
      <c r="N282" s="202" t="s">
        <v>41</v>
      </c>
      <c r="O282" s="72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95</v>
      </c>
      <c r="AT282" s="205" t="s">
        <v>158</v>
      </c>
      <c r="AU282" s="205" t="s">
        <v>92</v>
      </c>
      <c r="AY282" s="18" t="s">
        <v>156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95</v>
      </c>
      <c r="BM282" s="205" t="s">
        <v>1186</v>
      </c>
    </row>
    <row r="283" spans="1:65" s="2" customFormat="1" ht="16.5" customHeight="1">
      <c r="A283" s="35"/>
      <c r="B283" s="36"/>
      <c r="C283" s="240" t="s">
        <v>367</v>
      </c>
      <c r="D283" s="240" t="s">
        <v>189</v>
      </c>
      <c r="E283" s="241" t="s">
        <v>502</v>
      </c>
      <c r="F283" s="242" t="s">
        <v>503</v>
      </c>
      <c r="G283" s="243" t="s">
        <v>295</v>
      </c>
      <c r="H283" s="244">
        <v>20</v>
      </c>
      <c r="I283" s="245"/>
      <c r="J283" s="246">
        <f>ROUND(I283*H283,2)</f>
        <v>0</v>
      </c>
      <c r="K283" s="247"/>
      <c r="L283" s="248"/>
      <c r="M283" s="249" t="s">
        <v>1</v>
      </c>
      <c r="N283" s="250" t="s">
        <v>41</v>
      </c>
      <c r="O283" s="72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192</v>
      </c>
      <c r="AT283" s="205" t="s">
        <v>189</v>
      </c>
      <c r="AU283" s="205" t="s">
        <v>92</v>
      </c>
      <c r="AY283" s="18" t="s">
        <v>156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95</v>
      </c>
      <c r="BM283" s="205" t="s">
        <v>1187</v>
      </c>
    </row>
    <row r="284" spans="1:65" s="12" customFormat="1" ht="20.85" customHeight="1">
      <c r="B284" s="177"/>
      <c r="C284" s="178"/>
      <c r="D284" s="179" t="s">
        <v>75</v>
      </c>
      <c r="E284" s="191" t="s">
        <v>505</v>
      </c>
      <c r="F284" s="191" t="s">
        <v>506</v>
      </c>
      <c r="G284" s="178"/>
      <c r="H284" s="178"/>
      <c r="I284" s="181"/>
      <c r="J284" s="192">
        <f>BK284</f>
        <v>0</v>
      </c>
      <c r="K284" s="178"/>
      <c r="L284" s="183"/>
      <c r="M284" s="184"/>
      <c r="N284" s="185"/>
      <c r="O284" s="185"/>
      <c r="P284" s="186">
        <f>SUM(P285:P304)</f>
        <v>0</v>
      </c>
      <c r="Q284" s="185"/>
      <c r="R284" s="186">
        <f>SUM(R285:R304)</f>
        <v>1.3499999999999999E-3</v>
      </c>
      <c r="S284" s="185"/>
      <c r="T284" s="187">
        <f>SUM(T285:T304)</f>
        <v>20.744911999999996</v>
      </c>
      <c r="AR284" s="188" t="s">
        <v>83</v>
      </c>
      <c r="AT284" s="189" t="s">
        <v>75</v>
      </c>
      <c r="AU284" s="189" t="s">
        <v>85</v>
      </c>
      <c r="AY284" s="188" t="s">
        <v>156</v>
      </c>
      <c r="BK284" s="190">
        <f>SUM(BK285:BK304)</f>
        <v>0</v>
      </c>
    </row>
    <row r="285" spans="1:65" s="2" customFormat="1" ht="37.799999999999997" customHeight="1">
      <c r="A285" s="35"/>
      <c r="B285" s="36"/>
      <c r="C285" s="193" t="s">
        <v>371</v>
      </c>
      <c r="D285" s="193" t="s">
        <v>158</v>
      </c>
      <c r="E285" s="194" t="s">
        <v>1188</v>
      </c>
      <c r="F285" s="195" t="s">
        <v>1189</v>
      </c>
      <c r="G285" s="196" t="s">
        <v>161</v>
      </c>
      <c r="H285" s="197">
        <v>4.5179999999999998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2.27</v>
      </c>
      <c r="T285" s="204">
        <f>S285*H285</f>
        <v>10.25586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95</v>
      </c>
      <c r="AT285" s="205" t="s">
        <v>158</v>
      </c>
      <c r="AU285" s="205" t="s">
        <v>92</v>
      </c>
      <c r="AY285" s="18" t="s">
        <v>156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95</v>
      </c>
      <c r="BM285" s="205" t="s">
        <v>376</v>
      </c>
    </row>
    <row r="286" spans="1:65" s="13" customFormat="1" ht="10.199999999999999">
      <c r="B286" s="207"/>
      <c r="C286" s="208"/>
      <c r="D286" s="209" t="s">
        <v>163</v>
      </c>
      <c r="E286" s="210" t="s">
        <v>1</v>
      </c>
      <c r="F286" s="211" t="s">
        <v>1190</v>
      </c>
      <c r="G286" s="208"/>
      <c r="H286" s="212">
        <v>4.5179999999999998</v>
      </c>
      <c r="I286" s="213"/>
      <c r="J286" s="208"/>
      <c r="K286" s="208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163</v>
      </c>
      <c r="AU286" s="218" t="s">
        <v>92</v>
      </c>
      <c r="AV286" s="13" t="s">
        <v>85</v>
      </c>
      <c r="AW286" s="13" t="s">
        <v>32</v>
      </c>
      <c r="AX286" s="13" t="s">
        <v>76</v>
      </c>
      <c r="AY286" s="218" t="s">
        <v>156</v>
      </c>
    </row>
    <row r="287" spans="1:65" s="14" customFormat="1" ht="10.199999999999999">
      <c r="B287" s="219"/>
      <c r="C287" s="220"/>
      <c r="D287" s="209" t="s">
        <v>163</v>
      </c>
      <c r="E287" s="221" t="s">
        <v>1</v>
      </c>
      <c r="F287" s="222" t="s">
        <v>165</v>
      </c>
      <c r="G287" s="220"/>
      <c r="H287" s="223">
        <v>4.5179999999999998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163</v>
      </c>
      <c r="AU287" s="229" t="s">
        <v>92</v>
      </c>
      <c r="AV287" s="14" t="s">
        <v>95</v>
      </c>
      <c r="AW287" s="14" t="s">
        <v>32</v>
      </c>
      <c r="AX287" s="14" t="s">
        <v>83</v>
      </c>
      <c r="AY287" s="229" t="s">
        <v>156</v>
      </c>
    </row>
    <row r="288" spans="1:65" s="2" customFormat="1" ht="33" customHeight="1">
      <c r="A288" s="35"/>
      <c r="B288" s="36"/>
      <c r="C288" s="193" t="s">
        <v>376</v>
      </c>
      <c r="D288" s="193" t="s">
        <v>158</v>
      </c>
      <c r="E288" s="194" t="s">
        <v>1191</v>
      </c>
      <c r="F288" s="195" t="s">
        <v>1192</v>
      </c>
      <c r="G288" s="196" t="s">
        <v>161</v>
      </c>
      <c r="H288" s="197">
        <v>2.7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1.671</v>
      </c>
      <c r="T288" s="204">
        <f>S288*H288</f>
        <v>4.5117000000000003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95</v>
      </c>
      <c r="AT288" s="205" t="s">
        <v>158</v>
      </c>
      <c r="AU288" s="205" t="s">
        <v>92</v>
      </c>
      <c r="AY288" s="18" t="s">
        <v>156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95</v>
      </c>
      <c r="BM288" s="205" t="s">
        <v>1193</v>
      </c>
    </row>
    <row r="289" spans="1:65" s="13" customFormat="1" ht="10.199999999999999">
      <c r="B289" s="207"/>
      <c r="C289" s="208"/>
      <c r="D289" s="209" t="s">
        <v>163</v>
      </c>
      <c r="E289" s="210" t="s">
        <v>1</v>
      </c>
      <c r="F289" s="211" t="s">
        <v>1194</v>
      </c>
      <c r="G289" s="208"/>
      <c r="H289" s="212">
        <v>2.7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163</v>
      </c>
      <c r="AU289" s="218" t="s">
        <v>92</v>
      </c>
      <c r="AV289" s="13" t="s">
        <v>85</v>
      </c>
      <c r="AW289" s="13" t="s">
        <v>32</v>
      </c>
      <c r="AX289" s="13" t="s">
        <v>76</v>
      </c>
      <c r="AY289" s="218" t="s">
        <v>156</v>
      </c>
    </row>
    <row r="290" spans="1:65" s="14" customFormat="1" ht="10.199999999999999">
      <c r="B290" s="219"/>
      <c r="C290" s="220"/>
      <c r="D290" s="209" t="s">
        <v>163</v>
      </c>
      <c r="E290" s="221" t="s">
        <v>1</v>
      </c>
      <c r="F290" s="222" t="s">
        <v>165</v>
      </c>
      <c r="G290" s="220"/>
      <c r="H290" s="223">
        <v>2.7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163</v>
      </c>
      <c r="AU290" s="229" t="s">
        <v>92</v>
      </c>
      <c r="AV290" s="14" t="s">
        <v>95</v>
      </c>
      <c r="AW290" s="14" t="s">
        <v>32</v>
      </c>
      <c r="AX290" s="14" t="s">
        <v>83</v>
      </c>
      <c r="AY290" s="229" t="s">
        <v>156</v>
      </c>
    </row>
    <row r="291" spans="1:65" s="2" customFormat="1" ht="24.15" customHeight="1">
      <c r="A291" s="35"/>
      <c r="B291" s="36"/>
      <c r="C291" s="193" t="s">
        <v>394</v>
      </c>
      <c r="D291" s="193" t="s">
        <v>158</v>
      </c>
      <c r="E291" s="194" t="s">
        <v>523</v>
      </c>
      <c r="F291" s="195" t="s">
        <v>1195</v>
      </c>
      <c r="G291" s="196" t="s">
        <v>161</v>
      </c>
      <c r="H291" s="197">
        <v>2.1190000000000002</v>
      </c>
      <c r="I291" s="198"/>
      <c r="J291" s="199">
        <f>ROUND(I291*H291,2)</f>
        <v>0</v>
      </c>
      <c r="K291" s="200"/>
      <c r="L291" s="40"/>
      <c r="M291" s="201" t="s">
        <v>1</v>
      </c>
      <c r="N291" s="202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2.4</v>
      </c>
      <c r="T291" s="204">
        <f>S291*H291</f>
        <v>5.0856000000000003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95</v>
      </c>
      <c r="AT291" s="205" t="s">
        <v>158</v>
      </c>
      <c r="AU291" s="205" t="s">
        <v>92</v>
      </c>
      <c r="AY291" s="18" t="s">
        <v>156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95</v>
      </c>
      <c r="BM291" s="205" t="s">
        <v>424</v>
      </c>
    </row>
    <row r="292" spans="1:65" s="13" customFormat="1" ht="10.199999999999999">
      <c r="B292" s="207"/>
      <c r="C292" s="208"/>
      <c r="D292" s="209" t="s">
        <v>163</v>
      </c>
      <c r="E292" s="210" t="s">
        <v>1</v>
      </c>
      <c r="F292" s="211" t="s">
        <v>1196</v>
      </c>
      <c r="G292" s="208"/>
      <c r="H292" s="212">
        <v>2.1190000000000002</v>
      </c>
      <c r="I292" s="213"/>
      <c r="J292" s="208"/>
      <c r="K292" s="208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163</v>
      </c>
      <c r="AU292" s="218" t="s">
        <v>92</v>
      </c>
      <c r="AV292" s="13" t="s">
        <v>85</v>
      </c>
      <c r="AW292" s="13" t="s">
        <v>32</v>
      </c>
      <c r="AX292" s="13" t="s">
        <v>76</v>
      </c>
      <c r="AY292" s="218" t="s">
        <v>156</v>
      </c>
    </row>
    <row r="293" spans="1:65" s="14" customFormat="1" ht="10.199999999999999">
      <c r="B293" s="219"/>
      <c r="C293" s="220"/>
      <c r="D293" s="209" t="s">
        <v>163</v>
      </c>
      <c r="E293" s="221" t="s">
        <v>1</v>
      </c>
      <c r="F293" s="222" t="s">
        <v>165</v>
      </c>
      <c r="G293" s="220"/>
      <c r="H293" s="223">
        <v>2.1190000000000002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163</v>
      </c>
      <c r="AU293" s="229" t="s">
        <v>92</v>
      </c>
      <c r="AV293" s="14" t="s">
        <v>95</v>
      </c>
      <c r="AW293" s="14" t="s">
        <v>32</v>
      </c>
      <c r="AX293" s="14" t="s">
        <v>83</v>
      </c>
      <c r="AY293" s="229" t="s">
        <v>156</v>
      </c>
    </row>
    <row r="294" spans="1:65" s="2" customFormat="1" ht="37.799999999999997" customHeight="1">
      <c r="A294" s="35"/>
      <c r="B294" s="36"/>
      <c r="C294" s="193" t="s">
        <v>410</v>
      </c>
      <c r="D294" s="193" t="s">
        <v>158</v>
      </c>
      <c r="E294" s="194" t="s">
        <v>553</v>
      </c>
      <c r="F294" s="195" t="s">
        <v>554</v>
      </c>
      <c r="G294" s="196" t="s">
        <v>218</v>
      </c>
      <c r="H294" s="197">
        <v>3.1520000000000001</v>
      </c>
      <c r="I294" s="198"/>
      <c r="J294" s="199">
        <f>ROUND(I294*H294,2)</f>
        <v>0</v>
      </c>
      <c r="K294" s="200"/>
      <c r="L294" s="40"/>
      <c r="M294" s="201" t="s">
        <v>1</v>
      </c>
      <c r="N294" s="202" t="s">
        <v>41</v>
      </c>
      <c r="O294" s="72"/>
      <c r="P294" s="203">
        <f>O294*H294</f>
        <v>0</v>
      </c>
      <c r="Q294" s="203">
        <v>0</v>
      </c>
      <c r="R294" s="203">
        <f>Q294*H294</f>
        <v>0</v>
      </c>
      <c r="S294" s="203">
        <v>7.5999999999999998E-2</v>
      </c>
      <c r="T294" s="204">
        <f>S294*H294</f>
        <v>0.23955200000000001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95</v>
      </c>
      <c r="AT294" s="205" t="s">
        <v>158</v>
      </c>
      <c r="AU294" s="205" t="s">
        <v>92</v>
      </c>
      <c r="AY294" s="18" t="s">
        <v>156</v>
      </c>
      <c r="BE294" s="206">
        <f>IF(N294="základní",J294,0)</f>
        <v>0</v>
      </c>
      <c r="BF294" s="206">
        <f>IF(N294="snížená",J294,0)</f>
        <v>0</v>
      </c>
      <c r="BG294" s="206">
        <f>IF(N294="zákl. přenesená",J294,0)</f>
        <v>0</v>
      </c>
      <c r="BH294" s="206">
        <f>IF(N294="sníž. přenesená",J294,0)</f>
        <v>0</v>
      </c>
      <c r="BI294" s="206">
        <f>IF(N294="nulová",J294,0)</f>
        <v>0</v>
      </c>
      <c r="BJ294" s="18" t="s">
        <v>83</v>
      </c>
      <c r="BK294" s="206">
        <f>ROUND(I294*H294,2)</f>
        <v>0</v>
      </c>
      <c r="BL294" s="18" t="s">
        <v>95</v>
      </c>
      <c r="BM294" s="205" t="s">
        <v>435</v>
      </c>
    </row>
    <row r="295" spans="1:65" s="13" customFormat="1" ht="10.199999999999999">
      <c r="B295" s="207"/>
      <c r="C295" s="208"/>
      <c r="D295" s="209" t="s">
        <v>163</v>
      </c>
      <c r="E295" s="210" t="s">
        <v>1</v>
      </c>
      <c r="F295" s="211" t="s">
        <v>1197</v>
      </c>
      <c r="G295" s="208"/>
      <c r="H295" s="212">
        <v>3.1520000000000001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163</v>
      </c>
      <c r="AU295" s="218" t="s">
        <v>92</v>
      </c>
      <c r="AV295" s="13" t="s">
        <v>85</v>
      </c>
      <c r="AW295" s="13" t="s">
        <v>32</v>
      </c>
      <c r="AX295" s="13" t="s">
        <v>76</v>
      </c>
      <c r="AY295" s="218" t="s">
        <v>156</v>
      </c>
    </row>
    <row r="296" spans="1:65" s="14" customFormat="1" ht="10.199999999999999">
      <c r="B296" s="219"/>
      <c r="C296" s="220"/>
      <c r="D296" s="209" t="s">
        <v>163</v>
      </c>
      <c r="E296" s="221" t="s">
        <v>1</v>
      </c>
      <c r="F296" s="222" t="s">
        <v>165</v>
      </c>
      <c r="G296" s="220"/>
      <c r="H296" s="223">
        <v>3.1520000000000001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163</v>
      </c>
      <c r="AU296" s="229" t="s">
        <v>92</v>
      </c>
      <c r="AV296" s="14" t="s">
        <v>95</v>
      </c>
      <c r="AW296" s="14" t="s">
        <v>32</v>
      </c>
      <c r="AX296" s="14" t="s">
        <v>83</v>
      </c>
      <c r="AY296" s="229" t="s">
        <v>156</v>
      </c>
    </row>
    <row r="297" spans="1:65" s="2" customFormat="1" ht="55.5" customHeight="1">
      <c r="A297" s="35"/>
      <c r="B297" s="36"/>
      <c r="C297" s="193" t="s">
        <v>418</v>
      </c>
      <c r="D297" s="193" t="s">
        <v>158</v>
      </c>
      <c r="E297" s="194" t="s">
        <v>1198</v>
      </c>
      <c r="F297" s="195" t="s">
        <v>1199</v>
      </c>
      <c r="G297" s="196" t="s">
        <v>161</v>
      </c>
      <c r="H297" s="197">
        <v>0.28399999999999997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1.8</v>
      </c>
      <c r="T297" s="204">
        <f>S297*H297</f>
        <v>0.51119999999999999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95</v>
      </c>
      <c r="AT297" s="205" t="s">
        <v>158</v>
      </c>
      <c r="AU297" s="205" t="s">
        <v>92</v>
      </c>
      <c r="AY297" s="18" t="s">
        <v>156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95</v>
      </c>
      <c r="BM297" s="205" t="s">
        <v>444</v>
      </c>
    </row>
    <row r="298" spans="1:65" s="13" customFormat="1" ht="10.199999999999999">
      <c r="B298" s="207"/>
      <c r="C298" s="208"/>
      <c r="D298" s="209" t="s">
        <v>163</v>
      </c>
      <c r="E298" s="210" t="s">
        <v>1</v>
      </c>
      <c r="F298" s="211" t="s">
        <v>1200</v>
      </c>
      <c r="G298" s="208"/>
      <c r="H298" s="212">
        <v>0.28399999999999997</v>
      </c>
      <c r="I298" s="213"/>
      <c r="J298" s="208"/>
      <c r="K298" s="208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163</v>
      </c>
      <c r="AU298" s="218" t="s">
        <v>92</v>
      </c>
      <c r="AV298" s="13" t="s">
        <v>85</v>
      </c>
      <c r="AW298" s="13" t="s">
        <v>32</v>
      </c>
      <c r="AX298" s="13" t="s">
        <v>76</v>
      </c>
      <c r="AY298" s="218" t="s">
        <v>156</v>
      </c>
    </row>
    <row r="299" spans="1:65" s="14" customFormat="1" ht="10.199999999999999">
      <c r="B299" s="219"/>
      <c r="C299" s="220"/>
      <c r="D299" s="209" t="s">
        <v>163</v>
      </c>
      <c r="E299" s="221" t="s">
        <v>1</v>
      </c>
      <c r="F299" s="222" t="s">
        <v>165</v>
      </c>
      <c r="G299" s="220"/>
      <c r="H299" s="223">
        <v>0.28399999999999997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163</v>
      </c>
      <c r="AU299" s="229" t="s">
        <v>92</v>
      </c>
      <c r="AV299" s="14" t="s">
        <v>95</v>
      </c>
      <c r="AW299" s="14" t="s">
        <v>32</v>
      </c>
      <c r="AX299" s="14" t="s">
        <v>83</v>
      </c>
      <c r="AY299" s="229" t="s">
        <v>156</v>
      </c>
    </row>
    <row r="300" spans="1:65" s="2" customFormat="1" ht="37.799999999999997" customHeight="1">
      <c r="A300" s="35"/>
      <c r="B300" s="36"/>
      <c r="C300" s="193" t="s">
        <v>424</v>
      </c>
      <c r="D300" s="193" t="s">
        <v>158</v>
      </c>
      <c r="E300" s="194" t="s">
        <v>572</v>
      </c>
      <c r="F300" s="195" t="s">
        <v>573</v>
      </c>
      <c r="G300" s="196" t="s">
        <v>295</v>
      </c>
      <c r="H300" s="197">
        <v>4</v>
      </c>
      <c r="I300" s="198"/>
      <c r="J300" s="199">
        <f>ROUND(I300*H300,2)</f>
        <v>0</v>
      </c>
      <c r="K300" s="200"/>
      <c r="L300" s="40"/>
      <c r="M300" s="201" t="s">
        <v>1</v>
      </c>
      <c r="N300" s="202" t="s">
        <v>41</v>
      </c>
      <c r="O300" s="72"/>
      <c r="P300" s="203">
        <f>O300*H300</f>
        <v>0</v>
      </c>
      <c r="Q300" s="203">
        <v>0</v>
      </c>
      <c r="R300" s="203">
        <f>Q300*H300</f>
        <v>0</v>
      </c>
      <c r="S300" s="203">
        <v>1.4999999999999999E-2</v>
      </c>
      <c r="T300" s="204">
        <f>S300*H300</f>
        <v>0.06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95</v>
      </c>
      <c r="AT300" s="205" t="s">
        <v>158</v>
      </c>
      <c r="AU300" s="205" t="s">
        <v>92</v>
      </c>
      <c r="AY300" s="18" t="s">
        <v>156</v>
      </c>
      <c r="BE300" s="206">
        <f>IF(N300="základní",J300,0)</f>
        <v>0</v>
      </c>
      <c r="BF300" s="206">
        <f>IF(N300="snížená",J300,0)</f>
        <v>0</v>
      </c>
      <c r="BG300" s="206">
        <f>IF(N300="zákl. přenesená",J300,0)</f>
        <v>0</v>
      </c>
      <c r="BH300" s="206">
        <f>IF(N300="sníž. přenesená",J300,0)</f>
        <v>0</v>
      </c>
      <c r="BI300" s="206">
        <f>IF(N300="nulová",J300,0)</f>
        <v>0</v>
      </c>
      <c r="BJ300" s="18" t="s">
        <v>83</v>
      </c>
      <c r="BK300" s="206">
        <f>ROUND(I300*H300,2)</f>
        <v>0</v>
      </c>
      <c r="BL300" s="18" t="s">
        <v>95</v>
      </c>
      <c r="BM300" s="205" t="s">
        <v>454</v>
      </c>
    </row>
    <row r="301" spans="1:65" s="2" customFormat="1" ht="24.15" customHeight="1">
      <c r="A301" s="35"/>
      <c r="B301" s="36"/>
      <c r="C301" s="193" t="s">
        <v>431</v>
      </c>
      <c r="D301" s="193" t="s">
        <v>158</v>
      </c>
      <c r="E301" s="194" t="s">
        <v>1201</v>
      </c>
      <c r="F301" s="195" t="s">
        <v>1202</v>
      </c>
      <c r="G301" s="196" t="s">
        <v>203</v>
      </c>
      <c r="H301" s="197">
        <v>0.3</v>
      </c>
      <c r="I301" s="198"/>
      <c r="J301" s="199">
        <f>ROUND(I301*H301,2)</f>
        <v>0</v>
      </c>
      <c r="K301" s="200"/>
      <c r="L301" s="40"/>
      <c r="M301" s="201" t="s">
        <v>1</v>
      </c>
      <c r="N301" s="202" t="s">
        <v>41</v>
      </c>
      <c r="O301" s="72"/>
      <c r="P301" s="203">
        <f>O301*H301</f>
        <v>0</v>
      </c>
      <c r="Q301" s="203">
        <v>4.4999999999999997E-3</v>
      </c>
      <c r="R301" s="203">
        <f>Q301*H301</f>
        <v>1.3499999999999999E-3</v>
      </c>
      <c r="S301" s="203">
        <v>0.27</v>
      </c>
      <c r="T301" s="204">
        <f>S301*H301</f>
        <v>8.1000000000000003E-2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95</v>
      </c>
      <c r="AT301" s="205" t="s">
        <v>158</v>
      </c>
      <c r="AU301" s="205" t="s">
        <v>92</v>
      </c>
      <c r="AY301" s="18" t="s">
        <v>156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18" t="s">
        <v>83</v>
      </c>
      <c r="BK301" s="206">
        <f>ROUND(I301*H301,2)</f>
        <v>0</v>
      </c>
      <c r="BL301" s="18" t="s">
        <v>95</v>
      </c>
      <c r="BM301" s="205" t="s">
        <v>1203</v>
      </c>
    </row>
    <row r="302" spans="1:65" s="15" customFormat="1" ht="10.199999999999999">
      <c r="B302" s="230"/>
      <c r="C302" s="231"/>
      <c r="D302" s="209" t="s">
        <v>163</v>
      </c>
      <c r="E302" s="232" t="s">
        <v>1</v>
      </c>
      <c r="F302" s="233" t="s">
        <v>1204</v>
      </c>
      <c r="G302" s="231"/>
      <c r="H302" s="232" t="s">
        <v>1</v>
      </c>
      <c r="I302" s="234"/>
      <c r="J302" s="231"/>
      <c r="K302" s="231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163</v>
      </c>
      <c r="AU302" s="239" t="s">
        <v>92</v>
      </c>
      <c r="AV302" s="15" t="s">
        <v>83</v>
      </c>
      <c r="AW302" s="15" t="s">
        <v>32</v>
      </c>
      <c r="AX302" s="15" t="s">
        <v>76</v>
      </c>
      <c r="AY302" s="239" t="s">
        <v>156</v>
      </c>
    </row>
    <row r="303" spans="1:65" s="13" customFormat="1" ht="10.199999999999999">
      <c r="B303" s="207"/>
      <c r="C303" s="208"/>
      <c r="D303" s="209" t="s">
        <v>163</v>
      </c>
      <c r="E303" s="210" t="s">
        <v>1</v>
      </c>
      <c r="F303" s="211" t="s">
        <v>1205</v>
      </c>
      <c r="G303" s="208"/>
      <c r="H303" s="212">
        <v>0.3</v>
      </c>
      <c r="I303" s="213"/>
      <c r="J303" s="208"/>
      <c r="K303" s="208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163</v>
      </c>
      <c r="AU303" s="218" t="s">
        <v>92</v>
      </c>
      <c r="AV303" s="13" t="s">
        <v>85</v>
      </c>
      <c r="AW303" s="13" t="s">
        <v>32</v>
      </c>
      <c r="AX303" s="13" t="s">
        <v>76</v>
      </c>
      <c r="AY303" s="218" t="s">
        <v>156</v>
      </c>
    </row>
    <row r="304" spans="1:65" s="14" customFormat="1" ht="10.199999999999999">
      <c r="B304" s="219"/>
      <c r="C304" s="220"/>
      <c r="D304" s="209" t="s">
        <v>163</v>
      </c>
      <c r="E304" s="221" t="s">
        <v>1</v>
      </c>
      <c r="F304" s="222" t="s">
        <v>165</v>
      </c>
      <c r="G304" s="220"/>
      <c r="H304" s="223">
        <v>0.3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163</v>
      </c>
      <c r="AU304" s="229" t="s">
        <v>92</v>
      </c>
      <c r="AV304" s="14" t="s">
        <v>95</v>
      </c>
      <c r="AW304" s="14" t="s">
        <v>32</v>
      </c>
      <c r="AX304" s="14" t="s">
        <v>83</v>
      </c>
      <c r="AY304" s="229" t="s">
        <v>156</v>
      </c>
    </row>
    <row r="305" spans="1:65" s="12" customFormat="1" ht="22.8" customHeight="1">
      <c r="B305" s="177"/>
      <c r="C305" s="178"/>
      <c r="D305" s="179" t="s">
        <v>75</v>
      </c>
      <c r="E305" s="191" t="s">
        <v>600</v>
      </c>
      <c r="F305" s="191" t="s">
        <v>601</v>
      </c>
      <c r="G305" s="178"/>
      <c r="H305" s="178"/>
      <c r="I305" s="181"/>
      <c r="J305" s="192">
        <f>BK305</f>
        <v>0</v>
      </c>
      <c r="K305" s="178"/>
      <c r="L305" s="183"/>
      <c r="M305" s="184"/>
      <c r="N305" s="185"/>
      <c r="O305" s="185"/>
      <c r="P305" s="186">
        <f>SUM(P306:P315)</f>
        <v>0</v>
      </c>
      <c r="Q305" s="185"/>
      <c r="R305" s="186">
        <f>SUM(R306:R315)</f>
        <v>0</v>
      </c>
      <c r="S305" s="185"/>
      <c r="T305" s="187">
        <f>SUM(T306:T315)</f>
        <v>0</v>
      </c>
      <c r="AR305" s="188" t="s">
        <v>83</v>
      </c>
      <c r="AT305" s="189" t="s">
        <v>75</v>
      </c>
      <c r="AU305" s="189" t="s">
        <v>83</v>
      </c>
      <c r="AY305" s="188" t="s">
        <v>156</v>
      </c>
      <c r="BK305" s="190">
        <f>SUM(BK306:BK315)</f>
        <v>0</v>
      </c>
    </row>
    <row r="306" spans="1:65" s="2" customFormat="1" ht="33" customHeight="1">
      <c r="A306" s="35"/>
      <c r="B306" s="36"/>
      <c r="C306" s="193" t="s">
        <v>435</v>
      </c>
      <c r="D306" s="193" t="s">
        <v>158</v>
      </c>
      <c r="E306" s="194" t="s">
        <v>603</v>
      </c>
      <c r="F306" s="195" t="s">
        <v>604</v>
      </c>
      <c r="G306" s="196" t="s">
        <v>186</v>
      </c>
      <c r="H306" s="197">
        <v>25.963999999999999</v>
      </c>
      <c r="I306" s="198"/>
      <c r="J306" s="199">
        <f>ROUND(I306*H306,2)</f>
        <v>0</v>
      </c>
      <c r="K306" s="200"/>
      <c r="L306" s="40"/>
      <c r="M306" s="201" t="s">
        <v>1</v>
      </c>
      <c r="N306" s="202" t="s">
        <v>41</v>
      </c>
      <c r="O306" s="72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95</v>
      </c>
      <c r="AT306" s="205" t="s">
        <v>158</v>
      </c>
      <c r="AU306" s="205" t="s">
        <v>85</v>
      </c>
      <c r="AY306" s="18" t="s">
        <v>156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95</v>
      </c>
      <c r="BM306" s="205" t="s">
        <v>1206</v>
      </c>
    </row>
    <row r="307" spans="1:65" s="2" customFormat="1" ht="33" customHeight="1">
      <c r="A307" s="35"/>
      <c r="B307" s="36"/>
      <c r="C307" s="193" t="s">
        <v>440</v>
      </c>
      <c r="D307" s="193" t="s">
        <v>158</v>
      </c>
      <c r="E307" s="194" t="s">
        <v>607</v>
      </c>
      <c r="F307" s="195" t="s">
        <v>608</v>
      </c>
      <c r="G307" s="196" t="s">
        <v>186</v>
      </c>
      <c r="H307" s="197">
        <v>25.963999999999999</v>
      </c>
      <c r="I307" s="198"/>
      <c r="J307" s="199">
        <f>ROUND(I307*H307,2)</f>
        <v>0</v>
      </c>
      <c r="K307" s="200"/>
      <c r="L307" s="40"/>
      <c r="M307" s="201" t="s">
        <v>1</v>
      </c>
      <c r="N307" s="202" t="s">
        <v>41</v>
      </c>
      <c r="O307" s="72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5" t="s">
        <v>95</v>
      </c>
      <c r="AT307" s="205" t="s">
        <v>158</v>
      </c>
      <c r="AU307" s="205" t="s">
        <v>85</v>
      </c>
      <c r="AY307" s="18" t="s">
        <v>156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18" t="s">
        <v>83</v>
      </c>
      <c r="BK307" s="206">
        <f>ROUND(I307*H307,2)</f>
        <v>0</v>
      </c>
      <c r="BL307" s="18" t="s">
        <v>95</v>
      </c>
      <c r="BM307" s="205" t="s">
        <v>1207</v>
      </c>
    </row>
    <row r="308" spans="1:65" s="2" customFormat="1" ht="44.25" customHeight="1">
      <c r="A308" s="35"/>
      <c r="B308" s="36"/>
      <c r="C308" s="193" t="s">
        <v>444</v>
      </c>
      <c r="D308" s="193" t="s">
        <v>158</v>
      </c>
      <c r="E308" s="194" t="s">
        <v>611</v>
      </c>
      <c r="F308" s="195" t="s">
        <v>612</v>
      </c>
      <c r="G308" s="196" t="s">
        <v>186</v>
      </c>
      <c r="H308" s="197">
        <v>752.43399999999997</v>
      </c>
      <c r="I308" s="198"/>
      <c r="J308" s="199">
        <f>ROUND(I308*H308,2)</f>
        <v>0</v>
      </c>
      <c r="K308" s="200"/>
      <c r="L308" s="40"/>
      <c r="M308" s="201" t="s">
        <v>1</v>
      </c>
      <c r="N308" s="202" t="s">
        <v>41</v>
      </c>
      <c r="O308" s="72"/>
      <c r="P308" s="203">
        <f>O308*H308</f>
        <v>0</v>
      </c>
      <c r="Q308" s="203">
        <v>0</v>
      </c>
      <c r="R308" s="203">
        <f>Q308*H308</f>
        <v>0</v>
      </c>
      <c r="S308" s="203">
        <v>0</v>
      </c>
      <c r="T308" s="20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95</v>
      </c>
      <c r="AT308" s="205" t="s">
        <v>158</v>
      </c>
      <c r="AU308" s="205" t="s">
        <v>85</v>
      </c>
      <c r="AY308" s="18" t="s">
        <v>156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18" t="s">
        <v>83</v>
      </c>
      <c r="BK308" s="206">
        <f>ROUND(I308*H308,2)</f>
        <v>0</v>
      </c>
      <c r="BL308" s="18" t="s">
        <v>95</v>
      </c>
      <c r="BM308" s="205" t="s">
        <v>485</v>
      </c>
    </row>
    <row r="309" spans="1:65" s="13" customFormat="1" ht="10.199999999999999">
      <c r="B309" s="207"/>
      <c r="C309" s="208"/>
      <c r="D309" s="209" t="s">
        <v>163</v>
      </c>
      <c r="E309" s="210" t="s">
        <v>1</v>
      </c>
      <c r="F309" s="211" t="s">
        <v>1208</v>
      </c>
      <c r="G309" s="208"/>
      <c r="H309" s="212">
        <v>752.43399999999997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163</v>
      </c>
      <c r="AU309" s="218" t="s">
        <v>85</v>
      </c>
      <c r="AV309" s="13" t="s">
        <v>85</v>
      </c>
      <c r="AW309" s="13" t="s">
        <v>32</v>
      </c>
      <c r="AX309" s="13" t="s">
        <v>76</v>
      </c>
      <c r="AY309" s="218" t="s">
        <v>156</v>
      </c>
    </row>
    <row r="310" spans="1:65" s="14" customFormat="1" ht="10.199999999999999">
      <c r="B310" s="219"/>
      <c r="C310" s="220"/>
      <c r="D310" s="209" t="s">
        <v>163</v>
      </c>
      <c r="E310" s="221" t="s">
        <v>1</v>
      </c>
      <c r="F310" s="222" t="s">
        <v>165</v>
      </c>
      <c r="G310" s="220"/>
      <c r="H310" s="223">
        <v>752.43399999999997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163</v>
      </c>
      <c r="AU310" s="229" t="s">
        <v>85</v>
      </c>
      <c r="AV310" s="14" t="s">
        <v>95</v>
      </c>
      <c r="AW310" s="14" t="s">
        <v>32</v>
      </c>
      <c r="AX310" s="14" t="s">
        <v>83</v>
      </c>
      <c r="AY310" s="229" t="s">
        <v>156</v>
      </c>
    </row>
    <row r="311" spans="1:65" s="2" customFormat="1" ht="49.05" customHeight="1">
      <c r="A311" s="35"/>
      <c r="B311" s="36"/>
      <c r="C311" s="193" t="s">
        <v>450</v>
      </c>
      <c r="D311" s="193" t="s">
        <v>158</v>
      </c>
      <c r="E311" s="194" t="s">
        <v>615</v>
      </c>
      <c r="F311" s="195" t="s">
        <v>616</v>
      </c>
      <c r="G311" s="196" t="s">
        <v>186</v>
      </c>
      <c r="H311" s="197">
        <v>20.745999999999999</v>
      </c>
      <c r="I311" s="198"/>
      <c r="J311" s="199">
        <f>ROUND(I311*H311,2)</f>
        <v>0</v>
      </c>
      <c r="K311" s="200"/>
      <c r="L311" s="40"/>
      <c r="M311" s="201" t="s">
        <v>1</v>
      </c>
      <c r="N311" s="202" t="s">
        <v>41</v>
      </c>
      <c r="O311" s="72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5" t="s">
        <v>95</v>
      </c>
      <c r="AT311" s="205" t="s">
        <v>158</v>
      </c>
      <c r="AU311" s="205" t="s">
        <v>85</v>
      </c>
      <c r="AY311" s="18" t="s">
        <v>156</v>
      </c>
      <c r="BE311" s="206">
        <f>IF(N311="základní",J311,0)</f>
        <v>0</v>
      </c>
      <c r="BF311" s="206">
        <f>IF(N311="snížená",J311,0)</f>
        <v>0</v>
      </c>
      <c r="BG311" s="206">
        <f>IF(N311="zákl. přenesená",J311,0)</f>
        <v>0</v>
      </c>
      <c r="BH311" s="206">
        <f>IF(N311="sníž. přenesená",J311,0)</f>
        <v>0</v>
      </c>
      <c r="BI311" s="206">
        <f>IF(N311="nulová",J311,0)</f>
        <v>0</v>
      </c>
      <c r="BJ311" s="18" t="s">
        <v>83</v>
      </c>
      <c r="BK311" s="206">
        <f>ROUND(I311*H311,2)</f>
        <v>0</v>
      </c>
      <c r="BL311" s="18" t="s">
        <v>95</v>
      </c>
      <c r="BM311" s="205" t="s">
        <v>1209</v>
      </c>
    </row>
    <row r="312" spans="1:65" s="13" customFormat="1" ht="10.199999999999999">
      <c r="B312" s="207"/>
      <c r="C312" s="208"/>
      <c r="D312" s="209" t="s">
        <v>163</v>
      </c>
      <c r="E312" s="210" t="s">
        <v>1</v>
      </c>
      <c r="F312" s="211" t="s">
        <v>1210</v>
      </c>
      <c r="G312" s="208"/>
      <c r="H312" s="212">
        <v>25.946000000000002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163</v>
      </c>
      <c r="AU312" s="218" t="s">
        <v>85</v>
      </c>
      <c r="AV312" s="13" t="s">
        <v>85</v>
      </c>
      <c r="AW312" s="13" t="s">
        <v>32</v>
      </c>
      <c r="AX312" s="13" t="s">
        <v>76</v>
      </c>
      <c r="AY312" s="218" t="s">
        <v>156</v>
      </c>
    </row>
    <row r="313" spans="1:65" s="15" customFormat="1" ht="10.199999999999999">
      <c r="B313" s="230"/>
      <c r="C313" s="231"/>
      <c r="D313" s="209" t="s">
        <v>163</v>
      </c>
      <c r="E313" s="232" t="s">
        <v>1</v>
      </c>
      <c r="F313" s="233" t="s">
        <v>1211</v>
      </c>
      <c r="G313" s="231"/>
      <c r="H313" s="232" t="s">
        <v>1</v>
      </c>
      <c r="I313" s="234"/>
      <c r="J313" s="231"/>
      <c r="K313" s="231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163</v>
      </c>
      <c r="AU313" s="239" t="s">
        <v>85</v>
      </c>
      <c r="AV313" s="15" t="s">
        <v>83</v>
      </c>
      <c r="AW313" s="15" t="s">
        <v>32</v>
      </c>
      <c r="AX313" s="15" t="s">
        <v>76</v>
      </c>
      <c r="AY313" s="239" t="s">
        <v>156</v>
      </c>
    </row>
    <row r="314" spans="1:65" s="13" customFormat="1" ht="10.199999999999999">
      <c r="B314" s="207"/>
      <c r="C314" s="208"/>
      <c r="D314" s="209" t="s">
        <v>163</v>
      </c>
      <c r="E314" s="210" t="s">
        <v>1</v>
      </c>
      <c r="F314" s="211" t="s">
        <v>1212</v>
      </c>
      <c r="G314" s="208"/>
      <c r="H314" s="212">
        <v>-5.2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163</v>
      </c>
      <c r="AU314" s="218" t="s">
        <v>85</v>
      </c>
      <c r="AV314" s="13" t="s">
        <v>85</v>
      </c>
      <c r="AW314" s="13" t="s">
        <v>32</v>
      </c>
      <c r="AX314" s="13" t="s">
        <v>76</v>
      </c>
      <c r="AY314" s="218" t="s">
        <v>156</v>
      </c>
    </row>
    <row r="315" spans="1:65" s="14" customFormat="1" ht="10.199999999999999">
      <c r="B315" s="219"/>
      <c r="C315" s="220"/>
      <c r="D315" s="209" t="s">
        <v>163</v>
      </c>
      <c r="E315" s="221" t="s">
        <v>1</v>
      </c>
      <c r="F315" s="222" t="s">
        <v>165</v>
      </c>
      <c r="G315" s="220"/>
      <c r="H315" s="223">
        <v>20.746000000000002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163</v>
      </c>
      <c r="AU315" s="229" t="s">
        <v>85</v>
      </c>
      <c r="AV315" s="14" t="s">
        <v>95</v>
      </c>
      <c r="AW315" s="14" t="s">
        <v>32</v>
      </c>
      <c r="AX315" s="14" t="s">
        <v>83</v>
      </c>
      <c r="AY315" s="229" t="s">
        <v>156</v>
      </c>
    </row>
    <row r="316" spans="1:65" s="12" customFormat="1" ht="22.8" customHeight="1">
      <c r="B316" s="177"/>
      <c r="C316" s="178"/>
      <c r="D316" s="179" t="s">
        <v>75</v>
      </c>
      <c r="E316" s="191" t="s">
        <v>632</v>
      </c>
      <c r="F316" s="191" t="s">
        <v>633</v>
      </c>
      <c r="G316" s="178"/>
      <c r="H316" s="178"/>
      <c r="I316" s="181"/>
      <c r="J316" s="192">
        <f>BK316</f>
        <v>0</v>
      </c>
      <c r="K316" s="178"/>
      <c r="L316" s="183"/>
      <c r="M316" s="184"/>
      <c r="N316" s="185"/>
      <c r="O316" s="185"/>
      <c r="P316" s="186">
        <f>P317</f>
        <v>0</v>
      </c>
      <c r="Q316" s="185"/>
      <c r="R316" s="186">
        <f>R317</f>
        <v>0</v>
      </c>
      <c r="S316" s="185"/>
      <c r="T316" s="187">
        <f>T317</f>
        <v>0</v>
      </c>
      <c r="AR316" s="188" t="s">
        <v>83</v>
      </c>
      <c r="AT316" s="189" t="s">
        <v>75</v>
      </c>
      <c r="AU316" s="189" t="s">
        <v>83</v>
      </c>
      <c r="AY316" s="188" t="s">
        <v>156</v>
      </c>
      <c r="BK316" s="190">
        <f>BK317</f>
        <v>0</v>
      </c>
    </row>
    <row r="317" spans="1:65" s="2" customFormat="1" ht="55.5" customHeight="1">
      <c r="A317" s="35"/>
      <c r="B317" s="36"/>
      <c r="C317" s="193" t="s">
        <v>454</v>
      </c>
      <c r="D317" s="193" t="s">
        <v>158</v>
      </c>
      <c r="E317" s="194" t="s">
        <v>1213</v>
      </c>
      <c r="F317" s="195" t="s">
        <v>1214</v>
      </c>
      <c r="G317" s="196" t="s">
        <v>186</v>
      </c>
      <c r="H317" s="197">
        <v>35.298000000000002</v>
      </c>
      <c r="I317" s="198"/>
      <c r="J317" s="199">
        <f>ROUND(I317*H317,2)</f>
        <v>0</v>
      </c>
      <c r="K317" s="200"/>
      <c r="L317" s="40"/>
      <c r="M317" s="201" t="s">
        <v>1</v>
      </c>
      <c r="N317" s="202" t="s">
        <v>41</v>
      </c>
      <c r="O317" s="72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95</v>
      </c>
      <c r="AT317" s="205" t="s">
        <v>158</v>
      </c>
      <c r="AU317" s="205" t="s">
        <v>85</v>
      </c>
      <c r="AY317" s="18" t="s">
        <v>156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8" t="s">
        <v>83</v>
      </c>
      <c r="BK317" s="206">
        <f>ROUND(I317*H317,2)</f>
        <v>0</v>
      </c>
      <c r="BL317" s="18" t="s">
        <v>95</v>
      </c>
      <c r="BM317" s="205" t="s">
        <v>501</v>
      </c>
    </row>
    <row r="318" spans="1:65" s="12" customFormat="1" ht="25.95" customHeight="1">
      <c r="B318" s="177"/>
      <c r="C318" s="178"/>
      <c r="D318" s="179" t="s">
        <v>75</v>
      </c>
      <c r="E318" s="180" t="s">
        <v>638</v>
      </c>
      <c r="F318" s="180" t="s">
        <v>639</v>
      </c>
      <c r="G318" s="178"/>
      <c r="H318" s="178"/>
      <c r="I318" s="181"/>
      <c r="J318" s="182">
        <f>BK318</f>
        <v>0</v>
      </c>
      <c r="K318" s="178"/>
      <c r="L318" s="183"/>
      <c r="M318" s="184"/>
      <c r="N318" s="185"/>
      <c r="O318" s="185"/>
      <c r="P318" s="186">
        <f>P319+P347+P354+P381+P400+P436+P462+P521+P553+P632+P655</f>
        <v>0</v>
      </c>
      <c r="Q318" s="185"/>
      <c r="R318" s="186">
        <f>R319+R347+R354+R381+R400+R436+R462+R521+R553+R632+R655</f>
        <v>21.148246749999998</v>
      </c>
      <c r="S318" s="185"/>
      <c r="T318" s="187">
        <f>T319+T347+T354+T381+T400+T436+T462+T521+T553+T632+T655</f>
        <v>5.2178200000000006</v>
      </c>
      <c r="AR318" s="188" t="s">
        <v>85</v>
      </c>
      <c r="AT318" s="189" t="s">
        <v>75</v>
      </c>
      <c r="AU318" s="189" t="s">
        <v>76</v>
      </c>
      <c r="AY318" s="188" t="s">
        <v>156</v>
      </c>
      <c r="BK318" s="190">
        <f>BK319+BK347+BK354+BK381+BK400+BK436+BK462+BK521+BK553+BK632+BK655</f>
        <v>0</v>
      </c>
    </row>
    <row r="319" spans="1:65" s="12" customFormat="1" ht="22.8" customHeight="1">
      <c r="B319" s="177"/>
      <c r="C319" s="178"/>
      <c r="D319" s="179" t="s">
        <v>75</v>
      </c>
      <c r="E319" s="191" t="s">
        <v>1215</v>
      </c>
      <c r="F319" s="191" t="s">
        <v>1216</v>
      </c>
      <c r="G319" s="178"/>
      <c r="H319" s="178"/>
      <c r="I319" s="181"/>
      <c r="J319" s="192">
        <f>BK319</f>
        <v>0</v>
      </c>
      <c r="K319" s="178"/>
      <c r="L319" s="183"/>
      <c r="M319" s="184"/>
      <c r="N319" s="185"/>
      <c r="O319" s="185"/>
      <c r="P319" s="186">
        <f>SUM(P320:P346)</f>
        <v>0</v>
      </c>
      <c r="Q319" s="185"/>
      <c r="R319" s="186">
        <f>SUM(R320:R346)</f>
        <v>3.5851514</v>
      </c>
      <c r="S319" s="185"/>
      <c r="T319" s="187">
        <f>SUM(T320:T346)</f>
        <v>0</v>
      </c>
      <c r="AR319" s="188" t="s">
        <v>85</v>
      </c>
      <c r="AT319" s="189" t="s">
        <v>75</v>
      </c>
      <c r="AU319" s="189" t="s">
        <v>83</v>
      </c>
      <c r="AY319" s="188" t="s">
        <v>156</v>
      </c>
      <c r="BK319" s="190">
        <f>SUM(BK320:BK346)</f>
        <v>0</v>
      </c>
    </row>
    <row r="320" spans="1:65" s="2" customFormat="1" ht="44.25" customHeight="1">
      <c r="A320" s="35"/>
      <c r="B320" s="36"/>
      <c r="C320" s="193" t="s">
        <v>458</v>
      </c>
      <c r="D320" s="193" t="s">
        <v>158</v>
      </c>
      <c r="E320" s="194" t="s">
        <v>1217</v>
      </c>
      <c r="F320" s="195" t="s">
        <v>1218</v>
      </c>
      <c r="G320" s="196" t="s">
        <v>218</v>
      </c>
      <c r="H320" s="197">
        <v>353.38</v>
      </c>
      <c r="I320" s="198"/>
      <c r="J320" s="199">
        <f>ROUND(I320*H320,2)</f>
        <v>0</v>
      </c>
      <c r="K320" s="200"/>
      <c r="L320" s="40"/>
      <c r="M320" s="201" t="s">
        <v>1</v>
      </c>
      <c r="N320" s="202" t="s">
        <v>41</v>
      </c>
      <c r="O320" s="72"/>
      <c r="P320" s="203">
        <f>O320*H320</f>
        <v>0</v>
      </c>
      <c r="Q320" s="203">
        <v>2.9999999999999997E-4</v>
      </c>
      <c r="R320" s="203">
        <f>Q320*H320</f>
        <v>0.10601399999999998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200</v>
      </c>
      <c r="AT320" s="205" t="s">
        <v>158</v>
      </c>
      <c r="AU320" s="205" t="s">
        <v>85</v>
      </c>
      <c r="AY320" s="18" t="s">
        <v>156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8" t="s">
        <v>83</v>
      </c>
      <c r="BK320" s="206">
        <f>ROUND(I320*H320,2)</f>
        <v>0</v>
      </c>
      <c r="BL320" s="18" t="s">
        <v>200</v>
      </c>
      <c r="BM320" s="205" t="s">
        <v>533</v>
      </c>
    </row>
    <row r="321" spans="1:65" s="13" customFormat="1" ht="10.199999999999999">
      <c r="B321" s="207"/>
      <c r="C321" s="208"/>
      <c r="D321" s="209" t="s">
        <v>163</v>
      </c>
      <c r="E321" s="210" t="s">
        <v>1</v>
      </c>
      <c r="F321" s="211" t="s">
        <v>1219</v>
      </c>
      <c r="G321" s="208"/>
      <c r="H321" s="212">
        <v>176.69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163</v>
      </c>
      <c r="AU321" s="218" t="s">
        <v>85</v>
      </c>
      <c r="AV321" s="13" t="s">
        <v>85</v>
      </c>
      <c r="AW321" s="13" t="s">
        <v>32</v>
      </c>
      <c r="AX321" s="13" t="s">
        <v>76</v>
      </c>
      <c r="AY321" s="218" t="s">
        <v>156</v>
      </c>
    </row>
    <row r="322" spans="1:65" s="13" customFormat="1" ht="10.199999999999999">
      <c r="B322" s="207"/>
      <c r="C322" s="208"/>
      <c r="D322" s="209" t="s">
        <v>163</v>
      </c>
      <c r="E322" s="210" t="s">
        <v>1</v>
      </c>
      <c r="F322" s="211" t="s">
        <v>1219</v>
      </c>
      <c r="G322" s="208"/>
      <c r="H322" s="212">
        <v>176.69</v>
      </c>
      <c r="I322" s="213"/>
      <c r="J322" s="208"/>
      <c r="K322" s="208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163</v>
      </c>
      <c r="AU322" s="218" t="s">
        <v>85</v>
      </c>
      <c r="AV322" s="13" t="s">
        <v>85</v>
      </c>
      <c r="AW322" s="13" t="s">
        <v>32</v>
      </c>
      <c r="AX322" s="13" t="s">
        <v>76</v>
      </c>
      <c r="AY322" s="218" t="s">
        <v>156</v>
      </c>
    </row>
    <row r="323" spans="1:65" s="14" customFormat="1" ht="10.199999999999999">
      <c r="B323" s="219"/>
      <c r="C323" s="220"/>
      <c r="D323" s="209" t="s">
        <v>163</v>
      </c>
      <c r="E323" s="221" t="s">
        <v>1</v>
      </c>
      <c r="F323" s="222" t="s">
        <v>165</v>
      </c>
      <c r="G323" s="220"/>
      <c r="H323" s="223">
        <v>353.38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163</v>
      </c>
      <c r="AU323" s="229" t="s">
        <v>85</v>
      </c>
      <c r="AV323" s="14" t="s">
        <v>95</v>
      </c>
      <c r="AW323" s="14" t="s">
        <v>32</v>
      </c>
      <c r="AX323" s="14" t="s">
        <v>83</v>
      </c>
      <c r="AY323" s="229" t="s">
        <v>156</v>
      </c>
    </row>
    <row r="324" spans="1:65" s="2" customFormat="1" ht="24.15" customHeight="1">
      <c r="A324" s="35"/>
      <c r="B324" s="36"/>
      <c r="C324" s="240" t="s">
        <v>462</v>
      </c>
      <c r="D324" s="240" t="s">
        <v>189</v>
      </c>
      <c r="E324" s="241" t="s">
        <v>1220</v>
      </c>
      <c r="F324" s="242" t="s">
        <v>1221</v>
      </c>
      <c r="G324" s="243" t="s">
        <v>218</v>
      </c>
      <c r="H324" s="244">
        <v>185.52500000000001</v>
      </c>
      <c r="I324" s="245"/>
      <c r="J324" s="246">
        <f>ROUND(I324*H324,2)</f>
        <v>0</v>
      </c>
      <c r="K324" s="247"/>
      <c r="L324" s="248"/>
      <c r="M324" s="249" t="s">
        <v>1</v>
      </c>
      <c r="N324" s="250" t="s">
        <v>41</v>
      </c>
      <c r="O324" s="72"/>
      <c r="P324" s="203">
        <f>O324*H324</f>
        <v>0</v>
      </c>
      <c r="Q324" s="203">
        <v>5.0000000000000001E-3</v>
      </c>
      <c r="R324" s="203">
        <f>Q324*H324</f>
        <v>0.92762500000000003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271</v>
      </c>
      <c r="AT324" s="205" t="s">
        <v>189</v>
      </c>
      <c r="AU324" s="205" t="s">
        <v>85</v>
      </c>
      <c r="AY324" s="18" t="s">
        <v>156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200</v>
      </c>
      <c r="BM324" s="205" t="s">
        <v>1222</v>
      </c>
    </row>
    <row r="325" spans="1:65" s="13" customFormat="1" ht="10.199999999999999">
      <c r="B325" s="207"/>
      <c r="C325" s="208"/>
      <c r="D325" s="209" t="s">
        <v>163</v>
      </c>
      <c r="E325" s="210" t="s">
        <v>1</v>
      </c>
      <c r="F325" s="211" t="s">
        <v>1223</v>
      </c>
      <c r="G325" s="208"/>
      <c r="H325" s="212">
        <v>185.52500000000001</v>
      </c>
      <c r="I325" s="213"/>
      <c r="J325" s="208"/>
      <c r="K325" s="208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163</v>
      </c>
      <c r="AU325" s="218" t="s">
        <v>85</v>
      </c>
      <c r="AV325" s="13" t="s">
        <v>85</v>
      </c>
      <c r="AW325" s="13" t="s">
        <v>32</v>
      </c>
      <c r="AX325" s="13" t="s">
        <v>76</v>
      </c>
      <c r="AY325" s="218" t="s">
        <v>156</v>
      </c>
    </row>
    <row r="326" spans="1:65" s="14" customFormat="1" ht="10.199999999999999">
      <c r="B326" s="219"/>
      <c r="C326" s="220"/>
      <c r="D326" s="209" t="s">
        <v>163</v>
      </c>
      <c r="E326" s="221" t="s">
        <v>1</v>
      </c>
      <c r="F326" s="222" t="s">
        <v>165</v>
      </c>
      <c r="G326" s="220"/>
      <c r="H326" s="223">
        <v>185.52500000000001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163</v>
      </c>
      <c r="AU326" s="229" t="s">
        <v>85</v>
      </c>
      <c r="AV326" s="14" t="s">
        <v>95</v>
      </c>
      <c r="AW326" s="14" t="s">
        <v>32</v>
      </c>
      <c r="AX326" s="14" t="s">
        <v>83</v>
      </c>
      <c r="AY326" s="229" t="s">
        <v>156</v>
      </c>
    </row>
    <row r="327" spans="1:65" s="2" customFormat="1" ht="24.15" customHeight="1">
      <c r="A327" s="35"/>
      <c r="B327" s="36"/>
      <c r="C327" s="240" t="s">
        <v>469</v>
      </c>
      <c r="D327" s="240" t="s">
        <v>189</v>
      </c>
      <c r="E327" s="241" t="s">
        <v>1224</v>
      </c>
      <c r="F327" s="242" t="s">
        <v>1225</v>
      </c>
      <c r="G327" s="243" t="s">
        <v>218</v>
      </c>
      <c r="H327" s="244">
        <v>185.52500000000001</v>
      </c>
      <c r="I327" s="245"/>
      <c r="J327" s="246">
        <f>ROUND(I327*H327,2)</f>
        <v>0</v>
      </c>
      <c r="K327" s="247"/>
      <c r="L327" s="248"/>
      <c r="M327" s="249" t="s">
        <v>1</v>
      </c>
      <c r="N327" s="250" t="s">
        <v>41</v>
      </c>
      <c r="O327" s="72"/>
      <c r="P327" s="203">
        <f>O327*H327</f>
        <v>0</v>
      </c>
      <c r="Q327" s="203">
        <v>6.0000000000000001E-3</v>
      </c>
      <c r="R327" s="203">
        <f>Q327*H327</f>
        <v>1.1131500000000001</v>
      </c>
      <c r="S327" s="203">
        <v>0</v>
      </c>
      <c r="T327" s="20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5" t="s">
        <v>271</v>
      </c>
      <c r="AT327" s="205" t="s">
        <v>189</v>
      </c>
      <c r="AU327" s="205" t="s">
        <v>85</v>
      </c>
      <c r="AY327" s="18" t="s">
        <v>156</v>
      </c>
      <c r="BE327" s="206">
        <f>IF(N327="základní",J327,0)</f>
        <v>0</v>
      </c>
      <c r="BF327" s="206">
        <f>IF(N327="snížená",J327,0)</f>
        <v>0</v>
      </c>
      <c r="BG327" s="206">
        <f>IF(N327="zákl. přenesená",J327,0)</f>
        <v>0</v>
      </c>
      <c r="BH327" s="206">
        <f>IF(N327="sníž. přenesená",J327,0)</f>
        <v>0</v>
      </c>
      <c r="BI327" s="206">
        <f>IF(N327="nulová",J327,0)</f>
        <v>0</v>
      </c>
      <c r="BJ327" s="18" t="s">
        <v>83</v>
      </c>
      <c r="BK327" s="206">
        <f>ROUND(I327*H327,2)</f>
        <v>0</v>
      </c>
      <c r="BL327" s="18" t="s">
        <v>200</v>
      </c>
      <c r="BM327" s="205" t="s">
        <v>1226</v>
      </c>
    </row>
    <row r="328" spans="1:65" s="2" customFormat="1" ht="37.799999999999997" customHeight="1">
      <c r="A328" s="35"/>
      <c r="B328" s="36"/>
      <c r="C328" s="193" t="s">
        <v>485</v>
      </c>
      <c r="D328" s="193" t="s">
        <v>158</v>
      </c>
      <c r="E328" s="194" t="s">
        <v>1227</v>
      </c>
      <c r="F328" s="195" t="s">
        <v>1228</v>
      </c>
      <c r="G328" s="196" t="s">
        <v>218</v>
      </c>
      <c r="H328" s="197">
        <v>50.423999999999999</v>
      </c>
      <c r="I328" s="198"/>
      <c r="J328" s="199">
        <f>ROUND(I328*H328,2)</f>
        <v>0</v>
      </c>
      <c r="K328" s="200"/>
      <c r="L328" s="40"/>
      <c r="M328" s="201" t="s">
        <v>1</v>
      </c>
      <c r="N328" s="202" t="s">
        <v>41</v>
      </c>
      <c r="O328" s="72"/>
      <c r="P328" s="203">
        <f>O328*H328</f>
        <v>0</v>
      </c>
      <c r="Q328" s="203">
        <v>1E-4</v>
      </c>
      <c r="R328" s="203">
        <f>Q328*H328</f>
        <v>5.0423999999999998E-3</v>
      </c>
      <c r="S328" s="203">
        <v>0</v>
      </c>
      <c r="T328" s="20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5" t="s">
        <v>200</v>
      </c>
      <c r="AT328" s="205" t="s">
        <v>158</v>
      </c>
      <c r="AU328" s="205" t="s">
        <v>85</v>
      </c>
      <c r="AY328" s="18" t="s">
        <v>156</v>
      </c>
      <c r="BE328" s="206">
        <f>IF(N328="základní",J328,0)</f>
        <v>0</v>
      </c>
      <c r="BF328" s="206">
        <f>IF(N328="snížená",J328,0)</f>
        <v>0</v>
      </c>
      <c r="BG328" s="206">
        <f>IF(N328="zákl. přenesená",J328,0)</f>
        <v>0</v>
      </c>
      <c r="BH328" s="206">
        <f>IF(N328="sníž. přenesená",J328,0)</f>
        <v>0</v>
      </c>
      <c r="BI328" s="206">
        <f>IF(N328="nulová",J328,0)</f>
        <v>0</v>
      </c>
      <c r="BJ328" s="18" t="s">
        <v>83</v>
      </c>
      <c r="BK328" s="206">
        <f>ROUND(I328*H328,2)</f>
        <v>0</v>
      </c>
      <c r="BL328" s="18" t="s">
        <v>200</v>
      </c>
      <c r="BM328" s="205" t="s">
        <v>560</v>
      </c>
    </row>
    <row r="329" spans="1:65" s="13" customFormat="1" ht="10.199999999999999">
      <c r="B329" s="207"/>
      <c r="C329" s="208"/>
      <c r="D329" s="209" t="s">
        <v>163</v>
      </c>
      <c r="E329" s="210" t="s">
        <v>1</v>
      </c>
      <c r="F329" s="211" t="s">
        <v>1229</v>
      </c>
      <c r="G329" s="208"/>
      <c r="H329" s="212">
        <v>50.423999999999999</v>
      </c>
      <c r="I329" s="213"/>
      <c r="J329" s="208"/>
      <c r="K329" s="208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163</v>
      </c>
      <c r="AU329" s="218" t="s">
        <v>85</v>
      </c>
      <c r="AV329" s="13" t="s">
        <v>85</v>
      </c>
      <c r="AW329" s="13" t="s">
        <v>32</v>
      </c>
      <c r="AX329" s="13" t="s">
        <v>76</v>
      </c>
      <c r="AY329" s="218" t="s">
        <v>156</v>
      </c>
    </row>
    <row r="330" spans="1:65" s="14" customFormat="1" ht="10.199999999999999">
      <c r="B330" s="219"/>
      <c r="C330" s="220"/>
      <c r="D330" s="209" t="s">
        <v>163</v>
      </c>
      <c r="E330" s="221" t="s">
        <v>1</v>
      </c>
      <c r="F330" s="222" t="s">
        <v>1230</v>
      </c>
      <c r="G330" s="220"/>
      <c r="H330" s="223">
        <v>50.423999999999999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163</v>
      </c>
      <c r="AU330" s="229" t="s">
        <v>85</v>
      </c>
      <c r="AV330" s="14" t="s">
        <v>95</v>
      </c>
      <c r="AW330" s="14" t="s">
        <v>32</v>
      </c>
      <c r="AX330" s="14" t="s">
        <v>83</v>
      </c>
      <c r="AY330" s="229" t="s">
        <v>156</v>
      </c>
    </row>
    <row r="331" spans="1:65" s="2" customFormat="1" ht="24.15" customHeight="1">
      <c r="A331" s="35"/>
      <c r="B331" s="36"/>
      <c r="C331" s="240" t="s">
        <v>489</v>
      </c>
      <c r="D331" s="240" t="s">
        <v>189</v>
      </c>
      <c r="E331" s="241" t="s">
        <v>1231</v>
      </c>
      <c r="F331" s="242" t="s">
        <v>1232</v>
      </c>
      <c r="G331" s="243" t="s">
        <v>218</v>
      </c>
      <c r="H331" s="244">
        <v>51.432000000000002</v>
      </c>
      <c r="I331" s="245"/>
      <c r="J331" s="246">
        <f>ROUND(I331*H331,2)</f>
        <v>0</v>
      </c>
      <c r="K331" s="247"/>
      <c r="L331" s="248"/>
      <c r="M331" s="249" t="s">
        <v>1</v>
      </c>
      <c r="N331" s="250" t="s">
        <v>41</v>
      </c>
      <c r="O331" s="72"/>
      <c r="P331" s="203">
        <f>O331*H331</f>
        <v>0</v>
      </c>
      <c r="Q331" s="203">
        <v>1.55E-2</v>
      </c>
      <c r="R331" s="203">
        <f>Q331*H331</f>
        <v>0.79719600000000002</v>
      </c>
      <c r="S331" s="203">
        <v>0</v>
      </c>
      <c r="T331" s="204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5" t="s">
        <v>271</v>
      </c>
      <c r="AT331" s="205" t="s">
        <v>189</v>
      </c>
      <c r="AU331" s="205" t="s">
        <v>85</v>
      </c>
      <c r="AY331" s="18" t="s">
        <v>156</v>
      </c>
      <c r="BE331" s="206">
        <f>IF(N331="základní",J331,0)</f>
        <v>0</v>
      </c>
      <c r="BF331" s="206">
        <f>IF(N331="snížená",J331,0)</f>
        <v>0</v>
      </c>
      <c r="BG331" s="206">
        <f>IF(N331="zákl. přenesená",J331,0)</f>
        <v>0</v>
      </c>
      <c r="BH331" s="206">
        <f>IF(N331="sníž. přenesená",J331,0)</f>
        <v>0</v>
      </c>
      <c r="BI331" s="206">
        <f>IF(N331="nulová",J331,0)</f>
        <v>0</v>
      </c>
      <c r="BJ331" s="18" t="s">
        <v>83</v>
      </c>
      <c r="BK331" s="206">
        <f>ROUND(I331*H331,2)</f>
        <v>0</v>
      </c>
      <c r="BL331" s="18" t="s">
        <v>200</v>
      </c>
      <c r="BM331" s="205" t="s">
        <v>1233</v>
      </c>
    </row>
    <row r="332" spans="1:65" s="13" customFormat="1" ht="10.199999999999999">
      <c r="B332" s="207"/>
      <c r="C332" s="208"/>
      <c r="D332" s="209" t="s">
        <v>163</v>
      </c>
      <c r="E332" s="210" t="s">
        <v>1</v>
      </c>
      <c r="F332" s="211" t="s">
        <v>1234</v>
      </c>
      <c r="G332" s="208"/>
      <c r="H332" s="212">
        <v>51.432000000000002</v>
      </c>
      <c r="I332" s="213"/>
      <c r="J332" s="208"/>
      <c r="K332" s="208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163</v>
      </c>
      <c r="AU332" s="218" t="s">
        <v>85</v>
      </c>
      <c r="AV332" s="13" t="s">
        <v>85</v>
      </c>
      <c r="AW332" s="13" t="s">
        <v>32</v>
      </c>
      <c r="AX332" s="13" t="s">
        <v>76</v>
      </c>
      <c r="AY332" s="218" t="s">
        <v>156</v>
      </c>
    </row>
    <row r="333" spans="1:65" s="14" customFormat="1" ht="10.199999999999999">
      <c r="B333" s="219"/>
      <c r="C333" s="220"/>
      <c r="D333" s="209" t="s">
        <v>163</v>
      </c>
      <c r="E333" s="221" t="s">
        <v>1</v>
      </c>
      <c r="F333" s="222" t="s">
        <v>165</v>
      </c>
      <c r="G333" s="220"/>
      <c r="H333" s="223">
        <v>51.432000000000002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163</v>
      </c>
      <c r="AU333" s="229" t="s">
        <v>85</v>
      </c>
      <c r="AV333" s="14" t="s">
        <v>95</v>
      </c>
      <c r="AW333" s="14" t="s">
        <v>32</v>
      </c>
      <c r="AX333" s="14" t="s">
        <v>83</v>
      </c>
      <c r="AY333" s="229" t="s">
        <v>156</v>
      </c>
    </row>
    <row r="334" spans="1:65" s="2" customFormat="1" ht="66.75" customHeight="1">
      <c r="A334" s="35"/>
      <c r="B334" s="36"/>
      <c r="C334" s="193" t="s">
        <v>493</v>
      </c>
      <c r="D334" s="193" t="s">
        <v>158</v>
      </c>
      <c r="E334" s="194" t="s">
        <v>1235</v>
      </c>
      <c r="F334" s="195" t="s">
        <v>1236</v>
      </c>
      <c r="G334" s="196" t="s">
        <v>218</v>
      </c>
      <c r="H334" s="197">
        <v>19.077999999999999</v>
      </c>
      <c r="I334" s="198"/>
      <c r="J334" s="199">
        <f>ROUND(I334*H334,2)</f>
        <v>0</v>
      </c>
      <c r="K334" s="200"/>
      <c r="L334" s="40"/>
      <c r="M334" s="201" t="s">
        <v>1</v>
      </c>
      <c r="N334" s="202" t="s">
        <v>41</v>
      </c>
      <c r="O334" s="72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200</v>
      </c>
      <c r="AT334" s="205" t="s">
        <v>158</v>
      </c>
      <c r="AU334" s="205" t="s">
        <v>85</v>
      </c>
      <c r="AY334" s="18" t="s">
        <v>156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200</v>
      </c>
      <c r="BM334" s="205" t="s">
        <v>574</v>
      </c>
    </row>
    <row r="335" spans="1:65" s="13" customFormat="1" ht="10.199999999999999">
      <c r="B335" s="207"/>
      <c r="C335" s="208"/>
      <c r="D335" s="209" t="s">
        <v>163</v>
      </c>
      <c r="E335" s="210" t="s">
        <v>1</v>
      </c>
      <c r="F335" s="211" t="s">
        <v>1237</v>
      </c>
      <c r="G335" s="208"/>
      <c r="H335" s="212">
        <v>19.077999999999999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163</v>
      </c>
      <c r="AU335" s="218" t="s">
        <v>85</v>
      </c>
      <c r="AV335" s="13" t="s">
        <v>85</v>
      </c>
      <c r="AW335" s="13" t="s">
        <v>32</v>
      </c>
      <c r="AX335" s="13" t="s">
        <v>76</v>
      </c>
      <c r="AY335" s="218" t="s">
        <v>156</v>
      </c>
    </row>
    <row r="336" spans="1:65" s="14" customFormat="1" ht="10.199999999999999">
      <c r="B336" s="219"/>
      <c r="C336" s="220"/>
      <c r="D336" s="209" t="s">
        <v>163</v>
      </c>
      <c r="E336" s="221" t="s">
        <v>1</v>
      </c>
      <c r="F336" s="222" t="s">
        <v>165</v>
      </c>
      <c r="G336" s="220"/>
      <c r="H336" s="223">
        <v>19.077999999999999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163</v>
      </c>
      <c r="AU336" s="229" t="s">
        <v>85</v>
      </c>
      <c r="AV336" s="14" t="s">
        <v>95</v>
      </c>
      <c r="AW336" s="14" t="s">
        <v>32</v>
      </c>
      <c r="AX336" s="14" t="s">
        <v>83</v>
      </c>
      <c r="AY336" s="229" t="s">
        <v>156</v>
      </c>
    </row>
    <row r="337" spans="1:65" s="2" customFormat="1" ht="24.15" customHeight="1">
      <c r="A337" s="35"/>
      <c r="B337" s="36"/>
      <c r="C337" s="240" t="s">
        <v>497</v>
      </c>
      <c r="D337" s="240" t="s">
        <v>189</v>
      </c>
      <c r="E337" s="241" t="s">
        <v>1238</v>
      </c>
      <c r="F337" s="242" t="s">
        <v>1239</v>
      </c>
      <c r="G337" s="243" t="s">
        <v>218</v>
      </c>
      <c r="H337" s="244">
        <v>20.986000000000001</v>
      </c>
      <c r="I337" s="245"/>
      <c r="J337" s="246">
        <f>ROUND(I337*H337,2)</f>
        <v>0</v>
      </c>
      <c r="K337" s="247"/>
      <c r="L337" s="248"/>
      <c r="M337" s="249" t="s">
        <v>1</v>
      </c>
      <c r="N337" s="250" t="s">
        <v>41</v>
      </c>
      <c r="O337" s="72"/>
      <c r="P337" s="203">
        <f>O337*H337</f>
        <v>0</v>
      </c>
      <c r="Q337" s="203">
        <v>6.0000000000000001E-3</v>
      </c>
      <c r="R337" s="203">
        <f>Q337*H337</f>
        <v>0.125916</v>
      </c>
      <c r="S337" s="203">
        <v>0</v>
      </c>
      <c r="T337" s="20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5" t="s">
        <v>271</v>
      </c>
      <c r="AT337" s="205" t="s">
        <v>189</v>
      </c>
      <c r="AU337" s="205" t="s">
        <v>85</v>
      </c>
      <c r="AY337" s="18" t="s">
        <v>156</v>
      </c>
      <c r="BE337" s="206">
        <f>IF(N337="základní",J337,0)</f>
        <v>0</v>
      </c>
      <c r="BF337" s="206">
        <f>IF(N337="snížená",J337,0)</f>
        <v>0</v>
      </c>
      <c r="BG337" s="206">
        <f>IF(N337="zákl. přenesená",J337,0)</f>
        <v>0</v>
      </c>
      <c r="BH337" s="206">
        <f>IF(N337="sníž. přenesená",J337,0)</f>
        <v>0</v>
      </c>
      <c r="BI337" s="206">
        <f>IF(N337="nulová",J337,0)</f>
        <v>0</v>
      </c>
      <c r="BJ337" s="18" t="s">
        <v>83</v>
      </c>
      <c r="BK337" s="206">
        <f>ROUND(I337*H337,2)</f>
        <v>0</v>
      </c>
      <c r="BL337" s="18" t="s">
        <v>200</v>
      </c>
      <c r="BM337" s="205" t="s">
        <v>1240</v>
      </c>
    </row>
    <row r="338" spans="1:65" s="13" customFormat="1" ht="10.199999999999999">
      <c r="B338" s="207"/>
      <c r="C338" s="208"/>
      <c r="D338" s="209" t="s">
        <v>163</v>
      </c>
      <c r="E338" s="210" t="s">
        <v>1</v>
      </c>
      <c r="F338" s="211" t="s">
        <v>1241</v>
      </c>
      <c r="G338" s="208"/>
      <c r="H338" s="212">
        <v>20.986000000000001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163</v>
      </c>
      <c r="AU338" s="218" t="s">
        <v>85</v>
      </c>
      <c r="AV338" s="13" t="s">
        <v>85</v>
      </c>
      <c r="AW338" s="13" t="s">
        <v>32</v>
      </c>
      <c r="AX338" s="13" t="s">
        <v>76</v>
      </c>
      <c r="AY338" s="218" t="s">
        <v>156</v>
      </c>
    </row>
    <row r="339" spans="1:65" s="14" customFormat="1" ht="10.199999999999999">
      <c r="B339" s="219"/>
      <c r="C339" s="220"/>
      <c r="D339" s="209" t="s">
        <v>163</v>
      </c>
      <c r="E339" s="221" t="s">
        <v>1</v>
      </c>
      <c r="F339" s="222" t="s">
        <v>165</v>
      </c>
      <c r="G339" s="220"/>
      <c r="H339" s="223">
        <v>20.986000000000001</v>
      </c>
      <c r="I339" s="224"/>
      <c r="J339" s="220"/>
      <c r="K339" s="220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163</v>
      </c>
      <c r="AU339" s="229" t="s">
        <v>85</v>
      </c>
      <c r="AV339" s="14" t="s">
        <v>95</v>
      </c>
      <c r="AW339" s="14" t="s">
        <v>32</v>
      </c>
      <c r="AX339" s="14" t="s">
        <v>83</v>
      </c>
      <c r="AY339" s="229" t="s">
        <v>156</v>
      </c>
    </row>
    <row r="340" spans="1:65" s="2" customFormat="1" ht="24.15" customHeight="1">
      <c r="A340" s="35"/>
      <c r="B340" s="36"/>
      <c r="C340" s="193" t="s">
        <v>501</v>
      </c>
      <c r="D340" s="193" t="s">
        <v>158</v>
      </c>
      <c r="E340" s="194" t="s">
        <v>1242</v>
      </c>
      <c r="F340" s="195" t="s">
        <v>1243</v>
      </c>
      <c r="G340" s="196" t="s">
        <v>218</v>
      </c>
      <c r="H340" s="197">
        <v>25.6</v>
      </c>
      <c r="I340" s="198"/>
      <c r="J340" s="199">
        <f>ROUND(I340*H340,2)</f>
        <v>0</v>
      </c>
      <c r="K340" s="200"/>
      <c r="L340" s="40"/>
      <c r="M340" s="201" t="s">
        <v>1</v>
      </c>
      <c r="N340" s="202" t="s">
        <v>41</v>
      </c>
      <c r="O340" s="72"/>
      <c r="P340" s="203">
        <f>O340*H340</f>
        <v>0</v>
      </c>
      <c r="Q340" s="203">
        <v>4.1799999999999997E-3</v>
      </c>
      <c r="R340" s="203">
        <f>Q340*H340</f>
        <v>0.10700799999999999</v>
      </c>
      <c r="S340" s="203">
        <v>0</v>
      </c>
      <c r="T340" s="20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5" t="s">
        <v>200</v>
      </c>
      <c r="AT340" s="205" t="s">
        <v>158</v>
      </c>
      <c r="AU340" s="205" t="s">
        <v>85</v>
      </c>
      <c r="AY340" s="18" t="s">
        <v>156</v>
      </c>
      <c r="BE340" s="206">
        <f>IF(N340="základní",J340,0)</f>
        <v>0</v>
      </c>
      <c r="BF340" s="206">
        <f>IF(N340="snížená",J340,0)</f>
        <v>0</v>
      </c>
      <c r="BG340" s="206">
        <f>IF(N340="zákl. přenesená",J340,0)</f>
        <v>0</v>
      </c>
      <c r="BH340" s="206">
        <f>IF(N340="sníž. přenesená",J340,0)</f>
        <v>0</v>
      </c>
      <c r="BI340" s="206">
        <f>IF(N340="nulová",J340,0)</f>
        <v>0</v>
      </c>
      <c r="BJ340" s="18" t="s">
        <v>83</v>
      </c>
      <c r="BK340" s="206">
        <f>ROUND(I340*H340,2)</f>
        <v>0</v>
      </c>
      <c r="BL340" s="18" t="s">
        <v>200</v>
      </c>
      <c r="BM340" s="205" t="s">
        <v>1244</v>
      </c>
    </row>
    <row r="341" spans="1:65" s="13" customFormat="1" ht="10.199999999999999">
      <c r="B341" s="207"/>
      <c r="C341" s="208"/>
      <c r="D341" s="209" t="s">
        <v>163</v>
      </c>
      <c r="E341" s="210" t="s">
        <v>1</v>
      </c>
      <c r="F341" s="211" t="s">
        <v>1245</v>
      </c>
      <c r="G341" s="208"/>
      <c r="H341" s="212">
        <v>25.6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163</v>
      </c>
      <c r="AU341" s="218" t="s">
        <v>85</v>
      </c>
      <c r="AV341" s="13" t="s">
        <v>85</v>
      </c>
      <c r="AW341" s="13" t="s">
        <v>32</v>
      </c>
      <c r="AX341" s="13" t="s">
        <v>76</v>
      </c>
      <c r="AY341" s="218" t="s">
        <v>156</v>
      </c>
    </row>
    <row r="342" spans="1:65" s="14" customFormat="1" ht="10.199999999999999">
      <c r="B342" s="219"/>
      <c r="C342" s="220"/>
      <c r="D342" s="209" t="s">
        <v>163</v>
      </c>
      <c r="E342" s="221" t="s">
        <v>1</v>
      </c>
      <c r="F342" s="222" t="s">
        <v>165</v>
      </c>
      <c r="G342" s="220"/>
      <c r="H342" s="223">
        <v>25.6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163</v>
      </c>
      <c r="AU342" s="229" t="s">
        <v>85</v>
      </c>
      <c r="AV342" s="14" t="s">
        <v>95</v>
      </c>
      <c r="AW342" s="14" t="s">
        <v>32</v>
      </c>
      <c r="AX342" s="14" t="s">
        <v>83</v>
      </c>
      <c r="AY342" s="229" t="s">
        <v>156</v>
      </c>
    </row>
    <row r="343" spans="1:65" s="2" customFormat="1" ht="37.799999999999997" customHeight="1">
      <c r="A343" s="35"/>
      <c r="B343" s="36"/>
      <c r="C343" s="240" t="s">
        <v>507</v>
      </c>
      <c r="D343" s="240" t="s">
        <v>189</v>
      </c>
      <c r="E343" s="241" t="s">
        <v>1246</v>
      </c>
      <c r="F343" s="242" t="s">
        <v>1247</v>
      </c>
      <c r="G343" s="243" t="s">
        <v>218</v>
      </c>
      <c r="H343" s="244">
        <v>26.88</v>
      </c>
      <c r="I343" s="245"/>
      <c r="J343" s="246">
        <f>ROUND(I343*H343,2)</f>
        <v>0</v>
      </c>
      <c r="K343" s="247"/>
      <c r="L343" s="248"/>
      <c r="M343" s="249" t="s">
        <v>1</v>
      </c>
      <c r="N343" s="250" t="s">
        <v>41</v>
      </c>
      <c r="O343" s="72"/>
      <c r="P343" s="203">
        <f>O343*H343</f>
        <v>0</v>
      </c>
      <c r="Q343" s="203">
        <v>1.4999999999999999E-2</v>
      </c>
      <c r="R343" s="203">
        <f>Q343*H343</f>
        <v>0.40319999999999995</v>
      </c>
      <c r="S343" s="203">
        <v>0</v>
      </c>
      <c r="T343" s="204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5" t="s">
        <v>271</v>
      </c>
      <c r="AT343" s="205" t="s">
        <v>189</v>
      </c>
      <c r="AU343" s="205" t="s">
        <v>85</v>
      </c>
      <c r="AY343" s="18" t="s">
        <v>156</v>
      </c>
      <c r="BE343" s="206">
        <f>IF(N343="základní",J343,0)</f>
        <v>0</v>
      </c>
      <c r="BF343" s="206">
        <f>IF(N343="snížená",J343,0)</f>
        <v>0</v>
      </c>
      <c r="BG343" s="206">
        <f>IF(N343="zákl. přenesená",J343,0)</f>
        <v>0</v>
      </c>
      <c r="BH343" s="206">
        <f>IF(N343="sníž. přenesená",J343,0)</f>
        <v>0</v>
      </c>
      <c r="BI343" s="206">
        <f>IF(N343="nulová",J343,0)</f>
        <v>0</v>
      </c>
      <c r="BJ343" s="18" t="s">
        <v>83</v>
      </c>
      <c r="BK343" s="206">
        <f>ROUND(I343*H343,2)</f>
        <v>0</v>
      </c>
      <c r="BL343" s="18" t="s">
        <v>200</v>
      </c>
      <c r="BM343" s="205" t="s">
        <v>1248</v>
      </c>
    </row>
    <row r="344" spans="1:65" s="13" customFormat="1" ht="10.199999999999999">
      <c r="B344" s="207"/>
      <c r="C344" s="208"/>
      <c r="D344" s="209" t="s">
        <v>163</v>
      </c>
      <c r="E344" s="210" t="s">
        <v>1</v>
      </c>
      <c r="F344" s="211" t="s">
        <v>1249</v>
      </c>
      <c r="G344" s="208"/>
      <c r="H344" s="212">
        <v>26.88</v>
      </c>
      <c r="I344" s="213"/>
      <c r="J344" s="208"/>
      <c r="K344" s="208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163</v>
      </c>
      <c r="AU344" s="218" t="s">
        <v>85</v>
      </c>
      <c r="AV344" s="13" t="s">
        <v>85</v>
      </c>
      <c r="AW344" s="13" t="s">
        <v>32</v>
      </c>
      <c r="AX344" s="13" t="s">
        <v>76</v>
      </c>
      <c r="AY344" s="218" t="s">
        <v>156</v>
      </c>
    </row>
    <row r="345" spans="1:65" s="14" customFormat="1" ht="10.199999999999999">
      <c r="B345" s="219"/>
      <c r="C345" s="220"/>
      <c r="D345" s="209" t="s">
        <v>163</v>
      </c>
      <c r="E345" s="221" t="s">
        <v>1</v>
      </c>
      <c r="F345" s="222" t="s">
        <v>165</v>
      </c>
      <c r="G345" s="220"/>
      <c r="H345" s="223">
        <v>26.88</v>
      </c>
      <c r="I345" s="224"/>
      <c r="J345" s="220"/>
      <c r="K345" s="220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163</v>
      </c>
      <c r="AU345" s="229" t="s">
        <v>85</v>
      </c>
      <c r="AV345" s="14" t="s">
        <v>95</v>
      </c>
      <c r="AW345" s="14" t="s">
        <v>32</v>
      </c>
      <c r="AX345" s="14" t="s">
        <v>83</v>
      </c>
      <c r="AY345" s="229" t="s">
        <v>156</v>
      </c>
    </row>
    <row r="346" spans="1:65" s="2" customFormat="1" ht="33" customHeight="1">
      <c r="A346" s="35"/>
      <c r="B346" s="36"/>
      <c r="C346" s="193" t="s">
        <v>511</v>
      </c>
      <c r="D346" s="193" t="s">
        <v>158</v>
      </c>
      <c r="E346" s="194" t="s">
        <v>1250</v>
      </c>
      <c r="F346" s="195" t="s">
        <v>1251</v>
      </c>
      <c r="G346" s="196" t="s">
        <v>186</v>
      </c>
      <c r="H346" s="197">
        <v>3.585</v>
      </c>
      <c r="I346" s="198"/>
      <c r="J346" s="199">
        <f>ROUND(I346*H346,2)</f>
        <v>0</v>
      </c>
      <c r="K346" s="200"/>
      <c r="L346" s="40"/>
      <c r="M346" s="201" t="s">
        <v>1</v>
      </c>
      <c r="N346" s="202" t="s">
        <v>41</v>
      </c>
      <c r="O346" s="72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5" t="s">
        <v>200</v>
      </c>
      <c r="AT346" s="205" t="s">
        <v>158</v>
      </c>
      <c r="AU346" s="205" t="s">
        <v>85</v>
      </c>
      <c r="AY346" s="18" t="s">
        <v>156</v>
      </c>
      <c r="BE346" s="206">
        <f>IF(N346="základní",J346,0)</f>
        <v>0</v>
      </c>
      <c r="BF346" s="206">
        <f>IF(N346="snížená",J346,0)</f>
        <v>0</v>
      </c>
      <c r="BG346" s="206">
        <f>IF(N346="zákl. přenesená",J346,0)</f>
        <v>0</v>
      </c>
      <c r="BH346" s="206">
        <f>IF(N346="sníž. přenesená",J346,0)</f>
        <v>0</v>
      </c>
      <c r="BI346" s="206">
        <f>IF(N346="nulová",J346,0)</f>
        <v>0</v>
      </c>
      <c r="BJ346" s="18" t="s">
        <v>83</v>
      </c>
      <c r="BK346" s="206">
        <f>ROUND(I346*H346,2)</f>
        <v>0</v>
      </c>
      <c r="BL346" s="18" t="s">
        <v>200</v>
      </c>
      <c r="BM346" s="205" t="s">
        <v>1252</v>
      </c>
    </row>
    <row r="347" spans="1:65" s="12" customFormat="1" ht="22.8" customHeight="1">
      <c r="B347" s="177"/>
      <c r="C347" s="178"/>
      <c r="D347" s="179" t="s">
        <v>75</v>
      </c>
      <c r="E347" s="191" t="s">
        <v>1253</v>
      </c>
      <c r="F347" s="191" t="s">
        <v>1254</v>
      </c>
      <c r="G347" s="178"/>
      <c r="H347" s="178"/>
      <c r="I347" s="181"/>
      <c r="J347" s="192">
        <f>BK347</f>
        <v>0</v>
      </c>
      <c r="K347" s="178"/>
      <c r="L347" s="183"/>
      <c r="M347" s="184"/>
      <c r="N347" s="185"/>
      <c r="O347" s="185"/>
      <c r="P347" s="186">
        <f>SUM(P348:P353)</f>
        <v>0</v>
      </c>
      <c r="Q347" s="185"/>
      <c r="R347" s="186">
        <f>SUM(R348:R353)</f>
        <v>0.50030430000000004</v>
      </c>
      <c r="S347" s="185"/>
      <c r="T347" s="187">
        <f>SUM(T348:T353)</f>
        <v>0</v>
      </c>
      <c r="AR347" s="188" t="s">
        <v>85</v>
      </c>
      <c r="AT347" s="189" t="s">
        <v>75</v>
      </c>
      <c r="AU347" s="189" t="s">
        <v>83</v>
      </c>
      <c r="AY347" s="188" t="s">
        <v>156</v>
      </c>
      <c r="BK347" s="190">
        <f>SUM(BK348:BK353)</f>
        <v>0</v>
      </c>
    </row>
    <row r="348" spans="1:65" s="2" customFormat="1" ht="37.799999999999997" customHeight="1">
      <c r="A348" s="35"/>
      <c r="B348" s="36"/>
      <c r="C348" s="193" t="s">
        <v>299</v>
      </c>
      <c r="D348" s="193" t="s">
        <v>158</v>
      </c>
      <c r="E348" s="194" t="s">
        <v>1255</v>
      </c>
      <c r="F348" s="195" t="s">
        <v>1256</v>
      </c>
      <c r="G348" s="196" t="s">
        <v>218</v>
      </c>
      <c r="H348" s="197">
        <v>141.93</v>
      </c>
      <c r="I348" s="198"/>
      <c r="J348" s="199">
        <f>ROUND(I348*H348,2)</f>
        <v>0</v>
      </c>
      <c r="K348" s="200"/>
      <c r="L348" s="40"/>
      <c r="M348" s="201" t="s">
        <v>1</v>
      </c>
      <c r="N348" s="202" t="s">
        <v>41</v>
      </c>
      <c r="O348" s="72"/>
      <c r="P348" s="203">
        <f>O348*H348</f>
        <v>0</v>
      </c>
      <c r="Q348" s="203">
        <v>1.32E-3</v>
      </c>
      <c r="R348" s="203">
        <f>Q348*H348</f>
        <v>0.1873476</v>
      </c>
      <c r="S348" s="203">
        <v>0</v>
      </c>
      <c r="T348" s="20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5" t="s">
        <v>200</v>
      </c>
      <c r="AT348" s="205" t="s">
        <v>158</v>
      </c>
      <c r="AU348" s="205" t="s">
        <v>85</v>
      </c>
      <c r="AY348" s="18" t="s">
        <v>156</v>
      </c>
      <c r="BE348" s="206">
        <f>IF(N348="základní",J348,0)</f>
        <v>0</v>
      </c>
      <c r="BF348" s="206">
        <f>IF(N348="snížená",J348,0)</f>
        <v>0</v>
      </c>
      <c r="BG348" s="206">
        <f>IF(N348="zákl. přenesená",J348,0)</f>
        <v>0</v>
      </c>
      <c r="BH348" s="206">
        <f>IF(N348="sníž. přenesená",J348,0)</f>
        <v>0</v>
      </c>
      <c r="BI348" s="206">
        <f>IF(N348="nulová",J348,0)</f>
        <v>0</v>
      </c>
      <c r="BJ348" s="18" t="s">
        <v>83</v>
      </c>
      <c r="BK348" s="206">
        <f>ROUND(I348*H348,2)</f>
        <v>0</v>
      </c>
      <c r="BL348" s="18" t="s">
        <v>200</v>
      </c>
      <c r="BM348" s="205" t="s">
        <v>1257</v>
      </c>
    </row>
    <row r="349" spans="1:65" s="13" customFormat="1" ht="10.199999999999999">
      <c r="B349" s="207"/>
      <c r="C349" s="208"/>
      <c r="D349" s="209" t="s">
        <v>163</v>
      </c>
      <c r="E349" s="210" t="s">
        <v>1</v>
      </c>
      <c r="F349" s="211" t="s">
        <v>1258</v>
      </c>
      <c r="G349" s="208"/>
      <c r="H349" s="212">
        <v>141.93</v>
      </c>
      <c r="I349" s="213"/>
      <c r="J349" s="208"/>
      <c r="K349" s="208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163</v>
      </c>
      <c r="AU349" s="218" t="s">
        <v>85</v>
      </c>
      <c r="AV349" s="13" t="s">
        <v>85</v>
      </c>
      <c r="AW349" s="13" t="s">
        <v>32</v>
      </c>
      <c r="AX349" s="13" t="s">
        <v>76</v>
      </c>
      <c r="AY349" s="218" t="s">
        <v>156</v>
      </c>
    </row>
    <row r="350" spans="1:65" s="14" customFormat="1" ht="10.199999999999999">
      <c r="B350" s="219"/>
      <c r="C350" s="220"/>
      <c r="D350" s="209" t="s">
        <v>163</v>
      </c>
      <c r="E350" s="221" t="s">
        <v>1</v>
      </c>
      <c r="F350" s="222" t="s">
        <v>165</v>
      </c>
      <c r="G350" s="220"/>
      <c r="H350" s="223">
        <v>141.93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163</v>
      </c>
      <c r="AU350" s="229" t="s">
        <v>85</v>
      </c>
      <c r="AV350" s="14" t="s">
        <v>95</v>
      </c>
      <c r="AW350" s="14" t="s">
        <v>32</v>
      </c>
      <c r="AX350" s="14" t="s">
        <v>83</v>
      </c>
      <c r="AY350" s="229" t="s">
        <v>156</v>
      </c>
    </row>
    <row r="351" spans="1:65" s="2" customFormat="1" ht="16.5" customHeight="1">
      <c r="A351" s="35"/>
      <c r="B351" s="36"/>
      <c r="C351" s="240" t="s">
        <v>518</v>
      </c>
      <c r="D351" s="240" t="s">
        <v>189</v>
      </c>
      <c r="E351" s="241" t="s">
        <v>1259</v>
      </c>
      <c r="F351" s="242" t="s">
        <v>1260</v>
      </c>
      <c r="G351" s="243" t="s">
        <v>218</v>
      </c>
      <c r="H351" s="244">
        <v>149.02699999999999</v>
      </c>
      <c r="I351" s="245"/>
      <c r="J351" s="246">
        <f>ROUND(I351*H351,2)</f>
        <v>0</v>
      </c>
      <c r="K351" s="247"/>
      <c r="L351" s="248"/>
      <c r="M351" s="249" t="s">
        <v>1</v>
      </c>
      <c r="N351" s="250" t="s">
        <v>41</v>
      </c>
      <c r="O351" s="72"/>
      <c r="P351" s="203">
        <f>O351*H351</f>
        <v>0</v>
      </c>
      <c r="Q351" s="203">
        <v>2.0999999999999999E-3</v>
      </c>
      <c r="R351" s="203">
        <f>Q351*H351</f>
        <v>0.31295669999999998</v>
      </c>
      <c r="S351" s="203">
        <v>0</v>
      </c>
      <c r="T351" s="20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5" t="s">
        <v>271</v>
      </c>
      <c r="AT351" s="205" t="s">
        <v>189</v>
      </c>
      <c r="AU351" s="205" t="s">
        <v>85</v>
      </c>
      <c r="AY351" s="18" t="s">
        <v>156</v>
      </c>
      <c r="BE351" s="206">
        <f>IF(N351="základní",J351,0)</f>
        <v>0</v>
      </c>
      <c r="BF351" s="206">
        <f>IF(N351="snížená",J351,0)</f>
        <v>0</v>
      </c>
      <c r="BG351" s="206">
        <f>IF(N351="zákl. přenesená",J351,0)</f>
        <v>0</v>
      </c>
      <c r="BH351" s="206">
        <f>IF(N351="sníž. přenesená",J351,0)</f>
        <v>0</v>
      </c>
      <c r="BI351" s="206">
        <f>IF(N351="nulová",J351,0)</f>
        <v>0</v>
      </c>
      <c r="BJ351" s="18" t="s">
        <v>83</v>
      </c>
      <c r="BK351" s="206">
        <f>ROUND(I351*H351,2)</f>
        <v>0</v>
      </c>
      <c r="BL351" s="18" t="s">
        <v>200</v>
      </c>
      <c r="BM351" s="205" t="s">
        <v>1261</v>
      </c>
    </row>
    <row r="352" spans="1:65" s="13" customFormat="1" ht="10.199999999999999">
      <c r="B352" s="207"/>
      <c r="C352" s="208"/>
      <c r="D352" s="209" t="s">
        <v>163</v>
      </c>
      <c r="E352" s="208"/>
      <c r="F352" s="211" t="s">
        <v>1262</v>
      </c>
      <c r="G352" s="208"/>
      <c r="H352" s="212">
        <v>149.02699999999999</v>
      </c>
      <c r="I352" s="213"/>
      <c r="J352" s="208"/>
      <c r="K352" s="208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163</v>
      </c>
      <c r="AU352" s="218" t="s">
        <v>85</v>
      </c>
      <c r="AV352" s="13" t="s">
        <v>85</v>
      </c>
      <c r="AW352" s="13" t="s">
        <v>4</v>
      </c>
      <c r="AX352" s="13" t="s">
        <v>83</v>
      </c>
      <c r="AY352" s="218" t="s">
        <v>156</v>
      </c>
    </row>
    <row r="353" spans="1:65" s="2" customFormat="1" ht="37.799999999999997" customHeight="1">
      <c r="A353" s="35"/>
      <c r="B353" s="36"/>
      <c r="C353" s="193" t="s">
        <v>429</v>
      </c>
      <c r="D353" s="193" t="s">
        <v>158</v>
      </c>
      <c r="E353" s="194" t="s">
        <v>1263</v>
      </c>
      <c r="F353" s="195" t="s">
        <v>1264</v>
      </c>
      <c r="G353" s="196" t="s">
        <v>186</v>
      </c>
      <c r="H353" s="197">
        <v>0.5</v>
      </c>
      <c r="I353" s="198"/>
      <c r="J353" s="199">
        <f>ROUND(I353*H353,2)</f>
        <v>0</v>
      </c>
      <c r="K353" s="200"/>
      <c r="L353" s="40"/>
      <c r="M353" s="201" t="s">
        <v>1</v>
      </c>
      <c r="N353" s="202" t="s">
        <v>41</v>
      </c>
      <c r="O353" s="72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5" t="s">
        <v>200</v>
      </c>
      <c r="AT353" s="205" t="s">
        <v>158</v>
      </c>
      <c r="AU353" s="205" t="s">
        <v>85</v>
      </c>
      <c r="AY353" s="18" t="s">
        <v>156</v>
      </c>
      <c r="BE353" s="206">
        <f>IF(N353="základní",J353,0)</f>
        <v>0</v>
      </c>
      <c r="BF353" s="206">
        <f>IF(N353="snížená",J353,0)</f>
        <v>0</v>
      </c>
      <c r="BG353" s="206">
        <f>IF(N353="zákl. přenesená",J353,0)</f>
        <v>0</v>
      </c>
      <c r="BH353" s="206">
        <f>IF(N353="sníž. přenesená",J353,0)</f>
        <v>0</v>
      </c>
      <c r="BI353" s="206">
        <f>IF(N353="nulová",J353,0)</f>
        <v>0</v>
      </c>
      <c r="BJ353" s="18" t="s">
        <v>83</v>
      </c>
      <c r="BK353" s="206">
        <f>ROUND(I353*H353,2)</f>
        <v>0</v>
      </c>
      <c r="BL353" s="18" t="s">
        <v>200</v>
      </c>
      <c r="BM353" s="205" t="s">
        <v>1265</v>
      </c>
    </row>
    <row r="354" spans="1:65" s="12" customFormat="1" ht="22.8" customHeight="1">
      <c r="B354" s="177"/>
      <c r="C354" s="178"/>
      <c r="D354" s="179" t="s">
        <v>75</v>
      </c>
      <c r="E354" s="191" t="s">
        <v>1266</v>
      </c>
      <c r="F354" s="191" t="s">
        <v>1267</v>
      </c>
      <c r="G354" s="178"/>
      <c r="H354" s="178"/>
      <c r="I354" s="181"/>
      <c r="J354" s="192">
        <f>BK354</f>
        <v>0</v>
      </c>
      <c r="K354" s="178"/>
      <c r="L354" s="183"/>
      <c r="M354" s="184"/>
      <c r="N354" s="185"/>
      <c r="O354" s="185"/>
      <c r="P354" s="186">
        <f>SUM(P355:P380)</f>
        <v>0</v>
      </c>
      <c r="Q354" s="185"/>
      <c r="R354" s="186">
        <f>SUM(R355:R380)</f>
        <v>0.98125114000000013</v>
      </c>
      <c r="S354" s="185"/>
      <c r="T354" s="187">
        <f>SUM(T355:T380)</f>
        <v>0</v>
      </c>
      <c r="AR354" s="188" t="s">
        <v>85</v>
      </c>
      <c r="AT354" s="189" t="s">
        <v>75</v>
      </c>
      <c r="AU354" s="189" t="s">
        <v>83</v>
      </c>
      <c r="AY354" s="188" t="s">
        <v>156</v>
      </c>
      <c r="BK354" s="190">
        <f>SUM(BK355:BK380)</f>
        <v>0</v>
      </c>
    </row>
    <row r="355" spans="1:65" s="2" customFormat="1" ht="24.15" customHeight="1">
      <c r="A355" s="35"/>
      <c r="B355" s="36"/>
      <c r="C355" s="193" t="s">
        <v>448</v>
      </c>
      <c r="D355" s="193" t="s">
        <v>158</v>
      </c>
      <c r="E355" s="194" t="s">
        <v>1268</v>
      </c>
      <c r="F355" s="195" t="s">
        <v>1269</v>
      </c>
      <c r="G355" s="196" t="s">
        <v>218</v>
      </c>
      <c r="H355" s="197">
        <v>31.36</v>
      </c>
      <c r="I355" s="198"/>
      <c r="J355" s="199">
        <f>ROUND(I355*H355,2)</f>
        <v>0</v>
      </c>
      <c r="K355" s="200"/>
      <c r="L355" s="40"/>
      <c r="M355" s="201" t="s">
        <v>1</v>
      </c>
      <c r="N355" s="202" t="s">
        <v>41</v>
      </c>
      <c r="O355" s="72"/>
      <c r="P355" s="203">
        <f>O355*H355</f>
        <v>0</v>
      </c>
      <c r="Q355" s="203">
        <v>1.2200000000000001E-2</v>
      </c>
      <c r="R355" s="203">
        <f>Q355*H355</f>
        <v>0.38259200000000004</v>
      </c>
      <c r="S355" s="203">
        <v>0</v>
      </c>
      <c r="T355" s="20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5" t="s">
        <v>200</v>
      </c>
      <c r="AT355" s="205" t="s">
        <v>158</v>
      </c>
      <c r="AU355" s="205" t="s">
        <v>85</v>
      </c>
      <c r="AY355" s="18" t="s">
        <v>156</v>
      </c>
      <c r="BE355" s="206">
        <f>IF(N355="základní",J355,0)</f>
        <v>0</v>
      </c>
      <c r="BF355" s="206">
        <f>IF(N355="snížená",J355,0)</f>
        <v>0</v>
      </c>
      <c r="BG355" s="206">
        <f>IF(N355="zákl. přenesená",J355,0)</f>
        <v>0</v>
      </c>
      <c r="BH355" s="206">
        <f>IF(N355="sníž. přenesená",J355,0)</f>
        <v>0</v>
      </c>
      <c r="BI355" s="206">
        <f>IF(N355="nulová",J355,0)</f>
        <v>0</v>
      </c>
      <c r="BJ355" s="18" t="s">
        <v>83</v>
      </c>
      <c r="BK355" s="206">
        <f>ROUND(I355*H355,2)</f>
        <v>0</v>
      </c>
      <c r="BL355" s="18" t="s">
        <v>200</v>
      </c>
      <c r="BM355" s="205" t="s">
        <v>1270</v>
      </c>
    </row>
    <row r="356" spans="1:65" s="15" customFormat="1" ht="10.199999999999999">
      <c r="B356" s="230"/>
      <c r="C356" s="231"/>
      <c r="D356" s="209" t="s">
        <v>163</v>
      </c>
      <c r="E356" s="232" t="s">
        <v>1</v>
      </c>
      <c r="F356" s="233" t="s">
        <v>1271</v>
      </c>
      <c r="G356" s="231"/>
      <c r="H356" s="232" t="s">
        <v>1</v>
      </c>
      <c r="I356" s="234"/>
      <c r="J356" s="231"/>
      <c r="K356" s="231"/>
      <c r="L356" s="235"/>
      <c r="M356" s="236"/>
      <c r="N356" s="237"/>
      <c r="O356" s="237"/>
      <c r="P356" s="237"/>
      <c r="Q356" s="237"/>
      <c r="R356" s="237"/>
      <c r="S356" s="237"/>
      <c r="T356" s="238"/>
      <c r="AT356" s="239" t="s">
        <v>163</v>
      </c>
      <c r="AU356" s="239" t="s">
        <v>85</v>
      </c>
      <c r="AV356" s="15" t="s">
        <v>83</v>
      </c>
      <c r="AW356" s="15" t="s">
        <v>32</v>
      </c>
      <c r="AX356" s="15" t="s">
        <v>76</v>
      </c>
      <c r="AY356" s="239" t="s">
        <v>156</v>
      </c>
    </row>
    <row r="357" spans="1:65" s="13" customFormat="1" ht="10.199999999999999">
      <c r="B357" s="207"/>
      <c r="C357" s="208"/>
      <c r="D357" s="209" t="s">
        <v>163</v>
      </c>
      <c r="E357" s="210" t="s">
        <v>1</v>
      </c>
      <c r="F357" s="211" t="s">
        <v>1272</v>
      </c>
      <c r="G357" s="208"/>
      <c r="H357" s="212">
        <v>31.36</v>
      </c>
      <c r="I357" s="213"/>
      <c r="J357" s="208"/>
      <c r="K357" s="208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163</v>
      </c>
      <c r="AU357" s="218" t="s">
        <v>85</v>
      </c>
      <c r="AV357" s="13" t="s">
        <v>85</v>
      </c>
      <c r="AW357" s="13" t="s">
        <v>32</v>
      </c>
      <c r="AX357" s="13" t="s">
        <v>76</v>
      </c>
      <c r="AY357" s="218" t="s">
        <v>156</v>
      </c>
    </row>
    <row r="358" spans="1:65" s="14" customFormat="1" ht="10.199999999999999">
      <c r="B358" s="219"/>
      <c r="C358" s="220"/>
      <c r="D358" s="209" t="s">
        <v>163</v>
      </c>
      <c r="E358" s="221" t="s">
        <v>1</v>
      </c>
      <c r="F358" s="222" t="s">
        <v>165</v>
      </c>
      <c r="G358" s="220"/>
      <c r="H358" s="223">
        <v>31.36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163</v>
      </c>
      <c r="AU358" s="229" t="s">
        <v>85</v>
      </c>
      <c r="AV358" s="14" t="s">
        <v>95</v>
      </c>
      <c r="AW358" s="14" t="s">
        <v>32</v>
      </c>
      <c r="AX358" s="14" t="s">
        <v>83</v>
      </c>
      <c r="AY358" s="229" t="s">
        <v>156</v>
      </c>
    </row>
    <row r="359" spans="1:65" s="2" customFormat="1" ht="24.15" customHeight="1">
      <c r="A359" s="35"/>
      <c r="B359" s="36"/>
      <c r="C359" s="193" t="s">
        <v>529</v>
      </c>
      <c r="D359" s="193" t="s">
        <v>158</v>
      </c>
      <c r="E359" s="194" t="s">
        <v>1273</v>
      </c>
      <c r="F359" s="195" t="s">
        <v>1274</v>
      </c>
      <c r="G359" s="196" t="s">
        <v>218</v>
      </c>
      <c r="H359" s="197">
        <v>21.9</v>
      </c>
      <c r="I359" s="198"/>
      <c r="J359" s="199">
        <f>ROUND(I359*H359,2)</f>
        <v>0</v>
      </c>
      <c r="K359" s="200"/>
      <c r="L359" s="40"/>
      <c r="M359" s="201" t="s">
        <v>1</v>
      </c>
      <c r="N359" s="202" t="s">
        <v>41</v>
      </c>
      <c r="O359" s="72"/>
      <c r="P359" s="203">
        <f>O359*H359</f>
        <v>0</v>
      </c>
      <c r="Q359" s="203">
        <v>1.259E-2</v>
      </c>
      <c r="R359" s="203">
        <f>Q359*H359</f>
        <v>0.27572099999999999</v>
      </c>
      <c r="S359" s="203">
        <v>0</v>
      </c>
      <c r="T359" s="20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5" t="s">
        <v>200</v>
      </c>
      <c r="AT359" s="205" t="s">
        <v>158</v>
      </c>
      <c r="AU359" s="205" t="s">
        <v>85</v>
      </c>
      <c r="AY359" s="18" t="s">
        <v>156</v>
      </c>
      <c r="BE359" s="206">
        <f>IF(N359="základní",J359,0)</f>
        <v>0</v>
      </c>
      <c r="BF359" s="206">
        <f>IF(N359="snížená",J359,0)</f>
        <v>0</v>
      </c>
      <c r="BG359" s="206">
        <f>IF(N359="zákl. přenesená",J359,0)</f>
        <v>0</v>
      </c>
      <c r="BH359" s="206">
        <f>IF(N359="sníž. přenesená",J359,0)</f>
        <v>0</v>
      </c>
      <c r="BI359" s="206">
        <f>IF(N359="nulová",J359,0)</f>
        <v>0</v>
      </c>
      <c r="BJ359" s="18" t="s">
        <v>83</v>
      </c>
      <c r="BK359" s="206">
        <f>ROUND(I359*H359,2)</f>
        <v>0</v>
      </c>
      <c r="BL359" s="18" t="s">
        <v>200</v>
      </c>
      <c r="BM359" s="205" t="s">
        <v>1275</v>
      </c>
    </row>
    <row r="360" spans="1:65" s="15" customFormat="1" ht="10.199999999999999">
      <c r="B360" s="230"/>
      <c r="C360" s="231"/>
      <c r="D360" s="209" t="s">
        <v>163</v>
      </c>
      <c r="E360" s="232" t="s">
        <v>1</v>
      </c>
      <c r="F360" s="233" t="s">
        <v>1276</v>
      </c>
      <c r="G360" s="231"/>
      <c r="H360" s="232" t="s">
        <v>1</v>
      </c>
      <c r="I360" s="234"/>
      <c r="J360" s="231"/>
      <c r="K360" s="231"/>
      <c r="L360" s="235"/>
      <c r="M360" s="236"/>
      <c r="N360" s="237"/>
      <c r="O360" s="237"/>
      <c r="P360" s="237"/>
      <c r="Q360" s="237"/>
      <c r="R360" s="237"/>
      <c r="S360" s="237"/>
      <c r="T360" s="238"/>
      <c r="AT360" s="239" t="s">
        <v>163</v>
      </c>
      <c r="AU360" s="239" t="s">
        <v>85</v>
      </c>
      <c r="AV360" s="15" t="s">
        <v>83</v>
      </c>
      <c r="AW360" s="15" t="s">
        <v>32</v>
      </c>
      <c r="AX360" s="15" t="s">
        <v>76</v>
      </c>
      <c r="AY360" s="239" t="s">
        <v>156</v>
      </c>
    </row>
    <row r="361" spans="1:65" s="13" customFormat="1" ht="10.199999999999999">
      <c r="B361" s="207"/>
      <c r="C361" s="208"/>
      <c r="D361" s="209" t="s">
        <v>163</v>
      </c>
      <c r="E361" s="210" t="s">
        <v>1</v>
      </c>
      <c r="F361" s="211" t="s">
        <v>1277</v>
      </c>
      <c r="G361" s="208"/>
      <c r="H361" s="212">
        <v>21.9</v>
      </c>
      <c r="I361" s="213"/>
      <c r="J361" s="208"/>
      <c r="K361" s="208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163</v>
      </c>
      <c r="AU361" s="218" t="s">
        <v>85</v>
      </c>
      <c r="AV361" s="13" t="s">
        <v>85</v>
      </c>
      <c r="AW361" s="13" t="s">
        <v>32</v>
      </c>
      <c r="AX361" s="13" t="s">
        <v>76</v>
      </c>
      <c r="AY361" s="218" t="s">
        <v>156</v>
      </c>
    </row>
    <row r="362" spans="1:65" s="14" customFormat="1" ht="10.199999999999999">
      <c r="B362" s="219"/>
      <c r="C362" s="220"/>
      <c r="D362" s="209" t="s">
        <v>163</v>
      </c>
      <c r="E362" s="221" t="s">
        <v>1</v>
      </c>
      <c r="F362" s="222" t="s">
        <v>165</v>
      </c>
      <c r="G362" s="220"/>
      <c r="H362" s="223">
        <v>21.9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163</v>
      </c>
      <c r="AU362" s="229" t="s">
        <v>85</v>
      </c>
      <c r="AV362" s="14" t="s">
        <v>95</v>
      </c>
      <c r="AW362" s="14" t="s">
        <v>32</v>
      </c>
      <c r="AX362" s="14" t="s">
        <v>83</v>
      </c>
      <c r="AY362" s="229" t="s">
        <v>156</v>
      </c>
    </row>
    <row r="363" spans="1:65" s="2" customFormat="1" ht="44.25" customHeight="1">
      <c r="A363" s="35"/>
      <c r="B363" s="36"/>
      <c r="C363" s="193" t="s">
        <v>533</v>
      </c>
      <c r="D363" s="193" t="s">
        <v>158</v>
      </c>
      <c r="E363" s="194" t="s">
        <v>1278</v>
      </c>
      <c r="F363" s="195" t="s">
        <v>1279</v>
      </c>
      <c r="G363" s="196" t="s">
        <v>218</v>
      </c>
      <c r="H363" s="197">
        <v>208.39</v>
      </c>
      <c r="I363" s="198"/>
      <c r="J363" s="199">
        <f>ROUND(I363*H363,2)</f>
        <v>0</v>
      </c>
      <c r="K363" s="200"/>
      <c r="L363" s="40"/>
      <c r="M363" s="201" t="s">
        <v>1</v>
      </c>
      <c r="N363" s="202" t="s">
        <v>41</v>
      </c>
      <c r="O363" s="72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5" t="s">
        <v>200</v>
      </c>
      <c r="AT363" s="205" t="s">
        <v>158</v>
      </c>
      <c r="AU363" s="205" t="s">
        <v>85</v>
      </c>
      <c r="AY363" s="18" t="s">
        <v>156</v>
      </c>
      <c r="BE363" s="206">
        <f>IF(N363="základní",J363,0)</f>
        <v>0</v>
      </c>
      <c r="BF363" s="206">
        <f>IF(N363="snížená",J363,0)</f>
        <v>0</v>
      </c>
      <c r="BG363" s="206">
        <f>IF(N363="zákl. přenesená",J363,0)</f>
        <v>0</v>
      </c>
      <c r="BH363" s="206">
        <f>IF(N363="sníž. přenesená",J363,0)</f>
        <v>0</v>
      </c>
      <c r="BI363" s="206">
        <f>IF(N363="nulová",J363,0)</f>
        <v>0</v>
      </c>
      <c r="BJ363" s="18" t="s">
        <v>83</v>
      </c>
      <c r="BK363" s="206">
        <f>ROUND(I363*H363,2)</f>
        <v>0</v>
      </c>
      <c r="BL363" s="18" t="s">
        <v>200</v>
      </c>
      <c r="BM363" s="205" t="s">
        <v>634</v>
      </c>
    </row>
    <row r="364" spans="1:65" s="13" customFormat="1" ht="10.199999999999999">
      <c r="B364" s="207"/>
      <c r="C364" s="208"/>
      <c r="D364" s="209" t="s">
        <v>163</v>
      </c>
      <c r="E364" s="210" t="s">
        <v>1</v>
      </c>
      <c r="F364" s="211" t="s">
        <v>1280</v>
      </c>
      <c r="G364" s="208"/>
      <c r="H364" s="212">
        <v>208.39</v>
      </c>
      <c r="I364" s="213"/>
      <c r="J364" s="208"/>
      <c r="K364" s="208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163</v>
      </c>
      <c r="AU364" s="218" t="s">
        <v>85</v>
      </c>
      <c r="AV364" s="13" t="s">
        <v>85</v>
      </c>
      <c r="AW364" s="13" t="s">
        <v>32</v>
      </c>
      <c r="AX364" s="13" t="s">
        <v>76</v>
      </c>
      <c r="AY364" s="218" t="s">
        <v>156</v>
      </c>
    </row>
    <row r="365" spans="1:65" s="14" customFormat="1" ht="10.199999999999999">
      <c r="B365" s="219"/>
      <c r="C365" s="220"/>
      <c r="D365" s="209" t="s">
        <v>163</v>
      </c>
      <c r="E365" s="221" t="s">
        <v>1</v>
      </c>
      <c r="F365" s="222" t="s">
        <v>165</v>
      </c>
      <c r="G365" s="220"/>
      <c r="H365" s="223">
        <v>208.39</v>
      </c>
      <c r="I365" s="224"/>
      <c r="J365" s="220"/>
      <c r="K365" s="220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163</v>
      </c>
      <c r="AU365" s="229" t="s">
        <v>85</v>
      </c>
      <c r="AV365" s="14" t="s">
        <v>95</v>
      </c>
      <c r="AW365" s="14" t="s">
        <v>32</v>
      </c>
      <c r="AX365" s="14" t="s">
        <v>83</v>
      </c>
      <c r="AY365" s="229" t="s">
        <v>156</v>
      </c>
    </row>
    <row r="366" spans="1:65" s="2" customFormat="1" ht="24.15" customHeight="1">
      <c r="A366" s="35"/>
      <c r="B366" s="36"/>
      <c r="C366" s="240" t="s">
        <v>537</v>
      </c>
      <c r="D366" s="240" t="s">
        <v>189</v>
      </c>
      <c r="E366" s="241" t="s">
        <v>1281</v>
      </c>
      <c r="F366" s="242" t="s">
        <v>1282</v>
      </c>
      <c r="G366" s="243" t="s">
        <v>218</v>
      </c>
      <c r="H366" s="244">
        <v>229.22900000000001</v>
      </c>
      <c r="I366" s="245"/>
      <c r="J366" s="246">
        <f>ROUND(I366*H366,2)</f>
        <v>0</v>
      </c>
      <c r="K366" s="247"/>
      <c r="L366" s="248"/>
      <c r="M366" s="249" t="s">
        <v>1</v>
      </c>
      <c r="N366" s="250" t="s">
        <v>41</v>
      </c>
      <c r="O366" s="72"/>
      <c r="P366" s="203">
        <f>O366*H366</f>
        <v>0</v>
      </c>
      <c r="Q366" s="203">
        <v>1.6000000000000001E-4</v>
      </c>
      <c r="R366" s="203">
        <f>Q366*H366</f>
        <v>3.6676640000000003E-2</v>
      </c>
      <c r="S366" s="203">
        <v>0</v>
      </c>
      <c r="T366" s="20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5" t="s">
        <v>271</v>
      </c>
      <c r="AT366" s="205" t="s">
        <v>189</v>
      </c>
      <c r="AU366" s="205" t="s">
        <v>85</v>
      </c>
      <c r="AY366" s="18" t="s">
        <v>156</v>
      </c>
      <c r="BE366" s="206">
        <f>IF(N366="základní",J366,0)</f>
        <v>0</v>
      </c>
      <c r="BF366" s="206">
        <f>IF(N366="snížená",J366,0)</f>
        <v>0</v>
      </c>
      <c r="BG366" s="206">
        <f>IF(N366="zákl. přenesená",J366,0)</f>
        <v>0</v>
      </c>
      <c r="BH366" s="206">
        <f>IF(N366="sníž. přenesená",J366,0)</f>
        <v>0</v>
      </c>
      <c r="BI366" s="206">
        <f>IF(N366="nulová",J366,0)</f>
        <v>0</v>
      </c>
      <c r="BJ366" s="18" t="s">
        <v>83</v>
      </c>
      <c r="BK366" s="206">
        <f>ROUND(I366*H366,2)</f>
        <v>0</v>
      </c>
      <c r="BL366" s="18" t="s">
        <v>200</v>
      </c>
      <c r="BM366" s="205" t="s">
        <v>1283</v>
      </c>
    </row>
    <row r="367" spans="1:65" s="13" customFormat="1" ht="10.199999999999999">
      <c r="B367" s="207"/>
      <c r="C367" s="208"/>
      <c r="D367" s="209" t="s">
        <v>163</v>
      </c>
      <c r="E367" s="210" t="s">
        <v>1</v>
      </c>
      <c r="F367" s="211" t="s">
        <v>1284</v>
      </c>
      <c r="G367" s="208"/>
      <c r="H367" s="212">
        <v>229.22900000000001</v>
      </c>
      <c r="I367" s="213"/>
      <c r="J367" s="208"/>
      <c r="K367" s="208"/>
      <c r="L367" s="214"/>
      <c r="M367" s="215"/>
      <c r="N367" s="216"/>
      <c r="O367" s="216"/>
      <c r="P367" s="216"/>
      <c r="Q367" s="216"/>
      <c r="R367" s="216"/>
      <c r="S367" s="216"/>
      <c r="T367" s="217"/>
      <c r="AT367" s="218" t="s">
        <v>163</v>
      </c>
      <c r="AU367" s="218" t="s">
        <v>85</v>
      </c>
      <c r="AV367" s="13" t="s">
        <v>85</v>
      </c>
      <c r="AW367" s="13" t="s">
        <v>32</v>
      </c>
      <c r="AX367" s="13" t="s">
        <v>76</v>
      </c>
      <c r="AY367" s="218" t="s">
        <v>156</v>
      </c>
    </row>
    <row r="368" spans="1:65" s="14" customFormat="1" ht="10.199999999999999">
      <c r="B368" s="219"/>
      <c r="C368" s="220"/>
      <c r="D368" s="209" t="s">
        <v>163</v>
      </c>
      <c r="E368" s="221" t="s">
        <v>1</v>
      </c>
      <c r="F368" s="222" t="s">
        <v>165</v>
      </c>
      <c r="G368" s="220"/>
      <c r="H368" s="223">
        <v>229.22900000000001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163</v>
      </c>
      <c r="AU368" s="229" t="s">
        <v>85</v>
      </c>
      <c r="AV368" s="14" t="s">
        <v>95</v>
      </c>
      <c r="AW368" s="14" t="s">
        <v>32</v>
      </c>
      <c r="AX368" s="14" t="s">
        <v>83</v>
      </c>
      <c r="AY368" s="229" t="s">
        <v>156</v>
      </c>
    </row>
    <row r="369" spans="1:65" s="2" customFormat="1" ht="66.75" customHeight="1">
      <c r="A369" s="35"/>
      <c r="B369" s="36"/>
      <c r="C369" s="193" t="s">
        <v>542</v>
      </c>
      <c r="D369" s="193" t="s">
        <v>158</v>
      </c>
      <c r="E369" s="194" t="s">
        <v>1285</v>
      </c>
      <c r="F369" s="195" t="s">
        <v>1286</v>
      </c>
      <c r="G369" s="196" t="s">
        <v>218</v>
      </c>
      <c r="H369" s="197">
        <v>168.203</v>
      </c>
      <c r="I369" s="198"/>
      <c r="J369" s="199">
        <f>ROUND(I369*H369,2)</f>
        <v>0</v>
      </c>
      <c r="K369" s="200"/>
      <c r="L369" s="40"/>
      <c r="M369" s="201" t="s">
        <v>1</v>
      </c>
      <c r="N369" s="202" t="s">
        <v>41</v>
      </c>
      <c r="O369" s="72"/>
      <c r="P369" s="203">
        <f>O369*H369</f>
        <v>0</v>
      </c>
      <c r="Q369" s="203">
        <v>0</v>
      </c>
      <c r="R369" s="203">
        <f>Q369*H369</f>
        <v>0</v>
      </c>
      <c r="S369" s="203">
        <v>0</v>
      </c>
      <c r="T369" s="20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5" t="s">
        <v>200</v>
      </c>
      <c r="AT369" s="205" t="s">
        <v>158</v>
      </c>
      <c r="AU369" s="205" t="s">
        <v>85</v>
      </c>
      <c r="AY369" s="18" t="s">
        <v>156</v>
      </c>
      <c r="BE369" s="206">
        <f>IF(N369="základní",J369,0)</f>
        <v>0</v>
      </c>
      <c r="BF369" s="206">
        <f>IF(N369="snížená",J369,0)</f>
        <v>0</v>
      </c>
      <c r="BG369" s="206">
        <f>IF(N369="zákl. přenesená",J369,0)</f>
        <v>0</v>
      </c>
      <c r="BH369" s="206">
        <f>IF(N369="sníž. přenesená",J369,0)</f>
        <v>0</v>
      </c>
      <c r="BI369" s="206">
        <f>IF(N369="nulová",J369,0)</f>
        <v>0</v>
      </c>
      <c r="BJ369" s="18" t="s">
        <v>83</v>
      </c>
      <c r="BK369" s="206">
        <f>ROUND(I369*H369,2)</f>
        <v>0</v>
      </c>
      <c r="BL369" s="18" t="s">
        <v>200</v>
      </c>
      <c r="BM369" s="205" t="s">
        <v>505</v>
      </c>
    </row>
    <row r="370" spans="1:65" s="13" customFormat="1" ht="10.199999999999999">
      <c r="B370" s="207"/>
      <c r="C370" s="208"/>
      <c r="D370" s="209" t="s">
        <v>163</v>
      </c>
      <c r="E370" s="210" t="s">
        <v>1</v>
      </c>
      <c r="F370" s="211" t="s">
        <v>1287</v>
      </c>
      <c r="G370" s="208"/>
      <c r="H370" s="212">
        <v>119.49299999999999</v>
      </c>
      <c r="I370" s="213"/>
      <c r="J370" s="208"/>
      <c r="K370" s="208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163</v>
      </c>
      <c r="AU370" s="218" t="s">
        <v>85</v>
      </c>
      <c r="AV370" s="13" t="s">
        <v>85</v>
      </c>
      <c r="AW370" s="13" t="s">
        <v>32</v>
      </c>
      <c r="AX370" s="13" t="s">
        <v>76</v>
      </c>
      <c r="AY370" s="218" t="s">
        <v>156</v>
      </c>
    </row>
    <row r="371" spans="1:65" s="16" customFormat="1" ht="10.199999999999999">
      <c r="B371" s="251"/>
      <c r="C371" s="252"/>
      <c r="D371" s="209" t="s">
        <v>163</v>
      </c>
      <c r="E371" s="253" t="s">
        <v>1</v>
      </c>
      <c r="F371" s="254" t="s">
        <v>1288</v>
      </c>
      <c r="G371" s="252"/>
      <c r="H371" s="255">
        <v>119.49299999999999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AT371" s="261" t="s">
        <v>163</v>
      </c>
      <c r="AU371" s="261" t="s">
        <v>85</v>
      </c>
      <c r="AV371" s="16" t="s">
        <v>92</v>
      </c>
      <c r="AW371" s="16" t="s">
        <v>32</v>
      </c>
      <c r="AX371" s="16" t="s">
        <v>76</v>
      </c>
      <c r="AY371" s="261" t="s">
        <v>156</v>
      </c>
    </row>
    <row r="372" spans="1:65" s="13" customFormat="1" ht="10.199999999999999">
      <c r="B372" s="207"/>
      <c r="C372" s="208"/>
      <c r="D372" s="209" t="s">
        <v>163</v>
      </c>
      <c r="E372" s="210" t="s">
        <v>1</v>
      </c>
      <c r="F372" s="211" t="s">
        <v>1289</v>
      </c>
      <c r="G372" s="208"/>
      <c r="H372" s="212">
        <v>28.204999999999998</v>
      </c>
      <c r="I372" s="213"/>
      <c r="J372" s="208"/>
      <c r="K372" s="208"/>
      <c r="L372" s="214"/>
      <c r="M372" s="215"/>
      <c r="N372" s="216"/>
      <c r="O372" s="216"/>
      <c r="P372" s="216"/>
      <c r="Q372" s="216"/>
      <c r="R372" s="216"/>
      <c r="S372" s="216"/>
      <c r="T372" s="217"/>
      <c r="AT372" s="218" t="s">
        <v>163</v>
      </c>
      <c r="AU372" s="218" t="s">
        <v>85</v>
      </c>
      <c r="AV372" s="13" t="s">
        <v>85</v>
      </c>
      <c r="AW372" s="13" t="s">
        <v>32</v>
      </c>
      <c r="AX372" s="13" t="s">
        <v>76</v>
      </c>
      <c r="AY372" s="218" t="s">
        <v>156</v>
      </c>
    </row>
    <row r="373" spans="1:65" s="13" customFormat="1" ht="10.199999999999999">
      <c r="B373" s="207"/>
      <c r="C373" s="208"/>
      <c r="D373" s="209" t="s">
        <v>163</v>
      </c>
      <c r="E373" s="210" t="s">
        <v>1</v>
      </c>
      <c r="F373" s="211" t="s">
        <v>1290</v>
      </c>
      <c r="G373" s="208"/>
      <c r="H373" s="212">
        <v>20.504999999999999</v>
      </c>
      <c r="I373" s="213"/>
      <c r="J373" s="208"/>
      <c r="K373" s="208"/>
      <c r="L373" s="214"/>
      <c r="M373" s="215"/>
      <c r="N373" s="216"/>
      <c r="O373" s="216"/>
      <c r="P373" s="216"/>
      <c r="Q373" s="216"/>
      <c r="R373" s="216"/>
      <c r="S373" s="216"/>
      <c r="T373" s="217"/>
      <c r="AT373" s="218" t="s">
        <v>163</v>
      </c>
      <c r="AU373" s="218" t="s">
        <v>85</v>
      </c>
      <c r="AV373" s="13" t="s">
        <v>85</v>
      </c>
      <c r="AW373" s="13" t="s">
        <v>32</v>
      </c>
      <c r="AX373" s="13" t="s">
        <v>76</v>
      </c>
      <c r="AY373" s="218" t="s">
        <v>156</v>
      </c>
    </row>
    <row r="374" spans="1:65" s="16" customFormat="1" ht="10.199999999999999">
      <c r="B374" s="251"/>
      <c r="C374" s="252"/>
      <c r="D374" s="209" t="s">
        <v>163</v>
      </c>
      <c r="E374" s="253" t="s">
        <v>1</v>
      </c>
      <c r="F374" s="254" t="s">
        <v>1291</v>
      </c>
      <c r="G374" s="252"/>
      <c r="H374" s="255">
        <v>48.71</v>
      </c>
      <c r="I374" s="256"/>
      <c r="J374" s="252"/>
      <c r="K374" s="252"/>
      <c r="L374" s="257"/>
      <c r="M374" s="258"/>
      <c r="N374" s="259"/>
      <c r="O374" s="259"/>
      <c r="P374" s="259"/>
      <c r="Q374" s="259"/>
      <c r="R374" s="259"/>
      <c r="S374" s="259"/>
      <c r="T374" s="260"/>
      <c r="AT374" s="261" t="s">
        <v>163</v>
      </c>
      <c r="AU374" s="261" t="s">
        <v>85</v>
      </c>
      <c r="AV374" s="16" t="s">
        <v>92</v>
      </c>
      <c r="AW374" s="16" t="s">
        <v>32</v>
      </c>
      <c r="AX374" s="16" t="s">
        <v>76</v>
      </c>
      <c r="AY374" s="261" t="s">
        <v>156</v>
      </c>
    </row>
    <row r="375" spans="1:65" s="14" customFormat="1" ht="10.199999999999999">
      <c r="B375" s="219"/>
      <c r="C375" s="220"/>
      <c r="D375" s="209" t="s">
        <v>163</v>
      </c>
      <c r="E375" s="221" t="s">
        <v>1</v>
      </c>
      <c r="F375" s="222" t="s">
        <v>165</v>
      </c>
      <c r="G375" s="220"/>
      <c r="H375" s="223">
        <v>168.203</v>
      </c>
      <c r="I375" s="224"/>
      <c r="J375" s="220"/>
      <c r="K375" s="220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163</v>
      </c>
      <c r="AU375" s="229" t="s">
        <v>85</v>
      </c>
      <c r="AV375" s="14" t="s">
        <v>95</v>
      </c>
      <c r="AW375" s="14" t="s">
        <v>32</v>
      </c>
      <c r="AX375" s="14" t="s">
        <v>83</v>
      </c>
      <c r="AY375" s="229" t="s">
        <v>156</v>
      </c>
    </row>
    <row r="376" spans="1:65" s="2" customFormat="1" ht="49.05" customHeight="1">
      <c r="A376" s="35"/>
      <c r="B376" s="36"/>
      <c r="C376" s="193" t="s">
        <v>548</v>
      </c>
      <c r="D376" s="193" t="s">
        <v>158</v>
      </c>
      <c r="E376" s="194" t="s">
        <v>1292</v>
      </c>
      <c r="F376" s="195" t="s">
        <v>1293</v>
      </c>
      <c r="G376" s="196" t="s">
        <v>218</v>
      </c>
      <c r="H376" s="197">
        <v>20.55</v>
      </c>
      <c r="I376" s="198"/>
      <c r="J376" s="199">
        <f>ROUND(I376*H376,2)</f>
        <v>0</v>
      </c>
      <c r="K376" s="200"/>
      <c r="L376" s="40"/>
      <c r="M376" s="201" t="s">
        <v>1</v>
      </c>
      <c r="N376" s="202" t="s">
        <v>41</v>
      </c>
      <c r="O376" s="72"/>
      <c r="P376" s="203">
        <f>O376*H376</f>
        <v>0</v>
      </c>
      <c r="Q376" s="203">
        <v>1.393E-2</v>
      </c>
      <c r="R376" s="203">
        <f>Q376*H376</f>
        <v>0.2862615</v>
      </c>
      <c r="S376" s="203">
        <v>0</v>
      </c>
      <c r="T376" s="204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05" t="s">
        <v>200</v>
      </c>
      <c r="AT376" s="205" t="s">
        <v>158</v>
      </c>
      <c r="AU376" s="205" t="s">
        <v>85</v>
      </c>
      <c r="AY376" s="18" t="s">
        <v>156</v>
      </c>
      <c r="BE376" s="206">
        <f>IF(N376="základní",J376,0)</f>
        <v>0</v>
      </c>
      <c r="BF376" s="206">
        <f>IF(N376="snížená",J376,0)</f>
        <v>0</v>
      </c>
      <c r="BG376" s="206">
        <f>IF(N376="zákl. přenesená",J376,0)</f>
        <v>0</v>
      </c>
      <c r="BH376" s="206">
        <f>IF(N376="sníž. přenesená",J376,0)</f>
        <v>0</v>
      </c>
      <c r="BI376" s="206">
        <f>IF(N376="nulová",J376,0)</f>
        <v>0</v>
      </c>
      <c r="BJ376" s="18" t="s">
        <v>83</v>
      </c>
      <c r="BK376" s="206">
        <f>ROUND(I376*H376,2)</f>
        <v>0</v>
      </c>
      <c r="BL376" s="18" t="s">
        <v>200</v>
      </c>
      <c r="BM376" s="205" t="s">
        <v>656</v>
      </c>
    </row>
    <row r="377" spans="1:65" s="13" customFormat="1" ht="10.199999999999999">
      <c r="B377" s="207"/>
      <c r="C377" s="208"/>
      <c r="D377" s="209" t="s">
        <v>163</v>
      </c>
      <c r="E377" s="210" t="s">
        <v>1</v>
      </c>
      <c r="F377" s="211" t="s">
        <v>1294</v>
      </c>
      <c r="G377" s="208"/>
      <c r="H377" s="212">
        <v>5.55</v>
      </c>
      <c r="I377" s="213"/>
      <c r="J377" s="208"/>
      <c r="K377" s="208"/>
      <c r="L377" s="214"/>
      <c r="M377" s="215"/>
      <c r="N377" s="216"/>
      <c r="O377" s="216"/>
      <c r="P377" s="216"/>
      <c r="Q377" s="216"/>
      <c r="R377" s="216"/>
      <c r="S377" s="216"/>
      <c r="T377" s="217"/>
      <c r="AT377" s="218" t="s">
        <v>163</v>
      </c>
      <c r="AU377" s="218" t="s">
        <v>85</v>
      </c>
      <c r="AV377" s="13" t="s">
        <v>85</v>
      </c>
      <c r="AW377" s="13" t="s">
        <v>32</v>
      </c>
      <c r="AX377" s="13" t="s">
        <v>76</v>
      </c>
      <c r="AY377" s="218" t="s">
        <v>156</v>
      </c>
    </row>
    <row r="378" spans="1:65" s="13" customFormat="1" ht="10.199999999999999">
      <c r="B378" s="207"/>
      <c r="C378" s="208"/>
      <c r="D378" s="209" t="s">
        <v>163</v>
      </c>
      <c r="E378" s="210" t="s">
        <v>1</v>
      </c>
      <c r="F378" s="211" t="s">
        <v>234</v>
      </c>
      <c r="G378" s="208"/>
      <c r="H378" s="212">
        <v>15</v>
      </c>
      <c r="I378" s="213"/>
      <c r="J378" s="208"/>
      <c r="K378" s="208"/>
      <c r="L378" s="214"/>
      <c r="M378" s="215"/>
      <c r="N378" s="216"/>
      <c r="O378" s="216"/>
      <c r="P378" s="216"/>
      <c r="Q378" s="216"/>
      <c r="R378" s="216"/>
      <c r="S378" s="216"/>
      <c r="T378" s="217"/>
      <c r="AT378" s="218" t="s">
        <v>163</v>
      </c>
      <c r="AU378" s="218" t="s">
        <v>85</v>
      </c>
      <c r="AV378" s="13" t="s">
        <v>85</v>
      </c>
      <c r="AW378" s="13" t="s">
        <v>32</v>
      </c>
      <c r="AX378" s="13" t="s">
        <v>76</v>
      </c>
      <c r="AY378" s="218" t="s">
        <v>156</v>
      </c>
    </row>
    <row r="379" spans="1:65" s="14" customFormat="1" ht="10.199999999999999">
      <c r="B379" s="219"/>
      <c r="C379" s="220"/>
      <c r="D379" s="209" t="s">
        <v>163</v>
      </c>
      <c r="E379" s="221" t="s">
        <v>1</v>
      </c>
      <c r="F379" s="222" t="s">
        <v>165</v>
      </c>
      <c r="G379" s="220"/>
      <c r="H379" s="223">
        <v>20.55</v>
      </c>
      <c r="I379" s="224"/>
      <c r="J379" s="220"/>
      <c r="K379" s="220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163</v>
      </c>
      <c r="AU379" s="229" t="s">
        <v>85</v>
      </c>
      <c r="AV379" s="14" t="s">
        <v>95</v>
      </c>
      <c r="AW379" s="14" t="s">
        <v>32</v>
      </c>
      <c r="AX379" s="14" t="s">
        <v>83</v>
      </c>
      <c r="AY379" s="229" t="s">
        <v>156</v>
      </c>
    </row>
    <row r="380" spans="1:65" s="2" customFormat="1" ht="37.799999999999997" customHeight="1">
      <c r="A380" s="35"/>
      <c r="B380" s="36"/>
      <c r="C380" s="193" t="s">
        <v>552</v>
      </c>
      <c r="D380" s="193" t="s">
        <v>158</v>
      </c>
      <c r="E380" s="194" t="s">
        <v>1295</v>
      </c>
      <c r="F380" s="195" t="s">
        <v>1296</v>
      </c>
      <c r="G380" s="196" t="s">
        <v>186</v>
      </c>
      <c r="H380" s="197">
        <v>0.98099999999999998</v>
      </c>
      <c r="I380" s="198"/>
      <c r="J380" s="199">
        <f>ROUND(I380*H380,2)</f>
        <v>0</v>
      </c>
      <c r="K380" s="200"/>
      <c r="L380" s="40"/>
      <c r="M380" s="201" t="s">
        <v>1</v>
      </c>
      <c r="N380" s="202" t="s">
        <v>41</v>
      </c>
      <c r="O380" s="72"/>
      <c r="P380" s="203">
        <f>O380*H380</f>
        <v>0</v>
      </c>
      <c r="Q380" s="203">
        <v>0</v>
      </c>
      <c r="R380" s="203">
        <f>Q380*H380</f>
        <v>0</v>
      </c>
      <c r="S380" s="203">
        <v>0</v>
      </c>
      <c r="T380" s="204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5" t="s">
        <v>200</v>
      </c>
      <c r="AT380" s="205" t="s">
        <v>158</v>
      </c>
      <c r="AU380" s="205" t="s">
        <v>85</v>
      </c>
      <c r="AY380" s="18" t="s">
        <v>156</v>
      </c>
      <c r="BE380" s="206">
        <f>IF(N380="základní",J380,0)</f>
        <v>0</v>
      </c>
      <c r="BF380" s="206">
        <f>IF(N380="snížená",J380,0)</f>
        <v>0</v>
      </c>
      <c r="BG380" s="206">
        <f>IF(N380="zákl. přenesená",J380,0)</f>
        <v>0</v>
      </c>
      <c r="BH380" s="206">
        <f>IF(N380="sníž. přenesená",J380,0)</f>
        <v>0</v>
      </c>
      <c r="BI380" s="206">
        <f>IF(N380="nulová",J380,0)</f>
        <v>0</v>
      </c>
      <c r="BJ380" s="18" t="s">
        <v>83</v>
      </c>
      <c r="BK380" s="206">
        <f>ROUND(I380*H380,2)</f>
        <v>0</v>
      </c>
      <c r="BL380" s="18" t="s">
        <v>200</v>
      </c>
      <c r="BM380" s="205" t="s">
        <v>1297</v>
      </c>
    </row>
    <row r="381" spans="1:65" s="12" customFormat="1" ht="22.8" customHeight="1">
      <c r="B381" s="177"/>
      <c r="C381" s="178"/>
      <c r="D381" s="179" t="s">
        <v>75</v>
      </c>
      <c r="E381" s="191" t="s">
        <v>1298</v>
      </c>
      <c r="F381" s="191" t="s">
        <v>1299</v>
      </c>
      <c r="G381" s="178"/>
      <c r="H381" s="178"/>
      <c r="I381" s="181"/>
      <c r="J381" s="192">
        <f>BK381</f>
        <v>0</v>
      </c>
      <c r="K381" s="178"/>
      <c r="L381" s="183"/>
      <c r="M381" s="184"/>
      <c r="N381" s="185"/>
      <c r="O381" s="185"/>
      <c r="P381" s="186">
        <f>SUM(P382:P399)</f>
        <v>0</v>
      </c>
      <c r="Q381" s="185"/>
      <c r="R381" s="186">
        <f>SUM(R382:R399)</f>
        <v>0.47858999999999996</v>
      </c>
      <c r="S381" s="185"/>
      <c r="T381" s="187">
        <f>SUM(T382:T399)</f>
        <v>1.7819999999999999E-2</v>
      </c>
      <c r="AR381" s="188" t="s">
        <v>85</v>
      </c>
      <c r="AT381" s="189" t="s">
        <v>75</v>
      </c>
      <c r="AU381" s="189" t="s">
        <v>83</v>
      </c>
      <c r="AY381" s="188" t="s">
        <v>156</v>
      </c>
      <c r="BK381" s="190">
        <f>SUM(BK382:BK399)</f>
        <v>0</v>
      </c>
    </row>
    <row r="382" spans="1:65" s="2" customFormat="1" ht="24.15" customHeight="1">
      <c r="A382" s="35"/>
      <c r="B382" s="36"/>
      <c r="C382" s="193" t="s">
        <v>556</v>
      </c>
      <c r="D382" s="193" t="s">
        <v>158</v>
      </c>
      <c r="E382" s="194" t="s">
        <v>1300</v>
      </c>
      <c r="F382" s="195" t="s">
        <v>1301</v>
      </c>
      <c r="G382" s="196" t="s">
        <v>295</v>
      </c>
      <c r="H382" s="197">
        <v>3</v>
      </c>
      <c r="I382" s="198"/>
      <c r="J382" s="199">
        <f>ROUND(I382*H382,2)</f>
        <v>0</v>
      </c>
      <c r="K382" s="200"/>
      <c r="L382" s="40"/>
      <c r="M382" s="201" t="s">
        <v>1</v>
      </c>
      <c r="N382" s="202" t="s">
        <v>41</v>
      </c>
      <c r="O382" s="72"/>
      <c r="P382" s="203">
        <f>O382*H382</f>
        <v>0</v>
      </c>
      <c r="Q382" s="203">
        <v>0</v>
      </c>
      <c r="R382" s="203">
        <f>Q382*H382</f>
        <v>0</v>
      </c>
      <c r="S382" s="203">
        <v>5.94E-3</v>
      </c>
      <c r="T382" s="204">
        <f>S382*H382</f>
        <v>1.7819999999999999E-2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05" t="s">
        <v>200</v>
      </c>
      <c r="AT382" s="205" t="s">
        <v>158</v>
      </c>
      <c r="AU382" s="205" t="s">
        <v>85</v>
      </c>
      <c r="AY382" s="18" t="s">
        <v>156</v>
      </c>
      <c r="BE382" s="206">
        <f>IF(N382="základní",J382,0)</f>
        <v>0</v>
      </c>
      <c r="BF382" s="206">
        <f>IF(N382="snížená",J382,0)</f>
        <v>0</v>
      </c>
      <c r="BG382" s="206">
        <f>IF(N382="zákl. přenesená",J382,0)</f>
        <v>0</v>
      </c>
      <c r="BH382" s="206">
        <f>IF(N382="sníž. přenesená",J382,0)</f>
        <v>0</v>
      </c>
      <c r="BI382" s="206">
        <f>IF(N382="nulová",J382,0)</f>
        <v>0</v>
      </c>
      <c r="BJ382" s="18" t="s">
        <v>83</v>
      </c>
      <c r="BK382" s="206">
        <f>ROUND(I382*H382,2)</f>
        <v>0</v>
      </c>
      <c r="BL382" s="18" t="s">
        <v>200</v>
      </c>
      <c r="BM382" s="205" t="s">
        <v>1302</v>
      </c>
    </row>
    <row r="383" spans="1:65" s="15" customFormat="1" ht="10.199999999999999">
      <c r="B383" s="230"/>
      <c r="C383" s="231"/>
      <c r="D383" s="209" t="s">
        <v>163</v>
      </c>
      <c r="E383" s="232" t="s">
        <v>1</v>
      </c>
      <c r="F383" s="233" t="s">
        <v>1204</v>
      </c>
      <c r="G383" s="231"/>
      <c r="H383" s="232" t="s">
        <v>1</v>
      </c>
      <c r="I383" s="234"/>
      <c r="J383" s="231"/>
      <c r="K383" s="231"/>
      <c r="L383" s="235"/>
      <c r="M383" s="236"/>
      <c r="N383" s="237"/>
      <c r="O383" s="237"/>
      <c r="P383" s="237"/>
      <c r="Q383" s="237"/>
      <c r="R383" s="237"/>
      <c r="S383" s="237"/>
      <c r="T383" s="238"/>
      <c r="AT383" s="239" t="s">
        <v>163</v>
      </c>
      <c r="AU383" s="239" t="s">
        <v>85</v>
      </c>
      <c r="AV383" s="15" t="s">
        <v>83</v>
      </c>
      <c r="AW383" s="15" t="s">
        <v>32</v>
      </c>
      <c r="AX383" s="15" t="s">
        <v>76</v>
      </c>
      <c r="AY383" s="239" t="s">
        <v>156</v>
      </c>
    </row>
    <row r="384" spans="1:65" s="13" customFormat="1" ht="10.199999999999999">
      <c r="B384" s="207"/>
      <c r="C384" s="208"/>
      <c r="D384" s="209" t="s">
        <v>163</v>
      </c>
      <c r="E384" s="210" t="s">
        <v>1</v>
      </c>
      <c r="F384" s="211" t="s">
        <v>92</v>
      </c>
      <c r="G384" s="208"/>
      <c r="H384" s="212">
        <v>3</v>
      </c>
      <c r="I384" s="213"/>
      <c r="J384" s="208"/>
      <c r="K384" s="208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163</v>
      </c>
      <c r="AU384" s="218" t="s">
        <v>85</v>
      </c>
      <c r="AV384" s="13" t="s">
        <v>85</v>
      </c>
      <c r="AW384" s="13" t="s">
        <v>32</v>
      </c>
      <c r="AX384" s="13" t="s">
        <v>76</v>
      </c>
      <c r="AY384" s="218" t="s">
        <v>156</v>
      </c>
    </row>
    <row r="385" spans="1:65" s="14" customFormat="1" ht="10.199999999999999">
      <c r="B385" s="219"/>
      <c r="C385" s="220"/>
      <c r="D385" s="209" t="s">
        <v>163</v>
      </c>
      <c r="E385" s="221" t="s">
        <v>1</v>
      </c>
      <c r="F385" s="222" t="s">
        <v>165</v>
      </c>
      <c r="G385" s="220"/>
      <c r="H385" s="223">
        <v>3</v>
      </c>
      <c r="I385" s="224"/>
      <c r="J385" s="220"/>
      <c r="K385" s="220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163</v>
      </c>
      <c r="AU385" s="229" t="s">
        <v>85</v>
      </c>
      <c r="AV385" s="14" t="s">
        <v>95</v>
      </c>
      <c r="AW385" s="14" t="s">
        <v>32</v>
      </c>
      <c r="AX385" s="14" t="s">
        <v>83</v>
      </c>
      <c r="AY385" s="229" t="s">
        <v>156</v>
      </c>
    </row>
    <row r="386" spans="1:65" s="2" customFormat="1" ht="24.15" customHeight="1">
      <c r="A386" s="35"/>
      <c r="B386" s="36"/>
      <c r="C386" s="193" t="s">
        <v>560</v>
      </c>
      <c r="D386" s="193" t="s">
        <v>158</v>
      </c>
      <c r="E386" s="194" t="s">
        <v>1303</v>
      </c>
      <c r="F386" s="195" t="s">
        <v>1304</v>
      </c>
      <c r="G386" s="196" t="s">
        <v>203</v>
      </c>
      <c r="H386" s="197">
        <v>13</v>
      </c>
      <c r="I386" s="198"/>
      <c r="J386" s="199">
        <f>ROUND(I386*H386,2)</f>
        <v>0</v>
      </c>
      <c r="K386" s="200"/>
      <c r="L386" s="40"/>
      <c r="M386" s="201" t="s">
        <v>1</v>
      </c>
      <c r="N386" s="202" t="s">
        <v>41</v>
      </c>
      <c r="O386" s="72"/>
      <c r="P386" s="203">
        <f>O386*H386</f>
        <v>0</v>
      </c>
      <c r="Q386" s="203">
        <v>4.9199999999999999E-3</v>
      </c>
      <c r="R386" s="203">
        <f>Q386*H386</f>
        <v>6.3960000000000003E-2</v>
      </c>
      <c r="S386" s="203">
        <v>0</v>
      </c>
      <c r="T386" s="204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05" t="s">
        <v>200</v>
      </c>
      <c r="AT386" s="205" t="s">
        <v>158</v>
      </c>
      <c r="AU386" s="205" t="s">
        <v>85</v>
      </c>
      <c r="AY386" s="18" t="s">
        <v>156</v>
      </c>
      <c r="BE386" s="206">
        <f>IF(N386="základní",J386,0)</f>
        <v>0</v>
      </c>
      <c r="BF386" s="206">
        <f>IF(N386="snížená",J386,0)</f>
        <v>0</v>
      </c>
      <c r="BG386" s="206">
        <f>IF(N386="zákl. přenesená",J386,0)</f>
        <v>0</v>
      </c>
      <c r="BH386" s="206">
        <f>IF(N386="sníž. přenesená",J386,0)</f>
        <v>0</v>
      </c>
      <c r="BI386" s="206">
        <f>IF(N386="nulová",J386,0)</f>
        <v>0</v>
      </c>
      <c r="BJ386" s="18" t="s">
        <v>83</v>
      </c>
      <c r="BK386" s="206">
        <f>ROUND(I386*H386,2)</f>
        <v>0</v>
      </c>
      <c r="BL386" s="18" t="s">
        <v>200</v>
      </c>
      <c r="BM386" s="205" t="s">
        <v>1305</v>
      </c>
    </row>
    <row r="387" spans="1:65" s="2" customFormat="1" ht="24.15" customHeight="1">
      <c r="A387" s="35"/>
      <c r="B387" s="36"/>
      <c r="C387" s="193" t="s">
        <v>564</v>
      </c>
      <c r="D387" s="193" t="s">
        <v>158</v>
      </c>
      <c r="E387" s="194" t="s">
        <v>1306</v>
      </c>
      <c r="F387" s="195" t="s">
        <v>1307</v>
      </c>
      <c r="G387" s="196" t="s">
        <v>203</v>
      </c>
      <c r="H387" s="197">
        <v>32</v>
      </c>
      <c r="I387" s="198"/>
      <c r="J387" s="199">
        <f>ROUND(I387*H387,2)</f>
        <v>0</v>
      </c>
      <c r="K387" s="200"/>
      <c r="L387" s="40"/>
      <c r="M387" s="201" t="s">
        <v>1</v>
      </c>
      <c r="N387" s="202" t="s">
        <v>41</v>
      </c>
      <c r="O387" s="72"/>
      <c r="P387" s="203">
        <f>O387*H387</f>
        <v>0</v>
      </c>
      <c r="Q387" s="203">
        <v>2.8700000000000002E-3</v>
      </c>
      <c r="R387" s="203">
        <f>Q387*H387</f>
        <v>9.1840000000000005E-2</v>
      </c>
      <c r="S387" s="203">
        <v>0</v>
      </c>
      <c r="T387" s="204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5" t="s">
        <v>200</v>
      </c>
      <c r="AT387" s="205" t="s">
        <v>158</v>
      </c>
      <c r="AU387" s="205" t="s">
        <v>85</v>
      </c>
      <c r="AY387" s="18" t="s">
        <v>156</v>
      </c>
      <c r="BE387" s="206">
        <f>IF(N387="základní",J387,0)</f>
        <v>0</v>
      </c>
      <c r="BF387" s="206">
        <f>IF(N387="snížená",J387,0)</f>
        <v>0</v>
      </c>
      <c r="BG387" s="206">
        <f>IF(N387="zákl. přenesená",J387,0)</f>
        <v>0</v>
      </c>
      <c r="BH387" s="206">
        <f>IF(N387="sníž. přenesená",J387,0)</f>
        <v>0</v>
      </c>
      <c r="BI387" s="206">
        <f>IF(N387="nulová",J387,0)</f>
        <v>0</v>
      </c>
      <c r="BJ387" s="18" t="s">
        <v>83</v>
      </c>
      <c r="BK387" s="206">
        <f>ROUND(I387*H387,2)</f>
        <v>0</v>
      </c>
      <c r="BL387" s="18" t="s">
        <v>200</v>
      </c>
      <c r="BM387" s="205" t="s">
        <v>1308</v>
      </c>
    </row>
    <row r="388" spans="1:65" s="13" customFormat="1" ht="10.199999999999999">
      <c r="B388" s="207"/>
      <c r="C388" s="208"/>
      <c r="D388" s="209" t="s">
        <v>163</v>
      </c>
      <c r="E388" s="210" t="s">
        <v>1</v>
      </c>
      <c r="F388" s="211" t="s">
        <v>1309</v>
      </c>
      <c r="G388" s="208"/>
      <c r="H388" s="212">
        <v>32</v>
      </c>
      <c r="I388" s="213"/>
      <c r="J388" s="208"/>
      <c r="K388" s="208"/>
      <c r="L388" s="214"/>
      <c r="M388" s="215"/>
      <c r="N388" s="216"/>
      <c r="O388" s="216"/>
      <c r="P388" s="216"/>
      <c r="Q388" s="216"/>
      <c r="R388" s="216"/>
      <c r="S388" s="216"/>
      <c r="T388" s="217"/>
      <c r="AT388" s="218" t="s">
        <v>163</v>
      </c>
      <c r="AU388" s="218" t="s">
        <v>85</v>
      </c>
      <c r="AV388" s="13" t="s">
        <v>85</v>
      </c>
      <c r="AW388" s="13" t="s">
        <v>32</v>
      </c>
      <c r="AX388" s="13" t="s">
        <v>76</v>
      </c>
      <c r="AY388" s="218" t="s">
        <v>156</v>
      </c>
    </row>
    <row r="389" spans="1:65" s="14" customFormat="1" ht="10.199999999999999">
      <c r="B389" s="219"/>
      <c r="C389" s="220"/>
      <c r="D389" s="209" t="s">
        <v>163</v>
      </c>
      <c r="E389" s="221" t="s">
        <v>1</v>
      </c>
      <c r="F389" s="222" t="s">
        <v>165</v>
      </c>
      <c r="G389" s="220"/>
      <c r="H389" s="223">
        <v>32</v>
      </c>
      <c r="I389" s="224"/>
      <c r="J389" s="220"/>
      <c r="K389" s="220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163</v>
      </c>
      <c r="AU389" s="229" t="s">
        <v>85</v>
      </c>
      <c r="AV389" s="14" t="s">
        <v>95</v>
      </c>
      <c r="AW389" s="14" t="s">
        <v>32</v>
      </c>
      <c r="AX389" s="14" t="s">
        <v>83</v>
      </c>
      <c r="AY389" s="229" t="s">
        <v>156</v>
      </c>
    </row>
    <row r="390" spans="1:65" s="2" customFormat="1" ht="24.15" customHeight="1">
      <c r="A390" s="35"/>
      <c r="B390" s="36"/>
      <c r="C390" s="193" t="s">
        <v>567</v>
      </c>
      <c r="D390" s="193" t="s">
        <v>158</v>
      </c>
      <c r="E390" s="194" t="s">
        <v>1310</v>
      </c>
      <c r="F390" s="195" t="s">
        <v>1311</v>
      </c>
      <c r="G390" s="196" t="s">
        <v>203</v>
      </c>
      <c r="H390" s="197">
        <v>26</v>
      </c>
      <c r="I390" s="198"/>
      <c r="J390" s="199">
        <f>ROUND(I390*H390,2)</f>
        <v>0</v>
      </c>
      <c r="K390" s="200"/>
      <c r="L390" s="40"/>
      <c r="M390" s="201" t="s">
        <v>1</v>
      </c>
      <c r="N390" s="202" t="s">
        <v>41</v>
      </c>
      <c r="O390" s="72"/>
      <c r="P390" s="203">
        <f>O390*H390</f>
        <v>0</v>
      </c>
      <c r="Q390" s="203">
        <v>2.97E-3</v>
      </c>
      <c r="R390" s="203">
        <f>Q390*H390</f>
        <v>7.7219999999999997E-2</v>
      </c>
      <c r="S390" s="203">
        <v>0</v>
      </c>
      <c r="T390" s="204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5" t="s">
        <v>200</v>
      </c>
      <c r="AT390" s="205" t="s">
        <v>158</v>
      </c>
      <c r="AU390" s="205" t="s">
        <v>85</v>
      </c>
      <c r="AY390" s="18" t="s">
        <v>156</v>
      </c>
      <c r="BE390" s="206">
        <f>IF(N390="základní",J390,0)</f>
        <v>0</v>
      </c>
      <c r="BF390" s="206">
        <f>IF(N390="snížená",J390,0)</f>
        <v>0</v>
      </c>
      <c r="BG390" s="206">
        <f>IF(N390="zákl. přenesená",J390,0)</f>
        <v>0</v>
      </c>
      <c r="BH390" s="206">
        <f>IF(N390="sníž. přenesená",J390,0)</f>
        <v>0</v>
      </c>
      <c r="BI390" s="206">
        <f>IF(N390="nulová",J390,0)</f>
        <v>0</v>
      </c>
      <c r="BJ390" s="18" t="s">
        <v>83</v>
      </c>
      <c r="BK390" s="206">
        <f>ROUND(I390*H390,2)</f>
        <v>0</v>
      </c>
      <c r="BL390" s="18" t="s">
        <v>200</v>
      </c>
      <c r="BM390" s="205" t="s">
        <v>1312</v>
      </c>
    </row>
    <row r="391" spans="1:65" s="2" customFormat="1" ht="33" customHeight="1">
      <c r="A391" s="35"/>
      <c r="B391" s="36"/>
      <c r="C391" s="193" t="s">
        <v>571</v>
      </c>
      <c r="D391" s="193" t="s">
        <v>158</v>
      </c>
      <c r="E391" s="194" t="s">
        <v>1313</v>
      </c>
      <c r="F391" s="195" t="s">
        <v>1314</v>
      </c>
      <c r="G391" s="196" t="s">
        <v>203</v>
      </c>
      <c r="H391" s="197">
        <v>39</v>
      </c>
      <c r="I391" s="198"/>
      <c r="J391" s="199">
        <f>ROUND(I391*H391,2)</f>
        <v>0</v>
      </c>
      <c r="K391" s="200"/>
      <c r="L391" s="40"/>
      <c r="M391" s="201" t="s">
        <v>1</v>
      </c>
      <c r="N391" s="202" t="s">
        <v>41</v>
      </c>
      <c r="O391" s="72"/>
      <c r="P391" s="203">
        <f>O391*H391</f>
        <v>0</v>
      </c>
      <c r="Q391" s="203">
        <v>4.3600000000000002E-3</v>
      </c>
      <c r="R391" s="203">
        <f>Q391*H391</f>
        <v>0.17004</v>
      </c>
      <c r="S391" s="203">
        <v>0</v>
      </c>
      <c r="T391" s="204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05" t="s">
        <v>200</v>
      </c>
      <c r="AT391" s="205" t="s">
        <v>158</v>
      </c>
      <c r="AU391" s="205" t="s">
        <v>85</v>
      </c>
      <c r="AY391" s="18" t="s">
        <v>156</v>
      </c>
      <c r="BE391" s="206">
        <f>IF(N391="základní",J391,0)</f>
        <v>0</v>
      </c>
      <c r="BF391" s="206">
        <f>IF(N391="snížená",J391,0)</f>
        <v>0</v>
      </c>
      <c r="BG391" s="206">
        <f>IF(N391="zákl. přenesená",J391,0)</f>
        <v>0</v>
      </c>
      <c r="BH391" s="206">
        <f>IF(N391="sníž. přenesená",J391,0)</f>
        <v>0</v>
      </c>
      <c r="BI391" s="206">
        <f>IF(N391="nulová",J391,0)</f>
        <v>0</v>
      </c>
      <c r="BJ391" s="18" t="s">
        <v>83</v>
      </c>
      <c r="BK391" s="206">
        <f>ROUND(I391*H391,2)</f>
        <v>0</v>
      </c>
      <c r="BL391" s="18" t="s">
        <v>200</v>
      </c>
      <c r="BM391" s="205" t="s">
        <v>1315</v>
      </c>
    </row>
    <row r="392" spans="1:65" s="13" customFormat="1" ht="10.199999999999999">
      <c r="B392" s="207"/>
      <c r="C392" s="208"/>
      <c r="D392" s="209" t="s">
        <v>163</v>
      </c>
      <c r="E392" s="210" t="s">
        <v>1</v>
      </c>
      <c r="F392" s="211" t="s">
        <v>1309</v>
      </c>
      <c r="G392" s="208"/>
      <c r="H392" s="212">
        <v>32</v>
      </c>
      <c r="I392" s="213"/>
      <c r="J392" s="208"/>
      <c r="K392" s="208"/>
      <c r="L392" s="214"/>
      <c r="M392" s="215"/>
      <c r="N392" s="216"/>
      <c r="O392" s="216"/>
      <c r="P392" s="216"/>
      <c r="Q392" s="216"/>
      <c r="R392" s="216"/>
      <c r="S392" s="216"/>
      <c r="T392" s="217"/>
      <c r="AT392" s="218" t="s">
        <v>163</v>
      </c>
      <c r="AU392" s="218" t="s">
        <v>85</v>
      </c>
      <c r="AV392" s="13" t="s">
        <v>85</v>
      </c>
      <c r="AW392" s="13" t="s">
        <v>32</v>
      </c>
      <c r="AX392" s="13" t="s">
        <v>76</v>
      </c>
      <c r="AY392" s="218" t="s">
        <v>156</v>
      </c>
    </row>
    <row r="393" spans="1:65" s="13" customFormat="1" ht="10.199999999999999">
      <c r="B393" s="207"/>
      <c r="C393" s="208"/>
      <c r="D393" s="209" t="s">
        <v>163</v>
      </c>
      <c r="E393" s="210" t="s">
        <v>1</v>
      </c>
      <c r="F393" s="211" t="s">
        <v>188</v>
      </c>
      <c r="G393" s="208"/>
      <c r="H393" s="212">
        <v>7</v>
      </c>
      <c r="I393" s="213"/>
      <c r="J393" s="208"/>
      <c r="K393" s="208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163</v>
      </c>
      <c r="AU393" s="218" t="s">
        <v>85</v>
      </c>
      <c r="AV393" s="13" t="s">
        <v>85</v>
      </c>
      <c r="AW393" s="13" t="s">
        <v>32</v>
      </c>
      <c r="AX393" s="13" t="s">
        <v>76</v>
      </c>
      <c r="AY393" s="218" t="s">
        <v>156</v>
      </c>
    </row>
    <row r="394" spans="1:65" s="14" customFormat="1" ht="10.199999999999999">
      <c r="B394" s="219"/>
      <c r="C394" s="220"/>
      <c r="D394" s="209" t="s">
        <v>163</v>
      </c>
      <c r="E394" s="221" t="s">
        <v>1</v>
      </c>
      <c r="F394" s="222" t="s">
        <v>165</v>
      </c>
      <c r="G394" s="220"/>
      <c r="H394" s="223">
        <v>39</v>
      </c>
      <c r="I394" s="224"/>
      <c r="J394" s="220"/>
      <c r="K394" s="220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163</v>
      </c>
      <c r="AU394" s="229" t="s">
        <v>85</v>
      </c>
      <c r="AV394" s="14" t="s">
        <v>95</v>
      </c>
      <c r="AW394" s="14" t="s">
        <v>32</v>
      </c>
      <c r="AX394" s="14" t="s">
        <v>83</v>
      </c>
      <c r="AY394" s="229" t="s">
        <v>156</v>
      </c>
    </row>
    <row r="395" spans="1:65" s="2" customFormat="1" ht="33" customHeight="1">
      <c r="A395" s="35"/>
      <c r="B395" s="36"/>
      <c r="C395" s="193" t="s">
        <v>574</v>
      </c>
      <c r="D395" s="193" t="s">
        <v>158</v>
      </c>
      <c r="E395" s="194" t="s">
        <v>1316</v>
      </c>
      <c r="F395" s="195" t="s">
        <v>1317</v>
      </c>
      <c r="G395" s="196" t="s">
        <v>218</v>
      </c>
      <c r="H395" s="197">
        <v>7</v>
      </c>
      <c r="I395" s="198"/>
      <c r="J395" s="199">
        <f>ROUND(I395*H395,2)</f>
        <v>0</v>
      </c>
      <c r="K395" s="200"/>
      <c r="L395" s="40"/>
      <c r="M395" s="201" t="s">
        <v>1</v>
      </c>
      <c r="N395" s="202" t="s">
        <v>41</v>
      </c>
      <c r="O395" s="72"/>
      <c r="P395" s="203">
        <f>O395*H395</f>
        <v>0</v>
      </c>
      <c r="Q395" s="203">
        <v>1.0789999999999999E-2</v>
      </c>
      <c r="R395" s="203">
        <f>Q395*H395</f>
        <v>7.553E-2</v>
      </c>
      <c r="S395" s="203">
        <v>0</v>
      </c>
      <c r="T395" s="204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05" t="s">
        <v>200</v>
      </c>
      <c r="AT395" s="205" t="s">
        <v>158</v>
      </c>
      <c r="AU395" s="205" t="s">
        <v>85</v>
      </c>
      <c r="AY395" s="18" t="s">
        <v>156</v>
      </c>
      <c r="BE395" s="206">
        <f>IF(N395="základní",J395,0)</f>
        <v>0</v>
      </c>
      <c r="BF395" s="206">
        <f>IF(N395="snížená",J395,0)</f>
        <v>0</v>
      </c>
      <c r="BG395" s="206">
        <f>IF(N395="zákl. přenesená",J395,0)</f>
        <v>0</v>
      </c>
      <c r="BH395" s="206">
        <f>IF(N395="sníž. přenesená",J395,0)</f>
        <v>0</v>
      </c>
      <c r="BI395" s="206">
        <f>IF(N395="nulová",J395,0)</f>
        <v>0</v>
      </c>
      <c r="BJ395" s="18" t="s">
        <v>83</v>
      </c>
      <c r="BK395" s="206">
        <f>ROUND(I395*H395,2)</f>
        <v>0</v>
      </c>
      <c r="BL395" s="18" t="s">
        <v>200</v>
      </c>
      <c r="BM395" s="205" t="s">
        <v>1318</v>
      </c>
    </row>
    <row r="396" spans="1:65" s="15" customFormat="1" ht="10.199999999999999">
      <c r="B396" s="230"/>
      <c r="C396" s="231"/>
      <c r="D396" s="209" t="s">
        <v>163</v>
      </c>
      <c r="E396" s="232" t="s">
        <v>1</v>
      </c>
      <c r="F396" s="233" t="s">
        <v>1319</v>
      </c>
      <c r="G396" s="231"/>
      <c r="H396" s="232" t="s">
        <v>1</v>
      </c>
      <c r="I396" s="234"/>
      <c r="J396" s="231"/>
      <c r="K396" s="231"/>
      <c r="L396" s="235"/>
      <c r="M396" s="236"/>
      <c r="N396" s="237"/>
      <c r="O396" s="237"/>
      <c r="P396" s="237"/>
      <c r="Q396" s="237"/>
      <c r="R396" s="237"/>
      <c r="S396" s="237"/>
      <c r="T396" s="238"/>
      <c r="AT396" s="239" t="s">
        <v>163</v>
      </c>
      <c r="AU396" s="239" t="s">
        <v>85</v>
      </c>
      <c r="AV396" s="15" t="s">
        <v>83</v>
      </c>
      <c r="AW396" s="15" t="s">
        <v>32</v>
      </c>
      <c r="AX396" s="15" t="s">
        <v>76</v>
      </c>
      <c r="AY396" s="239" t="s">
        <v>156</v>
      </c>
    </row>
    <row r="397" spans="1:65" s="13" customFormat="1" ht="10.199999999999999">
      <c r="B397" s="207"/>
      <c r="C397" s="208"/>
      <c r="D397" s="209" t="s">
        <v>163</v>
      </c>
      <c r="E397" s="210" t="s">
        <v>1</v>
      </c>
      <c r="F397" s="211" t="s">
        <v>1320</v>
      </c>
      <c r="G397" s="208"/>
      <c r="H397" s="212">
        <v>7</v>
      </c>
      <c r="I397" s="213"/>
      <c r="J397" s="208"/>
      <c r="K397" s="208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163</v>
      </c>
      <c r="AU397" s="218" t="s">
        <v>85</v>
      </c>
      <c r="AV397" s="13" t="s">
        <v>85</v>
      </c>
      <c r="AW397" s="13" t="s">
        <v>32</v>
      </c>
      <c r="AX397" s="13" t="s">
        <v>76</v>
      </c>
      <c r="AY397" s="218" t="s">
        <v>156</v>
      </c>
    </row>
    <row r="398" spans="1:65" s="14" customFormat="1" ht="10.199999999999999">
      <c r="B398" s="219"/>
      <c r="C398" s="220"/>
      <c r="D398" s="209" t="s">
        <v>163</v>
      </c>
      <c r="E398" s="221" t="s">
        <v>1</v>
      </c>
      <c r="F398" s="222" t="s">
        <v>165</v>
      </c>
      <c r="G398" s="220"/>
      <c r="H398" s="223">
        <v>7</v>
      </c>
      <c r="I398" s="224"/>
      <c r="J398" s="220"/>
      <c r="K398" s="220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163</v>
      </c>
      <c r="AU398" s="229" t="s">
        <v>85</v>
      </c>
      <c r="AV398" s="14" t="s">
        <v>95</v>
      </c>
      <c r="AW398" s="14" t="s">
        <v>32</v>
      </c>
      <c r="AX398" s="14" t="s">
        <v>83</v>
      </c>
      <c r="AY398" s="229" t="s">
        <v>156</v>
      </c>
    </row>
    <row r="399" spans="1:65" s="2" customFormat="1" ht="33" customHeight="1">
      <c r="A399" s="35"/>
      <c r="B399" s="36"/>
      <c r="C399" s="193" t="s">
        <v>580</v>
      </c>
      <c r="D399" s="193" t="s">
        <v>158</v>
      </c>
      <c r="E399" s="194" t="s">
        <v>1321</v>
      </c>
      <c r="F399" s="195" t="s">
        <v>1322</v>
      </c>
      <c r="G399" s="196" t="s">
        <v>186</v>
      </c>
      <c r="H399" s="197">
        <v>0.47899999999999998</v>
      </c>
      <c r="I399" s="198"/>
      <c r="J399" s="199">
        <f>ROUND(I399*H399,2)</f>
        <v>0</v>
      </c>
      <c r="K399" s="200"/>
      <c r="L399" s="40"/>
      <c r="M399" s="201" t="s">
        <v>1</v>
      </c>
      <c r="N399" s="202" t="s">
        <v>41</v>
      </c>
      <c r="O399" s="72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05" t="s">
        <v>200</v>
      </c>
      <c r="AT399" s="205" t="s">
        <v>158</v>
      </c>
      <c r="AU399" s="205" t="s">
        <v>85</v>
      </c>
      <c r="AY399" s="18" t="s">
        <v>156</v>
      </c>
      <c r="BE399" s="206">
        <f>IF(N399="základní",J399,0)</f>
        <v>0</v>
      </c>
      <c r="BF399" s="206">
        <f>IF(N399="snížená",J399,0)</f>
        <v>0</v>
      </c>
      <c r="BG399" s="206">
        <f>IF(N399="zákl. přenesená",J399,0)</f>
        <v>0</v>
      </c>
      <c r="BH399" s="206">
        <f>IF(N399="sníž. přenesená",J399,0)</f>
        <v>0</v>
      </c>
      <c r="BI399" s="206">
        <f>IF(N399="nulová",J399,0)</f>
        <v>0</v>
      </c>
      <c r="BJ399" s="18" t="s">
        <v>83</v>
      </c>
      <c r="BK399" s="206">
        <f>ROUND(I399*H399,2)</f>
        <v>0</v>
      </c>
      <c r="BL399" s="18" t="s">
        <v>200</v>
      </c>
      <c r="BM399" s="205" t="s">
        <v>1323</v>
      </c>
    </row>
    <row r="400" spans="1:65" s="12" customFormat="1" ht="22.8" customHeight="1">
      <c r="B400" s="177"/>
      <c r="C400" s="178"/>
      <c r="D400" s="179" t="s">
        <v>75</v>
      </c>
      <c r="E400" s="191" t="s">
        <v>664</v>
      </c>
      <c r="F400" s="191" t="s">
        <v>665</v>
      </c>
      <c r="G400" s="178"/>
      <c r="H400" s="178"/>
      <c r="I400" s="181"/>
      <c r="J400" s="192">
        <f>BK400</f>
        <v>0</v>
      </c>
      <c r="K400" s="178"/>
      <c r="L400" s="183"/>
      <c r="M400" s="184"/>
      <c r="N400" s="185"/>
      <c r="O400" s="185"/>
      <c r="P400" s="186">
        <f>SUM(P401:P435)</f>
        <v>0</v>
      </c>
      <c r="Q400" s="185"/>
      <c r="R400" s="186">
        <f>SUM(R401:R435)</f>
        <v>0.78296299999999996</v>
      </c>
      <c r="S400" s="185"/>
      <c r="T400" s="187">
        <f>SUM(T401:T435)</f>
        <v>0</v>
      </c>
      <c r="AR400" s="188" t="s">
        <v>85</v>
      </c>
      <c r="AT400" s="189" t="s">
        <v>75</v>
      </c>
      <c r="AU400" s="189" t="s">
        <v>83</v>
      </c>
      <c r="AY400" s="188" t="s">
        <v>156</v>
      </c>
      <c r="BK400" s="190">
        <f>SUM(BK401:BK435)</f>
        <v>0</v>
      </c>
    </row>
    <row r="401" spans="1:65" s="2" customFormat="1" ht="24.15" customHeight="1">
      <c r="A401" s="35"/>
      <c r="B401" s="36"/>
      <c r="C401" s="193" t="s">
        <v>584</v>
      </c>
      <c r="D401" s="193" t="s">
        <v>158</v>
      </c>
      <c r="E401" s="194" t="s">
        <v>681</v>
      </c>
      <c r="F401" s="195" t="s">
        <v>682</v>
      </c>
      <c r="G401" s="196" t="s">
        <v>218</v>
      </c>
      <c r="H401" s="197">
        <v>13.8</v>
      </c>
      <c r="I401" s="198"/>
      <c r="J401" s="199">
        <f>ROUND(I401*H401,2)</f>
        <v>0</v>
      </c>
      <c r="K401" s="200"/>
      <c r="L401" s="40"/>
      <c r="M401" s="201" t="s">
        <v>1</v>
      </c>
      <c r="N401" s="202" t="s">
        <v>41</v>
      </c>
      <c r="O401" s="72"/>
      <c r="P401" s="203">
        <f>O401*H401</f>
        <v>0</v>
      </c>
      <c r="Q401" s="203">
        <v>2.7E-4</v>
      </c>
      <c r="R401" s="203">
        <f>Q401*H401</f>
        <v>3.7260000000000001E-3</v>
      </c>
      <c r="S401" s="203">
        <v>0</v>
      </c>
      <c r="T401" s="204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5" t="s">
        <v>200</v>
      </c>
      <c r="AT401" s="205" t="s">
        <v>158</v>
      </c>
      <c r="AU401" s="205" t="s">
        <v>85</v>
      </c>
      <c r="AY401" s="18" t="s">
        <v>156</v>
      </c>
      <c r="BE401" s="206">
        <f>IF(N401="základní",J401,0)</f>
        <v>0</v>
      </c>
      <c r="BF401" s="206">
        <f>IF(N401="snížená",J401,0)</f>
        <v>0</v>
      </c>
      <c r="BG401" s="206">
        <f>IF(N401="zákl. přenesená",J401,0)</f>
        <v>0</v>
      </c>
      <c r="BH401" s="206">
        <f>IF(N401="sníž. přenesená",J401,0)</f>
        <v>0</v>
      </c>
      <c r="BI401" s="206">
        <f>IF(N401="nulová",J401,0)</f>
        <v>0</v>
      </c>
      <c r="BJ401" s="18" t="s">
        <v>83</v>
      </c>
      <c r="BK401" s="206">
        <f>ROUND(I401*H401,2)</f>
        <v>0</v>
      </c>
      <c r="BL401" s="18" t="s">
        <v>200</v>
      </c>
      <c r="BM401" s="205" t="s">
        <v>1324</v>
      </c>
    </row>
    <row r="402" spans="1:65" s="13" customFormat="1" ht="10.199999999999999">
      <c r="B402" s="207"/>
      <c r="C402" s="208"/>
      <c r="D402" s="209" t="s">
        <v>163</v>
      </c>
      <c r="E402" s="210" t="s">
        <v>1</v>
      </c>
      <c r="F402" s="211" t="s">
        <v>1163</v>
      </c>
      <c r="G402" s="208"/>
      <c r="H402" s="212">
        <v>4.5</v>
      </c>
      <c r="I402" s="213"/>
      <c r="J402" s="208"/>
      <c r="K402" s="208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163</v>
      </c>
      <c r="AU402" s="218" t="s">
        <v>85</v>
      </c>
      <c r="AV402" s="13" t="s">
        <v>85</v>
      </c>
      <c r="AW402" s="13" t="s">
        <v>32</v>
      </c>
      <c r="AX402" s="13" t="s">
        <v>76</v>
      </c>
      <c r="AY402" s="218" t="s">
        <v>156</v>
      </c>
    </row>
    <row r="403" spans="1:65" s="13" customFormat="1" ht="10.199999999999999">
      <c r="B403" s="207"/>
      <c r="C403" s="208"/>
      <c r="D403" s="209" t="s">
        <v>163</v>
      </c>
      <c r="E403" s="210" t="s">
        <v>1</v>
      </c>
      <c r="F403" s="211" t="s">
        <v>1164</v>
      </c>
      <c r="G403" s="208"/>
      <c r="H403" s="212">
        <v>2.25</v>
      </c>
      <c r="I403" s="213"/>
      <c r="J403" s="208"/>
      <c r="K403" s="208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163</v>
      </c>
      <c r="AU403" s="218" t="s">
        <v>85</v>
      </c>
      <c r="AV403" s="13" t="s">
        <v>85</v>
      </c>
      <c r="AW403" s="13" t="s">
        <v>32</v>
      </c>
      <c r="AX403" s="13" t="s">
        <v>76</v>
      </c>
      <c r="AY403" s="218" t="s">
        <v>156</v>
      </c>
    </row>
    <row r="404" spans="1:65" s="13" customFormat="1" ht="10.199999999999999">
      <c r="B404" s="207"/>
      <c r="C404" s="208"/>
      <c r="D404" s="209" t="s">
        <v>163</v>
      </c>
      <c r="E404" s="210" t="s">
        <v>1</v>
      </c>
      <c r="F404" s="211" t="s">
        <v>1165</v>
      </c>
      <c r="G404" s="208"/>
      <c r="H404" s="212">
        <v>6.3</v>
      </c>
      <c r="I404" s="213"/>
      <c r="J404" s="208"/>
      <c r="K404" s="208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163</v>
      </c>
      <c r="AU404" s="218" t="s">
        <v>85</v>
      </c>
      <c r="AV404" s="13" t="s">
        <v>85</v>
      </c>
      <c r="AW404" s="13" t="s">
        <v>32</v>
      </c>
      <c r="AX404" s="13" t="s">
        <v>76</v>
      </c>
      <c r="AY404" s="218" t="s">
        <v>156</v>
      </c>
    </row>
    <row r="405" spans="1:65" s="13" customFormat="1" ht="10.199999999999999">
      <c r="B405" s="207"/>
      <c r="C405" s="208"/>
      <c r="D405" s="209" t="s">
        <v>163</v>
      </c>
      <c r="E405" s="210" t="s">
        <v>1</v>
      </c>
      <c r="F405" s="211" t="s">
        <v>1325</v>
      </c>
      <c r="G405" s="208"/>
      <c r="H405" s="212">
        <v>0.75</v>
      </c>
      <c r="I405" s="213"/>
      <c r="J405" s="208"/>
      <c r="K405" s="208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163</v>
      </c>
      <c r="AU405" s="218" t="s">
        <v>85</v>
      </c>
      <c r="AV405" s="13" t="s">
        <v>85</v>
      </c>
      <c r="AW405" s="13" t="s">
        <v>32</v>
      </c>
      <c r="AX405" s="13" t="s">
        <v>76</v>
      </c>
      <c r="AY405" s="218" t="s">
        <v>156</v>
      </c>
    </row>
    <row r="406" spans="1:65" s="14" customFormat="1" ht="10.199999999999999">
      <c r="B406" s="219"/>
      <c r="C406" s="220"/>
      <c r="D406" s="209" t="s">
        <v>163</v>
      </c>
      <c r="E406" s="221" t="s">
        <v>1</v>
      </c>
      <c r="F406" s="222" t="s">
        <v>165</v>
      </c>
      <c r="G406" s="220"/>
      <c r="H406" s="223">
        <v>13.8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163</v>
      </c>
      <c r="AU406" s="229" t="s">
        <v>85</v>
      </c>
      <c r="AV406" s="14" t="s">
        <v>95</v>
      </c>
      <c r="AW406" s="14" t="s">
        <v>32</v>
      </c>
      <c r="AX406" s="14" t="s">
        <v>83</v>
      </c>
      <c r="AY406" s="229" t="s">
        <v>156</v>
      </c>
    </row>
    <row r="407" spans="1:65" s="2" customFormat="1" ht="33" customHeight="1">
      <c r="A407" s="35"/>
      <c r="B407" s="36"/>
      <c r="C407" s="240" t="s">
        <v>588</v>
      </c>
      <c r="D407" s="240" t="s">
        <v>189</v>
      </c>
      <c r="E407" s="241" t="s">
        <v>686</v>
      </c>
      <c r="F407" s="242" t="s">
        <v>687</v>
      </c>
      <c r="G407" s="243" t="s">
        <v>295</v>
      </c>
      <c r="H407" s="244">
        <v>2</v>
      </c>
      <c r="I407" s="245"/>
      <c r="J407" s="246">
        <f>ROUND(I407*H407,2)</f>
        <v>0</v>
      </c>
      <c r="K407" s="247"/>
      <c r="L407" s="248"/>
      <c r="M407" s="249" t="s">
        <v>1</v>
      </c>
      <c r="N407" s="250" t="s">
        <v>41</v>
      </c>
      <c r="O407" s="72"/>
      <c r="P407" s="203">
        <f>O407*H407</f>
        <v>0</v>
      </c>
      <c r="Q407" s="203">
        <v>0.126</v>
      </c>
      <c r="R407" s="203">
        <f>Q407*H407</f>
        <v>0.252</v>
      </c>
      <c r="S407" s="203">
        <v>0</v>
      </c>
      <c r="T407" s="204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05" t="s">
        <v>271</v>
      </c>
      <c r="AT407" s="205" t="s">
        <v>189</v>
      </c>
      <c r="AU407" s="205" t="s">
        <v>85</v>
      </c>
      <c r="AY407" s="18" t="s">
        <v>156</v>
      </c>
      <c r="BE407" s="206">
        <f>IF(N407="základní",J407,0)</f>
        <v>0</v>
      </c>
      <c r="BF407" s="206">
        <f>IF(N407="snížená",J407,0)</f>
        <v>0</v>
      </c>
      <c r="BG407" s="206">
        <f>IF(N407="zákl. přenesená",J407,0)</f>
        <v>0</v>
      </c>
      <c r="BH407" s="206">
        <f>IF(N407="sníž. přenesená",J407,0)</f>
        <v>0</v>
      </c>
      <c r="BI407" s="206">
        <f>IF(N407="nulová",J407,0)</f>
        <v>0</v>
      </c>
      <c r="BJ407" s="18" t="s">
        <v>83</v>
      </c>
      <c r="BK407" s="206">
        <f>ROUND(I407*H407,2)</f>
        <v>0</v>
      </c>
      <c r="BL407" s="18" t="s">
        <v>200</v>
      </c>
      <c r="BM407" s="205" t="s">
        <v>691</v>
      </c>
    </row>
    <row r="408" spans="1:65" s="2" customFormat="1" ht="33" customHeight="1">
      <c r="A408" s="35"/>
      <c r="B408" s="36"/>
      <c r="C408" s="240" t="s">
        <v>602</v>
      </c>
      <c r="D408" s="240" t="s">
        <v>189</v>
      </c>
      <c r="E408" s="241" t="s">
        <v>689</v>
      </c>
      <c r="F408" s="242" t="s">
        <v>690</v>
      </c>
      <c r="G408" s="243" t="s">
        <v>295</v>
      </c>
      <c r="H408" s="244">
        <v>2</v>
      </c>
      <c r="I408" s="245"/>
      <c r="J408" s="246">
        <f>ROUND(I408*H408,2)</f>
        <v>0</v>
      </c>
      <c r="K408" s="247"/>
      <c r="L408" s="248"/>
      <c r="M408" s="249" t="s">
        <v>1</v>
      </c>
      <c r="N408" s="250" t="s">
        <v>41</v>
      </c>
      <c r="O408" s="72"/>
      <c r="P408" s="203">
        <f>O408*H408</f>
        <v>0</v>
      </c>
      <c r="Q408" s="203">
        <v>0.05</v>
      </c>
      <c r="R408" s="203">
        <f>Q408*H408</f>
        <v>0.1</v>
      </c>
      <c r="S408" s="203">
        <v>0</v>
      </c>
      <c r="T408" s="204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05" t="s">
        <v>271</v>
      </c>
      <c r="AT408" s="205" t="s">
        <v>189</v>
      </c>
      <c r="AU408" s="205" t="s">
        <v>85</v>
      </c>
      <c r="AY408" s="18" t="s">
        <v>156</v>
      </c>
      <c r="BE408" s="206">
        <f>IF(N408="základní",J408,0)</f>
        <v>0</v>
      </c>
      <c r="BF408" s="206">
        <f>IF(N408="snížená",J408,0)</f>
        <v>0</v>
      </c>
      <c r="BG408" s="206">
        <f>IF(N408="zákl. přenesená",J408,0)</f>
        <v>0</v>
      </c>
      <c r="BH408" s="206">
        <f>IF(N408="sníž. přenesená",J408,0)</f>
        <v>0</v>
      </c>
      <c r="BI408" s="206">
        <f>IF(N408="nulová",J408,0)</f>
        <v>0</v>
      </c>
      <c r="BJ408" s="18" t="s">
        <v>83</v>
      </c>
      <c r="BK408" s="206">
        <f>ROUND(I408*H408,2)</f>
        <v>0</v>
      </c>
      <c r="BL408" s="18" t="s">
        <v>200</v>
      </c>
      <c r="BM408" s="205" t="s">
        <v>669</v>
      </c>
    </row>
    <row r="409" spans="1:65" s="2" customFormat="1" ht="24.15" customHeight="1">
      <c r="A409" s="35"/>
      <c r="B409" s="36"/>
      <c r="C409" s="240" t="s">
        <v>606</v>
      </c>
      <c r="D409" s="240" t="s">
        <v>189</v>
      </c>
      <c r="E409" s="241" t="s">
        <v>1326</v>
      </c>
      <c r="F409" s="242" t="s">
        <v>1327</v>
      </c>
      <c r="G409" s="243" t="s">
        <v>295</v>
      </c>
      <c r="H409" s="244">
        <v>2</v>
      </c>
      <c r="I409" s="245"/>
      <c r="J409" s="246">
        <f>ROUND(I409*H409,2)</f>
        <v>0</v>
      </c>
      <c r="K409" s="247"/>
      <c r="L409" s="248"/>
      <c r="M409" s="249" t="s">
        <v>1</v>
      </c>
      <c r="N409" s="250" t="s">
        <v>41</v>
      </c>
      <c r="O409" s="72"/>
      <c r="P409" s="203">
        <f>O409*H409</f>
        <v>0</v>
      </c>
      <c r="Q409" s="203">
        <v>4.4999999999999998E-2</v>
      </c>
      <c r="R409" s="203">
        <f>Q409*H409</f>
        <v>0.09</v>
      </c>
      <c r="S409" s="203">
        <v>0</v>
      </c>
      <c r="T409" s="204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05" t="s">
        <v>271</v>
      </c>
      <c r="AT409" s="205" t="s">
        <v>189</v>
      </c>
      <c r="AU409" s="205" t="s">
        <v>85</v>
      </c>
      <c r="AY409" s="18" t="s">
        <v>156</v>
      </c>
      <c r="BE409" s="206">
        <f>IF(N409="základní",J409,0)</f>
        <v>0</v>
      </c>
      <c r="BF409" s="206">
        <f>IF(N409="snížená",J409,0)</f>
        <v>0</v>
      </c>
      <c r="BG409" s="206">
        <f>IF(N409="zákl. přenesená",J409,0)</f>
        <v>0</v>
      </c>
      <c r="BH409" s="206">
        <f>IF(N409="sníž. přenesená",J409,0)</f>
        <v>0</v>
      </c>
      <c r="BI409" s="206">
        <f>IF(N409="nulová",J409,0)</f>
        <v>0</v>
      </c>
      <c r="BJ409" s="18" t="s">
        <v>83</v>
      </c>
      <c r="BK409" s="206">
        <f>ROUND(I409*H409,2)</f>
        <v>0</v>
      </c>
      <c r="BL409" s="18" t="s">
        <v>200</v>
      </c>
      <c r="BM409" s="205" t="s">
        <v>695</v>
      </c>
    </row>
    <row r="410" spans="1:65" s="2" customFormat="1" ht="24.15" customHeight="1">
      <c r="A410" s="35"/>
      <c r="B410" s="36"/>
      <c r="C410" s="240" t="s">
        <v>610</v>
      </c>
      <c r="D410" s="240" t="s">
        <v>189</v>
      </c>
      <c r="E410" s="241" t="s">
        <v>1328</v>
      </c>
      <c r="F410" s="242" t="s">
        <v>1329</v>
      </c>
      <c r="G410" s="243" t="s">
        <v>295</v>
      </c>
      <c r="H410" s="244">
        <v>1</v>
      </c>
      <c r="I410" s="245"/>
      <c r="J410" s="246">
        <f>ROUND(I410*H410,2)</f>
        <v>0</v>
      </c>
      <c r="K410" s="247"/>
      <c r="L410" s="248"/>
      <c r="M410" s="249" t="s">
        <v>1</v>
      </c>
      <c r="N410" s="250" t="s">
        <v>41</v>
      </c>
      <c r="O410" s="72"/>
      <c r="P410" s="203">
        <f>O410*H410</f>
        <v>0</v>
      </c>
      <c r="Q410" s="203">
        <v>3.7999999999999999E-2</v>
      </c>
      <c r="R410" s="203">
        <f>Q410*H410</f>
        <v>3.7999999999999999E-2</v>
      </c>
      <c r="S410" s="203">
        <v>0</v>
      </c>
      <c r="T410" s="204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05" t="s">
        <v>271</v>
      </c>
      <c r="AT410" s="205" t="s">
        <v>189</v>
      </c>
      <c r="AU410" s="205" t="s">
        <v>85</v>
      </c>
      <c r="AY410" s="18" t="s">
        <v>156</v>
      </c>
      <c r="BE410" s="206">
        <f>IF(N410="základní",J410,0)</f>
        <v>0</v>
      </c>
      <c r="BF410" s="206">
        <f>IF(N410="snížená",J410,0)</f>
        <v>0</v>
      </c>
      <c r="BG410" s="206">
        <f>IF(N410="zákl. přenesená",J410,0)</f>
        <v>0</v>
      </c>
      <c r="BH410" s="206">
        <f>IF(N410="sníž. přenesená",J410,0)</f>
        <v>0</v>
      </c>
      <c r="BI410" s="206">
        <f>IF(N410="nulová",J410,0)</f>
        <v>0</v>
      </c>
      <c r="BJ410" s="18" t="s">
        <v>83</v>
      </c>
      <c r="BK410" s="206">
        <f>ROUND(I410*H410,2)</f>
        <v>0</v>
      </c>
      <c r="BL410" s="18" t="s">
        <v>200</v>
      </c>
      <c r="BM410" s="205" t="s">
        <v>749</v>
      </c>
    </row>
    <row r="411" spans="1:65" s="2" customFormat="1" ht="24.15" customHeight="1">
      <c r="A411" s="35"/>
      <c r="B411" s="36"/>
      <c r="C411" s="193" t="s">
        <v>614</v>
      </c>
      <c r="D411" s="193" t="s">
        <v>158</v>
      </c>
      <c r="E411" s="194" t="s">
        <v>676</v>
      </c>
      <c r="F411" s="195" t="s">
        <v>677</v>
      </c>
      <c r="G411" s="196" t="s">
        <v>203</v>
      </c>
      <c r="H411" s="197">
        <v>39.200000000000003</v>
      </c>
      <c r="I411" s="198"/>
      <c r="J411" s="199">
        <f>ROUND(I411*H411,2)</f>
        <v>0</v>
      </c>
      <c r="K411" s="200"/>
      <c r="L411" s="40"/>
      <c r="M411" s="201" t="s">
        <v>1</v>
      </c>
      <c r="N411" s="202" t="s">
        <v>41</v>
      </c>
      <c r="O411" s="72"/>
      <c r="P411" s="203">
        <f>O411*H411</f>
        <v>0</v>
      </c>
      <c r="Q411" s="203">
        <v>1.6000000000000001E-4</v>
      </c>
      <c r="R411" s="203">
        <f>Q411*H411</f>
        <v>6.2720000000000007E-3</v>
      </c>
      <c r="S411" s="203">
        <v>0</v>
      </c>
      <c r="T411" s="204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05" t="s">
        <v>200</v>
      </c>
      <c r="AT411" s="205" t="s">
        <v>158</v>
      </c>
      <c r="AU411" s="205" t="s">
        <v>85</v>
      </c>
      <c r="AY411" s="18" t="s">
        <v>156</v>
      </c>
      <c r="BE411" s="206">
        <f>IF(N411="základní",J411,0)</f>
        <v>0</v>
      </c>
      <c r="BF411" s="206">
        <f>IF(N411="snížená",J411,0)</f>
        <v>0</v>
      </c>
      <c r="BG411" s="206">
        <f>IF(N411="zákl. přenesená",J411,0)</f>
        <v>0</v>
      </c>
      <c r="BH411" s="206">
        <f>IF(N411="sníž. přenesená",J411,0)</f>
        <v>0</v>
      </c>
      <c r="BI411" s="206">
        <f>IF(N411="nulová",J411,0)</f>
        <v>0</v>
      </c>
      <c r="BJ411" s="18" t="s">
        <v>83</v>
      </c>
      <c r="BK411" s="206">
        <f>ROUND(I411*H411,2)</f>
        <v>0</v>
      </c>
      <c r="BL411" s="18" t="s">
        <v>200</v>
      </c>
      <c r="BM411" s="205" t="s">
        <v>1330</v>
      </c>
    </row>
    <row r="412" spans="1:65" s="13" customFormat="1" ht="10.199999999999999">
      <c r="B412" s="207"/>
      <c r="C412" s="208"/>
      <c r="D412" s="209" t="s">
        <v>163</v>
      </c>
      <c r="E412" s="210" t="s">
        <v>1</v>
      </c>
      <c r="F412" s="211" t="s">
        <v>1331</v>
      </c>
      <c r="G412" s="208"/>
      <c r="H412" s="212">
        <v>14.4</v>
      </c>
      <c r="I412" s="213"/>
      <c r="J412" s="208"/>
      <c r="K412" s="208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163</v>
      </c>
      <c r="AU412" s="218" t="s">
        <v>85</v>
      </c>
      <c r="AV412" s="13" t="s">
        <v>85</v>
      </c>
      <c r="AW412" s="13" t="s">
        <v>32</v>
      </c>
      <c r="AX412" s="13" t="s">
        <v>76</v>
      </c>
      <c r="AY412" s="218" t="s">
        <v>156</v>
      </c>
    </row>
    <row r="413" spans="1:65" s="13" customFormat="1" ht="10.199999999999999">
      <c r="B413" s="207"/>
      <c r="C413" s="208"/>
      <c r="D413" s="209" t="s">
        <v>163</v>
      </c>
      <c r="E413" s="210" t="s">
        <v>1</v>
      </c>
      <c r="F413" s="211" t="s">
        <v>1332</v>
      </c>
      <c r="G413" s="208"/>
      <c r="H413" s="212">
        <v>12</v>
      </c>
      <c r="I413" s="213"/>
      <c r="J413" s="208"/>
      <c r="K413" s="208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163</v>
      </c>
      <c r="AU413" s="218" t="s">
        <v>85</v>
      </c>
      <c r="AV413" s="13" t="s">
        <v>85</v>
      </c>
      <c r="AW413" s="13" t="s">
        <v>32</v>
      </c>
      <c r="AX413" s="13" t="s">
        <v>76</v>
      </c>
      <c r="AY413" s="218" t="s">
        <v>156</v>
      </c>
    </row>
    <row r="414" spans="1:65" s="13" customFormat="1" ht="10.199999999999999">
      <c r="B414" s="207"/>
      <c r="C414" s="208"/>
      <c r="D414" s="209" t="s">
        <v>163</v>
      </c>
      <c r="E414" s="210" t="s">
        <v>1</v>
      </c>
      <c r="F414" s="211" t="s">
        <v>1333</v>
      </c>
      <c r="G414" s="208"/>
      <c r="H414" s="212">
        <v>8.8000000000000007</v>
      </c>
      <c r="I414" s="213"/>
      <c r="J414" s="208"/>
      <c r="K414" s="208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163</v>
      </c>
      <c r="AU414" s="218" t="s">
        <v>85</v>
      </c>
      <c r="AV414" s="13" t="s">
        <v>85</v>
      </c>
      <c r="AW414" s="13" t="s">
        <v>32</v>
      </c>
      <c r="AX414" s="13" t="s">
        <v>76</v>
      </c>
      <c r="AY414" s="218" t="s">
        <v>156</v>
      </c>
    </row>
    <row r="415" spans="1:65" s="13" customFormat="1" ht="10.199999999999999">
      <c r="B415" s="207"/>
      <c r="C415" s="208"/>
      <c r="D415" s="209" t="s">
        <v>163</v>
      </c>
      <c r="E415" s="210" t="s">
        <v>1</v>
      </c>
      <c r="F415" s="211" t="s">
        <v>1334</v>
      </c>
      <c r="G415" s="208"/>
      <c r="H415" s="212">
        <v>4</v>
      </c>
      <c r="I415" s="213"/>
      <c r="J415" s="208"/>
      <c r="K415" s="208"/>
      <c r="L415" s="214"/>
      <c r="M415" s="215"/>
      <c r="N415" s="216"/>
      <c r="O415" s="216"/>
      <c r="P415" s="216"/>
      <c r="Q415" s="216"/>
      <c r="R415" s="216"/>
      <c r="S415" s="216"/>
      <c r="T415" s="217"/>
      <c r="AT415" s="218" t="s">
        <v>163</v>
      </c>
      <c r="AU415" s="218" t="s">
        <v>85</v>
      </c>
      <c r="AV415" s="13" t="s">
        <v>85</v>
      </c>
      <c r="AW415" s="13" t="s">
        <v>32</v>
      </c>
      <c r="AX415" s="13" t="s">
        <v>76</v>
      </c>
      <c r="AY415" s="218" t="s">
        <v>156</v>
      </c>
    </row>
    <row r="416" spans="1:65" s="14" customFormat="1" ht="10.199999999999999">
      <c r="B416" s="219"/>
      <c r="C416" s="220"/>
      <c r="D416" s="209" t="s">
        <v>163</v>
      </c>
      <c r="E416" s="221" t="s">
        <v>1</v>
      </c>
      <c r="F416" s="222" t="s">
        <v>165</v>
      </c>
      <c r="G416" s="220"/>
      <c r="H416" s="223">
        <v>39.200000000000003</v>
      </c>
      <c r="I416" s="224"/>
      <c r="J416" s="220"/>
      <c r="K416" s="220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163</v>
      </c>
      <c r="AU416" s="229" t="s">
        <v>85</v>
      </c>
      <c r="AV416" s="14" t="s">
        <v>95</v>
      </c>
      <c r="AW416" s="14" t="s">
        <v>32</v>
      </c>
      <c r="AX416" s="14" t="s">
        <v>83</v>
      </c>
      <c r="AY416" s="229" t="s">
        <v>156</v>
      </c>
    </row>
    <row r="417" spans="1:65" s="2" customFormat="1" ht="37.799999999999997" customHeight="1">
      <c r="A417" s="35"/>
      <c r="B417" s="36"/>
      <c r="C417" s="193" t="s">
        <v>621</v>
      </c>
      <c r="D417" s="193" t="s">
        <v>158</v>
      </c>
      <c r="E417" s="194" t="s">
        <v>693</v>
      </c>
      <c r="F417" s="195" t="s">
        <v>694</v>
      </c>
      <c r="G417" s="196" t="s">
        <v>295</v>
      </c>
      <c r="H417" s="197">
        <v>11</v>
      </c>
      <c r="I417" s="198"/>
      <c r="J417" s="199">
        <f t="shared" ref="J417:J426" si="0">ROUND(I417*H417,2)</f>
        <v>0</v>
      </c>
      <c r="K417" s="200"/>
      <c r="L417" s="40"/>
      <c r="M417" s="201" t="s">
        <v>1</v>
      </c>
      <c r="N417" s="202" t="s">
        <v>41</v>
      </c>
      <c r="O417" s="72"/>
      <c r="P417" s="203">
        <f t="shared" ref="P417:P426" si="1">O417*H417</f>
        <v>0</v>
      </c>
      <c r="Q417" s="203">
        <v>0</v>
      </c>
      <c r="R417" s="203">
        <f t="shared" ref="R417:R426" si="2">Q417*H417</f>
        <v>0</v>
      </c>
      <c r="S417" s="203">
        <v>0</v>
      </c>
      <c r="T417" s="204">
        <f t="shared" ref="T417:T426" si="3"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05" t="s">
        <v>200</v>
      </c>
      <c r="AT417" s="205" t="s">
        <v>158</v>
      </c>
      <c r="AU417" s="205" t="s">
        <v>85</v>
      </c>
      <c r="AY417" s="18" t="s">
        <v>156</v>
      </c>
      <c r="BE417" s="206">
        <f t="shared" ref="BE417:BE426" si="4">IF(N417="základní",J417,0)</f>
        <v>0</v>
      </c>
      <c r="BF417" s="206">
        <f t="shared" ref="BF417:BF426" si="5">IF(N417="snížená",J417,0)</f>
        <v>0</v>
      </c>
      <c r="BG417" s="206">
        <f t="shared" ref="BG417:BG426" si="6">IF(N417="zákl. přenesená",J417,0)</f>
        <v>0</v>
      </c>
      <c r="BH417" s="206">
        <f t="shared" ref="BH417:BH426" si="7">IF(N417="sníž. přenesená",J417,0)</f>
        <v>0</v>
      </c>
      <c r="BI417" s="206">
        <f t="shared" ref="BI417:BI426" si="8">IF(N417="nulová",J417,0)</f>
        <v>0</v>
      </c>
      <c r="BJ417" s="18" t="s">
        <v>83</v>
      </c>
      <c r="BK417" s="206">
        <f t="shared" ref="BK417:BK426" si="9">ROUND(I417*H417,2)</f>
        <v>0</v>
      </c>
      <c r="BL417" s="18" t="s">
        <v>200</v>
      </c>
      <c r="BM417" s="205" t="s">
        <v>758</v>
      </c>
    </row>
    <row r="418" spans="1:65" s="2" customFormat="1" ht="24.15" customHeight="1">
      <c r="A418" s="35"/>
      <c r="B418" s="36"/>
      <c r="C418" s="240" t="s">
        <v>626</v>
      </c>
      <c r="D418" s="240" t="s">
        <v>189</v>
      </c>
      <c r="E418" s="241" t="s">
        <v>696</v>
      </c>
      <c r="F418" s="242" t="s">
        <v>697</v>
      </c>
      <c r="G418" s="243" t="s">
        <v>295</v>
      </c>
      <c r="H418" s="244">
        <v>4</v>
      </c>
      <c r="I418" s="245"/>
      <c r="J418" s="246">
        <f t="shared" si="0"/>
        <v>0</v>
      </c>
      <c r="K418" s="247"/>
      <c r="L418" s="248"/>
      <c r="M418" s="249" t="s">
        <v>1</v>
      </c>
      <c r="N418" s="250" t="s">
        <v>41</v>
      </c>
      <c r="O418" s="72"/>
      <c r="P418" s="203">
        <f t="shared" si="1"/>
        <v>0</v>
      </c>
      <c r="Q418" s="203">
        <v>1.6E-2</v>
      </c>
      <c r="R418" s="203">
        <f t="shared" si="2"/>
        <v>6.4000000000000001E-2</v>
      </c>
      <c r="S418" s="203">
        <v>0</v>
      </c>
      <c r="T418" s="204">
        <f t="shared" si="3"/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05" t="s">
        <v>271</v>
      </c>
      <c r="AT418" s="205" t="s">
        <v>189</v>
      </c>
      <c r="AU418" s="205" t="s">
        <v>85</v>
      </c>
      <c r="AY418" s="18" t="s">
        <v>156</v>
      </c>
      <c r="BE418" s="206">
        <f t="shared" si="4"/>
        <v>0</v>
      </c>
      <c r="BF418" s="206">
        <f t="shared" si="5"/>
        <v>0</v>
      </c>
      <c r="BG418" s="206">
        <f t="shared" si="6"/>
        <v>0</v>
      </c>
      <c r="BH418" s="206">
        <f t="shared" si="7"/>
        <v>0</v>
      </c>
      <c r="BI418" s="206">
        <f t="shared" si="8"/>
        <v>0</v>
      </c>
      <c r="BJ418" s="18" t="s">
        <v>83</v>
      </c>
      <c r="BK418" s="206">
        <f t="shared" si="9"/>
        <v>0</v>
      </c>
      <c r="BL418" s="18" t="s">
        <v>200</v>
      </c>
      <c r="BM418" s="205" t="s">
        <v>1335</v>
      </c>
    </row>
    <row r="419" spans="1:65" s="2" customFormat="1" ht="24.15" customHeight="1">
      <c r="A419" s="35"/>
      <c r="B419" s="36"/>
      <c r="C419" s="240" t="s">
        <v>634</v>
      </c>
      <c r="D419" s="240" t="s">
        <v>189</v>
      </c>
      <c r="E419" s="241" t="s">
        <v>700</v>
      </c>
      <c r="F419" s="242" t="s">
        <v>1336</v>
      </c>
      <c r="G419" s="243" t="s">
        <v>295</v>
      </c>
      <c r="H419" s="244">
        <v>7</v>
      </c>
      <c r="I419" s="245"/>
      <c r="J419" s="246">
        <f t="shared" si="0"/>
        <v>0</v>
      </c>
      <c r="K419" s="247"/>
      <c r="L419" s="248"/>
      <c r="M419" s="249" t="s">
        <v>1</v>
      </c>
      <c r="N419" s="250" t="s">
        <v>41</v>
      </c>
      <c r="O419" s="72"/>
      <c r="P419" s="203">
        <f t="shared" si="1"/>
        <v>0</v>
      </c>
      <c r="Q419" s="203">
        <v>2.1000000000000001E-2</v>
      </c>
      <c r="R419" s="203">
        <f t="shared" si="2"/>
        <v>0.14700000000000002</v>
      </c>
      <c r="S419" s="203">
        <v>0</v>
      </c>
      <c r="T419" s="204">
        <f t="shared" si="3"/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05" t="s">
        <v>271</v>
      </c>
      <c r="AT419" s="205" t="s">
        <v>189</v>
      </c>
      <c r="AU419" s="205" t="s">
        <v>85</v>
      </c>
      <c r="AY419" s="18" t="s">
        <v>156</v>
      </c>
      <c r="BE419" s="206">
        <f t="shared" si="4"/>
        <v>0</v>
      </c>
      <c r="BF419" s="206">
        <f t="shared" si="5"/>
        <v>0</v>
      </c>
      <c r="BG419" s="206">
        <f t="shared" si="6"/>
        <v>0</v>
      </c>
      <c r="BH419" s="206">
        <f t="shared" si="7"/>
        <v>0</v>
      </c>
      <c r="BI419" s="206">
        <f t="shared" si="8"/>
        <v>0</v>
      </c>
      <c r="BJ419" s="18" t="s">
        <v>83</v>
      </c>
      <c r="BK419" s="206">
        <f t="shared" si="9"/>
        <v>0</v>
      </c>
      <c r="BL419" s="18" t="s">
        <v>200</v>
      </c>
      <c r="BM419" s="205" t="s">
        <v>1337</v>
      </c>
    </row>
    <row r="420" spans="1:65" s="2" customFormat="1" ht="16.5" customHeight="1">
      <c r="A420" s="35"/>
      <c r="B420" s="36"/>
      <c r="C420" s="193" t="s">
        <v>642</v>
      </c>
      <c r="D420" s="193" t="s">
        <v>158</v>
      </c>
      <c r="E420" s="194" t="s">
        <v>703</v>
      </c>
      <c r="F420" s="195" t="s">
        <v>704</v>
      </c>
      <c r="G420" s="196" t="s">
        <v>295</v>
      </c>
      <c r="H420" s="197">
        <v>11</v>
      </c>
      <c r="I420" s="198"/>
      <c r="J420" s="199">
        <f t="shared" si="0"/>
        <v>0</v>
      </c>
      <c r="K420" s="200"/>
      <c r="L420" s="40"/>
      <c r="M420" s="201" t="s">
        <v>1</v>
      </c>
      <c r="N420" s="202" t="s">
        <v>41</v>
      </c>
      <c r="O420" s="72"/>
      <c r="P420" s="203">
        <f t="shared" si="1"/>
        <v>0</v>
      </c>
      <c r="Q420" s="203">
        <v>0</v>
      </c>
      <c r="R420" s="203">
        <f t="shared" si="2"/>
        <v>0</v>
      </c>
      <c r="S420" s="203">
        <v>0</v>
      </c>
      <c r="T420" s="204">
        <f t="shared" si="3"/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05" t="s">
        <v>200</v>
      </c>
      <c r="AT420" s="205" t="s">
        <v>158</v>
      </c>
      <c r="AU420" s="205" t="s">
        <v>85</v>
      </c>
      <c r="AY420" s="18" t="s">
        <v>156</v>
      </c>
      <c r="BE420" s="206">
        <f t="shared" si="4"/>
        <v>0</v>
      </c>
      <c r="BF420" s="206">
        <f t="shared" si="5"/>
        <v>0</v>
      </c>
      <c r="BG420" s="206">
        <f t="shared" si="6"/>
        <v>0</v>
      </c>
      <c r="BH420" s="206">
        <f t="shared" si="7"/>
        <v>0</v>
      </c>
      <c r="BI420" s="206">
        <f t="shared" si="8"/>
        <v>0</v>
      </c>
      <c r="BJ420" s="18" t="s">
        <v>83</v>
      </c>
      <c r="BK420" s="206">
        <f t="shared" si="9"/>
        <v>0</v>
      </c>
      <c r="BL420" s="18" t="s">
        <v>200</v>
      </c>
      <c r="BM420" s="205" t="s">
        <v>1338</v>
      </c>
    </row>
    <row r="421" spans="1:65" s="2" customFormat="1" ht="16.5" customHeight="1">
      <c r="A421" s="35"/>
      <c r="B421" s="36"/>
      <c r="C421" s="240" t="s">
        <v>647</v>
      </c>
      <c r="D421" s="240" t="s">
        <v>189</v>
      </c>
      <c r="E421" s="241" t="s">
        <v>707</v>
      </c>
      <c r="F421" s="242" t="s">
        <v>708</v>
      </c>
      <c r="G421" s="243" t="s">
        <v>295</v>
      </c>
      <c r="H421" s="244">
        <v>11</v>
      </c>
      <c r="I421" s="245"/>
      <c r="J421" s="246">
        <f t="shared" si="0"/>
        <v>0</v>
      </c>
      <c r="K421" s="247"/>
      <c r="L421" s="248"/>
      <c r="M421" s="249" t="s">
        <v>1</v>
      </c>
      <c r="N421" s="250" t="s">
        <v>41</v>
      </c>
      <c r="O421" s="72"/>
      <c r="P421" s="203">
        <f t="shared" si="1"/>
        <v>0</v>
      </c>
      <c r="Q421" s="203">
        <v>1.4999999999999999E-4</v>
      </c>
      <c r="R421" s="203">
        <f t="shared" si="2"/>
        <v>1.6499999999999998E-3</v>
      </c>
      <c r="S421" s="203">
        <v>0</v>
      </c>
      <c r="T421" s="204">
        <f t="shared" si="3"/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05" t="s">
        <v>271</v>
      </c>
      <c r="AT421" s="205" t="s">
        <v>189</v>
      </c>
      <c r="AU421" s="205" t="s">
        <v>85</v>
      </c>
      <c r="AY421" s="18" t="s">
        <v>156</v>
      </c>
      <c r="BE421" s="206">
        <f t="shared" si="4"/>
        <v>0</v>
      </c>
      <c r="BF421" s="206">
        <f t="shared" si="5"/>
        <v>0</v>
      </c>
      <c r="BG421" s="206">
        <f t="shared" si="6"/>
        <v>0</v>
      </c>
      <c r="BH421" s="206">
        <f t="shared" si="7"/>
        <v>0</v>
      </c>
      <c r="BI421" s="206">
        <f t="shared" si="8"/>
        <v>0</v>
      </c>
      <c r="BJ421" s="18" t="s">
        <v>83</v>
      </c>
      <c r="BK421" s="206">
        <f t="shared" si="9"/>
        <v>0</v>
      </c>
      <c r="BL421" s="18" t="s">
        <v>200</v>
      </c>
      <c r="BM421" s="205" t="s">
        <v>1339</v>
      </c>
    </row>
    <row r="422" spans="1:65" s="2" customFormat="1" ht="21.75" customHeight="1">
      <c r="A422" s="35"/>
      <c r="B422" s="36"/>
      <c r="C422" s="193" t="s">
        <v>650</v>
      </c>
      <c r="D422" s="193" t="s">
        <v>158</v>
      </c>
      <c r="E422" s="194" t="s">
        <v>711</v>
      </c>
      <c r="F422" s="195" t="s">
        <v>712</v>
      </c>
      <c r="G422" s="196" t="s">
        <v>295</v>
      </c>
      <c r="H422" s="197">
        <v>9</v>
      </c>
      <c r="I422" s="198"/>
      <c r="J422" s="199">
        <f t="shared" si="0"/>
        <v>0</v>
      </c>
      <c r="K422" s="200"/>
      <c r="L422" s="40"/>
      <c r="M422" s="201" t="s">
        <v>1</v>
      </c>
      <c r="N422" s="202" t="s">
        <v>41</v>
      </c>
      <c r="O422" s="72"/>
      <c r="P422" s="203">
        <f t="shared" si="1"/>
        <v>0</v>
      </c>
      <c r="Q422" s="203">
        <v>0</v>
      </c>
      <c r="R422" s="203">
        <f t="shared" si="2"/>
        <v>0</v>
      </c>
      <c r="S422" s="203">
        <v>0</v>
      </c>
      <c r="T422" s="204">
        <f t="shared" si="3"/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05" t="s">
        <v>200</v>
      </c>
      <c r="AT422" s="205" t="s">
        <v>158</v>
      </c>
      <c r="AU422" s="205" t="s">
        <v>85</v>
      </c>
      <c r="AY422" s="18" t="s">
        <v>156</v>
      </c>
      <c r="BE422" s="206">
        <f t="shared" si="4"/>
        <v>0</v>
      </c>
      <c r="BF422" s="206">
        <f t="shared" si="5"/>
        <v>0</v>
      </c>
      <c r="BG422" s="206">
        <f t="shared" si="6"/>
        <v>0</v>
      </c>
      <c r="BH422" s="206">
        <f t="shared" si="7"/>
        <v>0</v>
      </c>
      <c r="BI422" s="206">
        <f t="shared" si="8"/>
        <v>0</v>
      </c>
      <c r="BJ422" s="18" t="s">
        <v>83</v>
      </c>
      <c r="BK422" s="206">
        <f t="shared" si="9"/>
        <v>0</v>
      </c>
      <c r="BL422" s="18" t="s">
        <v>200</v>
      </c>
      <c r="BM422" s="205" t="s">
        <v>1340</v>
      </c>
    </row>
    <row r="423" spans="1:65" s="2" customFormat="1" ht="16.5" customHeight="1">
      <c r="A423" s="35"/>
      <c r="B423" s="36"/>
      <c r="C423" s="240" t="s">
        <v>653</v>
      </c>
      <c r="D423" s="240" t="s">
        <v>189</v>
      </c>
      <c r="E423" s="241" t="s">
        <v>715</v>
      </c>
      <c r="F423" s="242" t="s">
        <v>716</v>
      </c>
      <c r="G423" s="243" t="s">
        <v>295</v>
      </c>
      <c r="H423" s="244">
        <v>9</v>
      </c>
      <c r="I423" s="245"/>
      <c r="J423" s="246">
        <f t="shared" si="0"/>
        <v>0</v>
      </c>
      <c r="K423" s="247"/>
      <c r="L423" s="248"/>
      <c r="M423" s="249" t="s">
        <v>1</v>
      </c>
      <c r="N423" s="250" t="s">
        <v>41</v>
      </c>
      <c r="O423" s="72"/>
      <c r="P423" s="203">
        <f t="shared" si="1"/>
        <v>0</v>
      </c>
      <c r="Q423" s="203">
        <v>2.2000000000000001E-3</v>
      </c>
      <c r="R423" s="203">
        <f t="shared" si="2"/>
        <v>1.9800000000000002E-2</v>
      </c>
      <c r="S423" s="203">
        <v>0</v>
      </c>
      <c r="T423" s="204">
        <f t="shared" si="3"/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05" t="s">
        <v>271</v>
      </c>
      <c r="AT423" s="205" t="s">
        <v>189</v>
      </c>
      <c r="AU423" s="205" t="s">
        <v>85</v>
      </c>
      <c r="AY423" s="18" t="s">
        <v>156</v>
      </c>
      <c r="BE423" s="206">
        <f t="shared" si="4"/>
        <v>0</v>
      </c>
      <c r="BF423" s="206">
        <f t="shared" si="5"/>
        <v>0</v>
      </c>
      <c r="BG423" s="206">
        <f t="shared" si="6"/>
        <v>0</v>
      </c>
      <c r="BH423" s="206">
        <f t="shared" si="7"/>
        <v>0</v>
      </c>
      <c r="BI423" s="206">
        <f t="shared" si="8"/>
        <v>0</v>
      </c>
      <c r="BJ423" s="18" t="s">
        <v>83</v>
      </c>
      <c r="BK423" s="206">
        <f t="shared" si="9"/>
        <v>0</v>
      </c>
      <c r="BL423" s="18" t="s">
        <v>200</v>
      </c>
      <c r="BM423" s="205" t="s">
        <v>1341</v>
      </c>
    </row>
    <row r="424" spans="1:65" s="2" customFormat="1" ht="24.15" customHeight="1">
      <c r="A424" s="35"/>
      <c r="B424" s="36"/>
      <c r="C424" s="193" t="s">
        <v>657</v>
      </c>
      <c r="D424" s="193" t="s">
        <v>158</v>
      </c>
      <c r="E424" s="194" t="s">
        <v>718</v>
      </c>
      <c r="F424" s="195" t="s">
        <v>719</v>
      </c>
      <c r="G424" s="196" t="s">
        <v>295</v>
      </c>
      <c r="H424" s="197">
        <v>2</v>
      </c>
      <c r="I424" s="198"/>
      <c r="J424" s="199">
        <f t="shared" si="0"/>
        <v>0</v>
      </c>
      <c r="K424" s="200"/>
      <c r="L424" s="40"/>
      <c r="M424" s="201" t="s">
        <v>1</v>
      </c>
      <c r="N424" s="202" t="s">
        <v>41</v>
      </c>
      <c r="O424" s="72"/>
      <c r="P424" s="203">
        <f t="shared" si="1"/>
        <v>0</v>
      </c>
      <c r="Q424" s="203">
        <v>0</v>
      </c>
      <c r="R424" s="203">
        <f t="shared" si="2"/>
        <v>0</v>
      </c>
      <c r="S424" s="203">
        <v>0</v>
      </c>
      <c r="T424" s="204">
        <f t="shared" si="3"/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05" t="s">
        <v>200</v>
      </c>
      <c r="AT424" s="205" t="s">
        <v>158</v>
      </c>
      <c r="AU424" s="205" t="s">
        <v>85</v>
      </c>
      <c r="AY424" s="18" t="s">
        <v>156</v>
      </c>
      <c r="BE424" s="206">
        <f t="shared" si="4"/>
        <v>0</v>
      </c>
      <c r="BF424" s="206">
        <f t="shared" si="5"/>
        <v>0</v>
      </c>
      <c r="BG424" s="206">
        <f t="shared" si="6"/>
        <v>0</v>
      </c>
      <c r="BH424" s="206">
        <f t="shared" si="7"/>
        <v>0</v>
      </c>
      <c r="BI424" s="206">
        <f t="shared" si="8"/>
        <v>0</v>
      </c>
      <c r="BJ424" s="18" t="s">
        <v>83</v>
      </c>
      <c r="BK424" s="206">
        <f t="shared" si="9"/>
        <v>0</v>
      </c>
      <c r="BL424" s="18" t="s">
        <v>200</v>
      </c>
      <c r="BM424" s="205" t="s">
        <v>1342</v>
      </c>
    </row>
    <row r="425" spans="1:65" s="2" customFormat="1" ht="16.5" customHeight="1">
      <c r="A425" s="35"/>
      <c r="B425" s="36"/>
      <c r="C425" s="240" t="s">
        <v>646</v>
      </c>
      <c r="D425" s="240" t="s">
        <v>189</v>
      </c>
      <c r="E425" s="241" t="s">
        <v>722</v>
      </c>
      <c r="F425" s="242" t="s">
        <v>723</v>
      </c>
      <c r="G425" s="243" t="s">
        <v>295</v>
      </c>
      <c r="H425" s="244">
        <v>2</v>
      </c>
      <c r="I425" s="245"/>
      <c r="J425" s="246">
        <f t="shared" si="0"/>
        <v>0</v>
      </c>
      <c r="K425" s="247"/>
      <c r="L425" s="248"/>
      <c r="M425" s="249" t="s">
        <v>1</v>
      </c>
      <c r="N425" s="250" t="s">
        <v>41</v>
      </c>
      <c r="O425" s="72"/>
      <c r="P425" s="203">
        <f t="shared" si="1"/>
        <v>0</v>
      </c>
      <c r="Q425" s="203">
        <v>2.2000000000000001E-3</v>
      </c>
      <c r="R425" s="203">
        <f t="shared" si="2"/>
        <v>4.4000000000000003E-3</v>
      </c>
      <c r="S425" s="203">
        <v>0</v>
      </c>
      <c r="T425" s="204">
        <f t="shared" si="3"/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05" t="s">
        <v>271</v>
      </c>
      <c r="AT425" s="205" t="s">
        <v>189</v>
      </c>
      <c r="AU425" s="205" t="s">
        <v>85</v>
      </c>
      <c r="AY425" s="18" t="s">
        <v>156</v>
      </c>
      <c r="BE425" s="206">
        <f t="shared" si="4"/>
        <v>0</v>
      </c>
      <c r="BF425" s="206">
        <f t="shared" si="5"/>
        <v>0</v>
      </c>
      <c r="BG425" s="206">
        <f t="shared" si="6"/>
        <v>0</v>
      </c>
      <c r="BH425" s="206">
        <f t="shared" si="7"/>
        <v>0</v>
      </c>
      <c r="BI425" s="206">
        <f t="shared" si="8"/>
        <v>0</v>
      </c>
      <c r="BJ425" s="18" t="s">
        <v>83</v>
      </c>
      <c r="BK425" s="206">
        <f t="shared" si="9"/>
        <v>0</v>
      </c>
      <c r="BL425" s="18" t="s">
        <v>200</v>
      </c>
      <c r="BM425" s="205" t="s">
        <v>1343</v>
      </c>
    </row>
    <row r="426" spans="1:65" s="2" customFormat="1" ht="24.15" customHeight="1">
      <c r="A426" s="35"/>
      <c r="B426" s="36"/>
      <c r="C426" s="193" t="s">
        <v>666</v>
      </c>
      <c r="D426" s="193" t="s">
        <v>158</v>
      </c>
      <c r="E426" s="194" t="s">
        <v>1344</v>
      </c>
      <c r="F426" s="195" t="s">
        <v>1345</v>
      </c>
      <c r="G426" s="196" t="s">
        <v>203</v>
      </c>
      <c r="H426" s="197">
        <v>10.050000000000001</v>
      </c>
      <c r="I426" s="198"/>
      <c r="J426" s="199">
        <f t="shared" si="0"/>
        <v>0</v>
      </c>
      <c r="K426" s="200"/>
      <c r="L426" s="40"/>
      <c r="M426" s="201" t="s">
        <v>1</v>
      </c>
      <c r="N426" s="202" t="s">
        <v>41</v>
      </c>
      <c r="O426" s="72"/>
      <c r="P426" s="203">
        <f t="shared" si="1"/>
        <v>0</v>
      </c>
      <c r="Q426" s="203">
        <v>0</v>
      </c>
      <c r="R426" s="203">
        <f t="shared" si="2"/>
        <v>0</v>
      </c>
      <c r="S426" s="203">
        <v>0</v>
      </c>
      <c r="T426" s="204">
        <f t="shared" si="3"/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05" t="s">
        <v>200</v>
      </c>
      <c r="AT426" s="205" t="s">
        <v>158</v>
      </c>
      <c r="AU426" s="205" t="s">
        <v>85</v>
      </c>
      <c r="AY426" s="18" t="s">
        <v>156</v>
      </c>
      <c r="BE426" s="206">
        <f t="shared" si="4"/>
        <v>0</v>
      </c>
      <c r="BF426" s="206">
        <f t="shared" si="5"/>
        <v>0</v>
      </c>
      <c r="BG426" s="206">
        <f t="shared" si="6"/>
        <v>0</v>
      </c>
      <c r="BH426" s="206">
        <f t="shared" si="7"/>
        <v>0</v>
      </c>
      <c r="BI426" s="206">
        <f t="shared" si="8"/>
        <v>0</v>
      </c>
      <c r="BJ426" s="18" t="s">
        <v>83</v>
      </c>
      <c r="BK426" s="206">
        <f t="shared" si="9"/>
        <v>0</v>
      </c>
      <c r="BL426" s="18" t="s">
        <v>200</v>
      </c>
      <c r="BM426" s="205" t="s">
        <v>1346</v>
      </c>
    </row>
    <row r="427" spans="1:65" s="13" customFormat="1" ht="10.199999999999999">
      <c r="B427" s="207"/>
      <c r="C427" s="208"/>
      <c r="D427" s="209" t="s">
        <v>163</v>
      </c>
      <c r="E427" s="210" t="s">
        <v>1</v>
      </c>
      <c r="F427" s="211" t="s">
        <v>1347</v>
      </c>
      <c r="G427" s="208"/>
      <c r="H427" s="212">
        <v>4.7</v>
      </c>
      <c r="I427" s="213"/>
      <c r="J427" s="208"/>
      <c r="K427" s="208"/>
      <c r="L427" s="214"/>
      <c r="M427" s="215"/>
      <c r="N427" s="216"/>
      <c r="O427" s="216"/>
      <c r="P427" s="216"/>
      <c r="Q427" s="216"/>
      <c r="R427" s="216"/>
      <c r="S427" s="216"/>
      <c r="T427" s="217"/>
      <c r="AT427" s="218" t="s">
        <v>163</v>
      </c>
      <c r="AU427" s="218" t="s">
        <v>85</v>
      </c>
      <c r="AV427" s="13" t="s">
        <v>85</v>
      </c>
      <c r="AW427" s="13" t="s">
        <v>32</v>
      </c>
      <c r="AX427" s="13" t="s">
        <v>76</v>
      </c>
      <c r="AY427" s="218" t="s">
        <v>156</v>
      </c>
    </row>
    <row r="428" spans="1:65" s="13" customFormat="1" ht="10.199999999999999">
      <c r="B428" s="207"/>
      <c r="C428" s="208"/>
      <c r="D428" s="209" t="s">
        <v>163</v>
      </c>
      <c r="E428" s="210" t="s">
        <v>1</v>
      </c>
      <c r="F428" s="211" t="s">
        <v>1348</v>
      </c>
      <c r="G428" s="208"/>
      <c r="H428" s="212">
        <v>5.35</v>
      </c>
      <c r="I428" s="213"/>
      <c r="J428" s="208"/>
      <c r="K428" s="208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163</v>
      </c>
      <c r="AU428" s="218" t="s">
        <v>85</v>
      </c>
      <c r="AV428" s="13" t="s">
        <v>85</v>
      </c>
      <c r="AW428" s="13" t="s">
        <v>32</v>
      </c>
      <c r="AX428" s="13" t="s">
        <v>76</v>
      </c>
      <c r="AY428" s="218" t="s">
        <v>156</v>
      </c>
    </row>
    <row r="429" spans="1:65" s="14" customFormat="1" ht="10.199999999999999">
      <c r="B429" s="219"/>
      <c r="C429" s="220"/>
      <c r="D429" s="209" t="s">
        <v>163</v>
      </c>
      <c r="E429" s="221" t="s">
        <v>1</v>
      </c>
      <c r="F429" s="222" t="s">
        <v>165</v>
      </c>
      <c r="G429" s="220"/>
      <c r="H429" s="223">
        <v>10.050000000000001</v>
      </c>
      <c r="I429" s="224"/>
      <c r="J429" s="220"/>
      <c r="K429" s="220"/>
      <c r="L429" s="225"/>
      <c r="M429" s="226"/>
      <c r="N429" s="227"/>
      <c r="O429" s="227"/>
      <c r="P429" s="227"/>
      <c r="Q429" s="227"/>
      <c r="R429" s="227"/>
      <c r="S429" s="227"/>
      <c r="T429" s="228"/>
      <c r="AT429" s="229" t="s">
        <v>163</v>
      </c>
      <c r="AU429" s="229" t="s">
        <v>85</v>
      </c>
      <c r="AV429" s="14" t="s">
        <v>95</v>
      </c>
      <c r="AW429" s="14" t="s">
        <v>32</v>
      </c>
      <c r="AX429" s="14" t="s">
        <v>83</v>
      </c>
      <c r="AY429" s="229" t="s">
        <v>156</v>
      </c>
    </row>
    <row r="430" spans="1:65" s="2" customFormat="1" ht="24.15" customHeight="1">
      <c r="A430" s="35"/>
      <c r="B430" s="36"/>
      <c r="C430" s="240" t="s">
        <v>467</v>
      </c>
      <c r="D430" s="240" t="s">
        <v>189</v>
      </c>
      <c r="E430" s="241" t="s">
        <v>1349</v>
      </c>
      <c r="F430" s="242" t="s">
        <v>1350</v>
      </c>
      <c r="G430" s="243" t="s">
        <v>203</v>
      </c>
      <c r="H430" s="244">
        <v>11.055</v>
      </c>
      <c r="I430" s="245"/>
      <c r="J430" s="246">
        <f>ROUND(I430*H430,2)</f>
        <v>0</v>
      </c>
      <c r="K430" s="247"/>
      <c r="L430" s="248"/>
      <c r="M430" s="249" t="s">
        <v>1</v>
      </c>
      <c r="N430" s="250" t="s">
        <v>41</v>
      </c>
      <c r="O430" s="72"/>
      <c r="P430" s="203">
        <f>O430*H430</f>
        <v>0</v>
      </c>
      <c r="Q430" s="203">
        <v>5.0000000000000001E-3</v>
      </c>
      <c r="R430" s="203">
        <f>Q430*H430</f>
        <v>5.5274999999999998E-2</v>
      </c>
      <c r="S430" s="203">
        <v>0</v>
      </c>
      <c r="T430" s="204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05" t="s">
        <v>271</v>
      </c>
      <c r="AT430" s="205" t="s">
        <v>189</v>
      </c>
      <c r="AU430" s="205" t="s">
        <v>85</v>
      </c>
      <c r="AY430" s="18" t="s">
        <v>156</v>
      </c>
      <c r="BE430" s="206">
        <f>IF(N430="základní",J430,0)</f>
        <v>0</v>
      </c>
      <c r="BF430" s="206">
        <f>IF(N430="snížená",J430,0)</f>
        <v>0</v>
      </c>
      <c r="BG430" s="206">
        <f>IF(N430="zákl. přenesená",J430,0)</f>
        <v>0</v>
      </c>
      <c r="BH430" s="206">
        <f>IF(N430="sníž. přenesená",J430,0)</f>
        <v>0</v>
      </c>
      <c r="BI430" s="206">
        <f>IF(N430="nulová",J430,0)</f>
        <v>0</v>
      </c>
      <c r="BJ430" s="18" t="s">
        <v>83</v>
      </c>
      <c r="BK430" s="206">
        <f>ROUND(I430*H430,2)</f>
        <v>0</v>
      </c>
      <c r="BL430" s="18" t="s">
        <v>200</v>
      </c>
      <c r="BM430" s="205" t="s">
        <v>1351</v>
      </c>
    </row>
    <row r="431" spans="1:65" s="13" customFormat="1" ht="10.199999999999999">
      <c r="B431" s="207"/>
      <c r="C431" s="208"/>
      <c r="D431" s="209" t="s">
        <v>163</v>
      </c>
      <c r="E431" s="210" t="s">
        <v>1</v>
      </c>
      <c r="F431" s="211" t="s">
        <v>1352</v>
      </c>
      <c r="G431" s="208"/>
      <c r="H431" s="212">
        <v>11.055</v>
      </c>
      <c r="I431" s="213"/>
      <c r="J431" s="208"/>
      <c r="K431" s="208"/>
      <c r="L431" s="214"/>
      <c r="M431" s="215"/>
      <c r="N431" s="216"/>
      <c r="O431" s="216"/>
      <c r="P431" s="216"/>
      <c r="Q431" s="216"/>
      <c r="R431" s="216"/>
      <c r="S431" s="216"/>
      <c r="T431" s="217"/>
      <c r="AT431" s="218" t="s">
        <v>163</v>
      </c>
      <c r="AU431" s="218" t="s">
        <v>85</v>
      </c>
      <c r="AV431" s="13" t="s">
        <v>85</v>
      </c>
      <c r="AW431" s="13" t="s">
        <v>32</v>
      </c>
      <c r="AX431" s="13" t="s">
        <v>76</v>
      </c>
      <c r="AY431" s="218" t="s">
        <v>156</v>
      </c>
    </row>
    <row r="432" spans="1:65" s="14" customFormat="1" ht="10.199999999999999">
      <c r="B432" s="219"/>
      <c r="C432" s="220"/>
      <c r="D432" s="209" t="s">
        <v>163</v>
      </c>
      <c r="E432" s="221" t="s">
        <v>1</v>
      </c>
      <c r="F432" s="222" t="s">
        <v>165</v>
      </c>
      <c r="G432" s="220"/>
      <c r="H432" s="223">
        <v>11.055</v>
      </c>
      <c r="I432" s="224"/>
      <c r="J432" s="220"/>
      <c r="K432" s="220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163</v>
      </c>
      <c r="AU432" s="229" t="s">
        <v>85</v>
      </c>
      <c r="AV432" s="14" t="s">
        <v>95</v>
      </c>
      <c r="AW432" s="14" t="s">
        <v>32</v>
      </c>
      <c r="AX432" s="14" t="s">
        <v>83</v>
      </c>
      <c r="AY432" s="229" t="s">
        <v>156</v>
      </c>
    </row>
    <row r="433" spans="1:65" s="2" customFormat="1" ht="24.15" customHeight="1">
      <c r="A433" s="35"/>
      <c r="B433" s="36"/>
      <c r="C433" s="240" t="s">
        <v>483</v>
      </c>
      <c r="D433" s="240" t="s">
        <v>189</v>
      </c>
      <c r="E433" s="241" t="s">
        <v>733</v>
      </c>
      <c r="F433" s="242" t="s">
        <v>734</v>
      </c>
      <c r="G433" s="243" t="s">
        <v>295</v>
      </c>
      <c r="H433" s="244">
        <v>14</v>
      </c>
      <c r="I433" s="245"/>
      <c r="J433" s="246">
        <f>ROUND(I433*H433,2)</f>
        <v>0</v>
      </c>
      <c r="K433" s="247"/>
      <c r="L433" s="248"/>
      <c r="M433" s="249" t="s">
        <v>1</v>
      </c>
      <c r="N433" s="250" t="s">
        <v>41</v>
      </c>
      <c r="O433" s="72"/>
      <c r="P433" s="203">
        <f>O433*H433</f>
        <v>0</v>
      </c>
      <c r="Q433" s="203">
        <v>6.0000000000000002E-5</v>
      </c>
      <c r="R433" s="203">
        <f>Q433*H433</f>
        <v>8.4000000000000003E-4</v>
      </c>
      <c r="S433" s="203">
        <v>0</v>
      </c>
      <c r="T433" s="204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5" t="s">
        <v>271</v>
      </c>
      <c r="AT433" s="205" t="s">
        <v>189</v>
      </c>
      <c r="AU433" s="205" t="s">
        <v>85</v>
      </c>
      <c r="AY433" s="18" t="s">
        <v>156</v>
      </c>
      <c r="BE433" s="206">
        <f>IF(N433="základní",J433,0)</f>
        <v>0</v>
      </c>
      <c r="BF433" s="206">
        <f>IF(N433="snížená",J433,0)</f>
        <v>0</v>
      </c>
      <c r="BG433" s="206">
        <f>IF(N433="zákl. přenesená",J433,0)</f>
        <v>0</v>
      </c>
      <c r="BH433" s="206">
        <f>IF(N433="sníž. přenesená",J433,0)</f>
        <v>0</v>
      </c>
      <c r="BI433" s="206">
        <f>IF(N433="nulová",J433,0)</f>
        <v>0</v>
      </c>
      <c r="BJ433" s="18" t="s">
        <v>83</v>
      </c>
      <c r="BK433" s="206">
        <f>ROUND(I433*H433,2)</f>
        <v>0</v>
      </c>
      <c r="BL433" s="18" t="s">
        <v>200</v>
      </c>
      <c r="BM433" s="205" t="s">
        <v>1353</v>
      </c>
    </row>
    <row r="434" spans="1:65" s="2" customFormat="1" ht="24.15" customHeight="1">
      <c r="A434" s="35"/>
      <c r="B434" s="36"/>
      <c r="C434" s="193" t="s">
        <v>505</v>
      </c>
      <c r="D434" s="193" t="s">
        <v>158</v>
      </c>
      <c r="E434" s="194" t="s">
        <v>1354</v>
      </c>
      <c r="F434" s="195" t="s">
        <v>1355</v>
      </c>
      <c r="G434" s="196" t="s">
        <v>295</v>
      </c>
      <c r="H434" s="197">
        <v>1</v>
      </c>
      <c r="I434" s="198"/>
      <c r="J434" s="199">
        <f>ROUND(I434*H434,2)</f>
        <v>0</v>
      </c>
      <c r="K434" s="200"/>
      <c r="L434" s="40"/>
      <c r="M434" s="201" t="s">
        <v>1</v>
      </c>
      <c r="N434" s="202" t="s">
        <v>41</v>
      </c>
      <c r="O434" s="72"/>
      <c r="P434" s="203">
        <f>O434*H434</f>
        <v>0</v>
      </c>
      <c r="Q434" s="203">
        <v>0</v>
      </c>
      <c r="R434" s="203">
        <f>Q434*H434</f>
        <v>0</v>
      </c>
      <c r="S434" s="203">
        <v>0</v>
      </c>
      <c r="T434" s="204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05" t="s">
        <v>200</v>
      </c>
      <c r="AT434" s="205" t="s">
        <v>158</v>
      </c>
      <c r="AU434" s="205" t="s">
        <v>85</v>
      </c>
      <c r="AY434" s="18" t="s">
        <v>156</v>
      </c>
      <c r="BE434" s="206">
        <f>IF(N434="základní",J434,0)</f>
        <v>0</v>
      </c>
      <c r="BF434" s="206">
        <f>IF(N434="snížená",J434,0)</f>
        <v>0</v>
      </c>
      <c r="BG434" s="206">
        <f>IF(N434="zákl. přenesená",J434,0)</f>
        <v>0</v>
      </c>
      <c r="BH434" s="206">
        <f>IF(N434="sníž. přenesená",J434,0)</f>
        <v>0</v>
      </c>
      <c r="BI434" s="206">
        <f>IF(N434="nulová",J434,0)</f>
        <v>0</v>
      </c>
      <c r="BJ434" s="18" t="s">
        <v>83</v>
      </c>
      <c r="BK434" s="206">
        <f>ROUND(I434*H434,2)</f>
        <v>0</v>
      </c>
      <c r="BL434" s="18" t="s">
        <v>200</v>
      </c>
      <c r="BM434" s="205" t="s">
        <v>839</v>
      </c>
    </row>
    <row r="435" spans="1:65" s="2" customFormat="1" ht="33" customHeight="1">
      <c r="A435" s="35"/>
      <c r="B435" s="36"/>
      <c r="C435" s="193" t="s">
        <v>685</v>
      </c>
      <c r="D435" s="193" t="s">
        <v>158</v>
      </c>
      <c r="E435" s="194" t="s">
        <v>744</v>
      </c>
      <c r="F435" s="195" t="s">
        <v>745</v>
      </c>
      <c r="G435" s="196" t="s">
        <v>186</v>
      </c>
      <c r="H435" s="197">
        <v>0.78300000000000003</v>
      </c>
      <c r="I435" s="198"/>
      <c r="J435" s="199">
        <f>ROUND(I435*H435,2)</f>
        <v>0</v>
      </c>
      <c r="K435" s="200"/>
      <c r="L435" s="40"/>
      <c r="M435" s="201" t="s">
        <v>1</v>
      </c>
      <c r="N435" s="202" t="s">
        <v>41</v>
      </c>
      <c r="O435" s="72"/>
      <c r="P435" s="203">
        <f>O435*H435</f>
        <v>0</v>
      </c>
      <c r="Q435" s="203">
        <v>0</v>
      </c>
      <c r="R435" s="203">
        <f>Q435*H435</f>
        <v>0</v>
      </c>
      <c r="S435" s="203">
        <v>0</v>
      </c>
      <c r="T435" s="204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05" t="s">
        <v>200</v>
      </c>
      <c r="AT435" s="205" t="s">
        <v>158</v>
      </c>
      <c r="AU435" s="205" t="s">
        <v>85</v>
      </c>
      <c r="AY435" s="18" t="s">
        <v>156</v>
      </c>
      <c r="BE435" s="206">
        <f>IF(N435="základní",J435,0)</f>
        <v>0</v>
      </c>
      <c r="BF435" s="206">
        <f>IF(N435="snížená",J435,0)</f>
        <v>0</v>
      </c>
      <c r="BG435" s="206">
        <f>IF(N435="zákl. přenesená",J435,0)</f>
        <v>0</v>
      </c>
      <c r="BH435" s="206">
        <f>IF(N435="sníž. přenesená",J435,0)</f>
        <v>0</v>
      </c>
      <c r="BI435" s="206">
        <f>IF(N435="nulová",J435,0)</f>
        <v>0</v>
      </c>
      <c r="BJ435" s="18" t="s">
        <v>83</v>
      </c>
      <c r="BK435" s="206">
        <f>ROUND(I435*H435,2)</f>
        <v>0</v>
      </c>
      <c r="BL435" s="18" t="s">
        <v>200</v>
      </c>
      <c r="BM435" s="205" t="s">
        <v>1356</v>
      </c>
    </row>
    <row r="436" spans="1:65" s="12" customFormat="1" ht="22.8" customHeight="1">
      <c r="B436" s="177"/>
      <c r="C436" s="178"/>
      <c r="D436" s="179" t="s">
        <v>75</v>
      </c>
      <c r="E436" s="191" t="s">
        <v>747</v>
      </c>
      <c r="F436" s="191" t="s">
        <v>748</v>
      </c>
      <c r="G436" s="178"/>
      <c r="H436" s="178"/>
      <c r="I436" s="181"/>
      <c r="J436" s="192">
        <f>BK436</f>
        <v>0</v>
      </c>
      <c r="K436" s="178"/>
      <c r="L436" s="183"/>
      <c r="M436" s="184"/>
      <c r="N436" s="185"/>
      <c r="O436" s="185"/>
      <c r="P436" s="186">
        <f>SUM(P437:P461)</f>
        <v>0</v>
      </c>
      <c r="Q436" s="185"/>
      <c r="R436" s="186">
        <f>SUM(R437:R461)</f>
        <v>7.6159879999999989</v>
      </c>
      <c r="S436" s="185"/>
      <c r="T436" s="187">
        <f>SUM(T437:T461)</f>
        <v>5.2</v>
      </c>
      <c r="AR436" s="188" t="s">
        <v>85</v>
      </c>
      <c r="AT436" s="189" t="s">
        <v>75</v>
      </c>
      <c r="AU436" s="189" t="s">
        <v>83</v>
      </c>
      <c r="AY436" s="188" t="s">
        <v>156</v>
      </c>
      <c r="BK436" s="190">
        <f>SUM(BK437:BK461)</f>
        <v>0</v>
      </c>
    </row>
    <row r="437" spans="1:65" s="2" customFormat="1" ht="24.15" customHeight="1">
      <c r="A437" s="35"/>
      <c r="B437" s="36"/>
      <c r="C437" s="193" t="s">
        <v>656</v>
      </c>
      <c r="D437" s="193" t="s">
        <v>158</v>
      </c>
      <c r="E437" s="194" t="s">
        <v>1357</v>
      </c>
      <c r="F437" s="195" t="s">
        <v>1358</v>
      </c>
      <c r="G437" s="196" t="s">
        <v>1359</v>
      </c>
      <c r="H437" s="197">
        <v>1</v>
      </c>
      <c r="I437" s="198"/>
      <c r="J437" s="199">
        <f t="shared" ref="J437:J444" si="10">ROUND(I437*H437,2)</f>
        <v>0</v>
      </c>
      <c r="K437" s="200"/>
      <c r="L437" s="40"/>
      <c r="M437" s="201" t="s">
        <v>1</v>
      </c>
      <c r="N437" s="202" t="s">
        <v>41</v>
      </c>
      <c r="O437" s="72"/>
      <c r="P437" s="203">
        <f t="shared" ref="P437:P444" si="11">O437*H437</f>
        <v>0</v>
      </c>
      <c r="Q437" s="203">
        <v>0</v>
      </c>
      <c r="R437" s="203">
        <f t="shared" ref="R437:R444" si="12">Q437*H437</f>
        <v>0</v>
      </c>
      <c r="S437" s="203">
        <v>0</v>
      </c>
      <c r="T437" s="204">
        <f t="shared" ref="T437:T444" si="13"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05" t="s">
        <v>200</v>
      </c>
      <c r="AT437" s="205" t="s">
        <v>158</v>
      </c>
      <c r="AU437" s="205" t="s">
        <v>85</v>
      </c>
      <c r="AY437" s="18" t="s">
        <v>156</v>
      </c>
      <c r="BE437" s="206">
        <f t="shared" ref="BE437:BE444" si="14">IF(N437="základní",J437,0)</f>
        <v>0</v>
      </c>
      <c r="BF437" s="206">
        <f t="shared" ref="BF437:BF444" si="15">IF(N437="snížená",J437,0)</f>
        <v>0</v>
      </c>
      <c r="BG437" s="206">
        <f t="shared" ref="BG437:BG444" si="16">IF(N437="zákl. přenesená",J437,0)</f>
        <v>0</v>
      </c>
      <c r="BH437" s="206">
        <f t="shared" ref="BH437:BH444" si="17">IF(N437="sníž. přenesená",J437,0)</f>
        <v>0</v>
      </c>
      <c r="BI437" s="206">
        <f t="shared" ref="BI437:BI444" si="18">IF(N437="nulová",J437,0)</f>
        <v>0</v>
      </c>
      <c r="BJ437" s="18" t="s">
        <v>83</v>
      </c>
      <c r="BK437" s="206">
        <f t="shared" ref="BK437:BK444" si="19">ROUND(I437*H437,2)</f>
        <v>0</v>
      </c>
      <c r="BL437" s="18" t="s">
        <v>200</v>
      </c>
      <c r="BM437" s="205" t="s">
        <v>849</v>
      </c>
    </row>
    <row r="438" spans="1:65" s="2" customFormat="1" ht="16.5" customHeight="1">
      <c r="A438" s="35"/>
      <c r="B438" s="36"/>
      <c r="C438" s="193" t="s">
        <v>692</v>
      </c>
      <c r="D438" s="193" t="s">
        <v>158</v>
      </c>
      <c r="E438" s="194" t="s">
        <v>1360</v>
      </c>
      <c r="F438" s="195" t="s">
        <v>1361</v>
      </c>
      <c r="G438" s="196" t="s">
        <v>295</v>
      </c>
      <c r="H438" s="197">
        <v>1</v>
      </c>
      <c r="I438" s="198"/>
      <c r="J438" s="199">
        <f t="shared" si="10"/>
        <v>0</v>
      </c>
      <c r="K438" s="200"/>
      <c r="L438" s="40"/>
      <c r="M438" s="201" t="s">
        <v>1</v>
      </c>
      <c r="N438" s="202" t="s">
        <v>41</v>
      </c>
      <c r="O438" s="72"/>
      <c r="P438" s="203">
        <f t="shared" si="11"/>
        <v>0</v>
      </c>
      <c r="Q438" s="203">
        <v>0</v>
      </c>
      <c r="R438" s="203">
        <f t="shared" si="12"/>
        <v>0</v>
      </c>
      <c r="S438" s="203">
        <v>0</v>
      </c>
      <c r="T438" s="204">
        <f t="shared" si="13"/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05" t="s">
        <v>200</v>
      </c>
      <c r="AT438" s="205" t="s">
        <v>158</v>
      </c>
      <c r="AU438" s="205" t="s">
        <v>85</v>
      </c>
      <c r="AY438" s="18" t="s">
        <v>156</v>
      </c>
      <c r="BE438" s="206">
        <f t="shared" si="14"/>
        <v>0</v>
      </c>
      <c r="BF438" s="206">
        <f t="shared" si="15"/>
        <v>0</v>
      </c>
      <c r="BG438" s="206">
        <f t="shared" si="16"/>
        <v>0</v>
      </c>
      <c r="BH438" s="206">
        <f t="shared" si="17"/>
        <v>0</v>
      </c>
      <c r="BI438" s="206">
        <f t="shared" si="18"/>
        <v>0</v>
      </c>
      <c r="BJ438" s="18" t="s">
        <v>83</v>
      </c>
      <c r="BK438" s="206">
        <f t="shared" si="19"/>
        <v>0</v>
      </c>
      <c r="BL438" s="18" t="s">
        <v>200</v>
      </c>
      <c r="BM438" s="205" t="s">
        <v>1362</v>
      </c>
    </row>
    <row r="439" spans="1:65" s="2" customFormat="1" ht="16.5" customHeight="1">
      <c r="A439" s="35"/>
      <c r="B439" s="36"/>
      <c r="C439" s="193" t="s">
        <v>660</v>
      </c>
      <c r="D439" s="193" t="s">
        <v>158</v>
      </c>
      <c r="E439" s="194" t="s">
        <v>1363</v>
      </c>
      <c r="F439" s="195" t="s">
        <v>1364</v>
      </c>
      <c r="G439" s="196" t="s">
        <v>218</v>
      </c>
      <c r="H439" s="197">
        <v>200</v>
      </c>
      <c r="I439" s="198"/>
      <c r="J439" s="199">
        <f t="shared" si="10"/>
        <v>0</v>
      </c>
      <c r="K439" s="200"/>
      <c r="L439" s="40"/>
      <c r="M439" s="201" t="s">
        <v>1</v>
      </c>
      <c r="N439" s="202" t="s">
        <v>41</v>
      </c>
      <c r="O439" s="72"/>
      <c r="P439" s="203">
        <f t="shared" si="11"/>
        <v>0</v>
      </c>
      <c r="Q439" s="203">
        <v>0</v>
      </c>
      <c r="R439" s="203">
        <f t="shared" si="12"/>
        <v>0</v>
      </c>
      <c r="S439" s="203">
        <v>5.0000000000000001E-3</v>
      </c>
      <c r="T439" s="204">
        <f t="shared" si="13"/>
        <v>1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5" t="s">
        <v>200</v>
      </c>
      <c r="AT439" s="205" t="s">
        <v>158</v>
      </c>
      <c r="AU439" s="205" t="s">
        <v>85</v>
      </c>
      <c r="AY439" s="18" t="s">
        <v>156</v>
      </c>
      <c r="BE439" s="206">
        <f t="shared" si="14"/>
        <v>0</v>
      </c>
      <c r="BF439" s="206">
        <f t="shared" si="15"/>
        <v>0</v>
      </c>
      <c r="BG439" s="206">
        <f t="shared" si="16"/>
        <v>0</v>
      </c>
      <c r="BH439" s="206">
        <f t="shared" si="17"/>
        <v>0</v>
      </c>
      <c r="BI439" s="206">
        <f t="shared" si="18"/>
        <v>0</v>
      </c>
      <c r="BJ439" s="18" t="s">
        <v>83</v>
      </c>
      <c r="BK439" s="206">
        <f t="shared" si="19"/>
        <v>0</v>
      </c>
      <c r="BL439" s="18" t="s">
        <v>200</v>
      </c>
      <c r="BM439" s="205" t="s">
        <v>866</v>
      </c>
    </row>
    <row r="440" spans="1:65" s="2" customFormat="1" ht="33" customHeight="1">
      <c r="A440" s="35"/>
      <c r="B440" s="36"/>
      <c r="C440" s="193" t="s">
        <v>699</v>
      </c>
      <c r="D440" s="193" t="s">
        <v>158</v>
      </c>
      <c r="E440" s="194" t="s">
        <v>1365</v>
      </c>
      <c r="F440" s="195" t="s">
        <v>1366</v>
      </c>
      <c r="G440" s="196" t="s">
        <v>1367</v>
      </c>
      <c r="H440" s="197">
        <v>4200</v>
      </c>
      <c r="I440" s="198"/>
      <c r="J440" s="199">
        <f t="shared" si="10"/>
        <v>0</v>
      </c>
      <c r="K440" s="200"/>
      <c r="L440" s="40"/>
      <c r="M440" s="201" t="s">
        <v>1</v>
      </c>
      <c r="N440" s="202" t="s">
        <v>41</v>
      </c>
      <c r="O440" s="72"/>
      <c r="P440" s="203">
        <f t="shared" si="11"/>
        <v>0</v>
      </c>
      <c r="Q440" s="203">
        <v>0</v>
      </c>
      <c r="R440" s="203">
        <f t="shared" si="12"/>
        <v>0</v>
      </c>
      <c r="S440" s="203">
        <v>1E-3</v>
      </c>
      <c r="T440" s="204">
        <f t="shared" si="13"/>
        <v>4.2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05" t="s">
        <v>200</v>
      </c>
      <c r="AT440" s="205" t="s">
        <v>158</v>
      </c>
      <c r="AU440" s="205" t="s">
        <v>85</v>
      </c>
      <c r="AY440" s="18" t="s">
        <v>156</v>
      </c>
      <c r="BE440" s="206">
        <f t="shared" si="14"/>
        <v>0</v>
      </c>
      <c r="BF440" s="206">
        <f t="shared" si="15"/>
        <v>0</v>
      </c>
      <c r="BG440" s="206">
        <f t="shared" si="16"/>
        <v>0</v>
      </c>
      <c r="BH440" s="206">
        <f t="shared" si="17"/>
        <v>0</v>
      </c>
      <c r="BI440" s="206">
        <f t="shared" si="18"/>
        <v>0</v>
      </c>
      <c r="BJ440" s="18" t="s">
        <v>83</v>
      </c>
      <c r="BK440" s="206">
        <f t="shared" si="19"/>
        <v>0</v>
      </c>
      <c r="BL440" s="18" t="s">
        <v>200</v>
      </c>
      <c r="BM440" s="205" t="s">
        <v>889</v>
      </c>
    </row>
    <row r="441" spans="1:65" s="2" customFormat="1" ht="33" customHeight="1">
      <c r="A441" s="35"/>
      <c r="B441" s="36"/>
      <c r="C441" s="193" t="s">
        <v>663</v>
      </c>
      <c r="D441" s="193" t="s">
        <v>158</v>
      </c>
      <c r="E441" s="194" t="s">
        <v>1368</v>
      </c>
      <c r="F441" s="195" t="s">
        <v>1369</v>
      </c>
      <c r="G441" s="196" t="s">
        <v>1367</v>
      </c>
      <c r="H441" s="197">
        <v>6095</v>
      </c>
      <c r="I441" s="198"/>
      <c r="J441" s="199">
        <f t="shared" si="10"/>
        <v>0</v>
      </c>
      <c r="K441" s="200"/>
      <c r="L441" s="40"/>
      <c r="M441" s="201" t="s">
        <v>1</v>
      </c>
      <c r="N441" s="202" t="s">
        <v>41</v>
      </c>
      <c r="O441" s="72"/>
      <c r="P441" s="203">
        <f t="shared" si="11"/>
        <v>0</v>
      </c>
      <c r="Q441" s="203">
        <v>1E-3</v>
      </c>
      <c r="R441" s="203">
        <f t="shared" si="12"/>
        <v>6.0949999999999998</v>
      </c>
      <c r="S441" s="203">
        <v>0</v>
      </c>
      <c r="T441" s="204">
        <f t="shared" si="13"/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05" t="s">
        <v>200</v>
      </c>
      <c r="AT441" s="205" t="s">
        <v>158</v>
      </c>
      <c r="AU441" s="205" t="s">
        <v>85</v>
      </c>
      <c r="AY441" s="18" t="s">
        <v>156</v>
      </c>
      <c r="BE441" s="206">
        <f t="shared" si="14"/>
        <v>0</v>
      </c>
      <c r="BF441" s="206">
        <f t="shared" si="15"/>
        <v>0</v>
      </c>
      <c r="BG441" s="206">
        <f t="shared" si="16"/>
        <v>0</v>
      </c>
      <c r="BH441" s="206">
        <f t="shared" si="17"/>
        <v>0</v>
      </c>
      <c r="BI441" s="206">
        <f t="shared" si="18"/>
        <v>0</v>
      </c>
      <c r="BJ441" s="18" t="s">
        <v>83</v>
      </c>
      <c r="BK441" s="206">
        <f t="shared" si="19"/>
        <v>0</v>
      </c>
      <c r="BL441" s="18" t="s">
        <v>200</v>
      </c>
      <c r="BM441" s="205" t="s">
        <v>902</v>
      </c>
    </row>
    <row r="442" spans="1:65" s="2" customFormat="1" ht="24.15" customHeight="1">
      <c r="A442" s="35"/>
      <c r="B442" s="36"/>
      <c r="C442" s="193" t="s">
        <v>706</v>
      </c>
      <c r="D442" s="193" t="s">
        <v>158</v>
      </c>
      <c r="E442" s="194" t="s">
        <v>1370</v>
      </c>
      <c r="F442" s="195" t="s">
        <v>1371</v>
      </c>
      <c r="G442" s="196" t="s">
        <v>295</v>
      </c>
      <c r="H442" s="197">
        <v>3</v>
      </c>
      <c r="I442" s="198"/>
      <c r="J442" s="199">
        <f t="shared" si="10"/>
        <v>0</v>
      </c>
      <c r="K442" s="200"/>
      <c r="L442" s="40"/>
      <c r="M442" s="201" t="s">
        <v>1</v>
      </c>
      <c r="N442" s="202" t="s">
        <v>41</v>
      </c>
      <c r="O442" s="72"/>
      <c r="P442" s="203">
        <f t="shared" si="11"/>
        <v>0</v>
      </c>
      <c r="Q442" s="203">
        <v>0</v>
      </c>
      <c r="R442" s="203">
        <f t="shared" si="12"/>
        <v>0</v>
      </c>
      <c r="S442" s="203">
        <v>0</v>
      </c>
      <c r="T442" s="204">
        <f t="shared" si="13"/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05" t="s">
        <v>200</v>
      </c>
      <c r="AT442" s="205" t="s">
        <v>158</v>
      </c>
      <c r="AU442" s="205" t="s">
        <v>85</v>
      </c>
      <c r="AY442" s="18" t="s">
        <v>156</v>
      </c>
      <c r="BE442" s="206">
        <f t="shared" si="14"/>
        <v>0</v>
      </c>
      <c r="BF442" s="206">
        <f t="shared" si="15"/>
        <v>0</v>
      </c>
      <c r="BG442" s="206">
        <f t="shared" si="16"/>
        <v>0</v>
      </c>
      <c r="BH442" s="206">
        <f t="shared" si="17"/>
        <v>0</v>
      </c>
      <c r="BI442" s="206">
        <f t="shared" si="18"/>
        <v>0</v>
      </c>
      <c r="BJ442" s="18" t="s">
        <v>83</v>
      </c>
      <c r="BK442" s="206">
        <f t="shared" si="19"/>
        <v>0</v>
      </c>
      <c r="BL442" s="18" t="s">
        <v>200</v>
      </c>
      <c r="BM442" s="205" t="s">
        <v>1372</v>
      </c>
    </row>
    <row r="443" spans="1:65" s="2" customFormat="1" ht="24.15" customHeight="1">
      <c r="A443" s="35"/>
      <c r="B443" s="36"/>
      <c r="C443" s="240" t="s">
        <v>710</v>
      </c>
      <c r="D443" s="240" t="s">
        <v>189</v>
      </c>
      <c r="E443" s="241" t="s">
        <v>1373</v>
      </c>
      <c r="F443" s="242" t="s">
        <v>1374</v>
      </c>
      <c r="G443" s="243" t="s">
        <v>1375</v>
      </c>
      <c r="H443" s="244">
        <v>3</v>
      </c>
      <c r="I443" s="245"/>
      <c r="J443" s="246">
        <f t="shared" si="10"/>
        <v>0</v>
      </c>
      <c r="K443" s="247"/>
      <c r="L443" s="248"/>
      <c r="M443" s="249" t="s">
        <v>1</v>
      </c>
      <c r="N443" s="250" t="s">
        <v>41</v>
      </c>
      <c r="O443" s="72"/>
      <c r="P443" s="203">
        <f t="shared" si="11"/>
        <v>0</v>
      </c>
      <c r="Q443" s="203">
        <v>9.7000000000000003E-3</v>
      </c>
      <c r="R443" s="203">
        <f t="shared" si="12"/>
        <v>2.9100000000000001E-2</v>
      </c>
      <c r="S443" s="203">
        <v>0</v>
      </c>
      <c r="T443" s="204">
        <f t="shared" si="13"/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05" t="s">
        <v>271</v>
      </c>
      <c r="AT443" s="205" t="s">
        <v>189</v>
      </c>
      <c r="AU443" s="205" t="s">
        <v>85</v>
      </c>
      <c r="AY443" s="18" t="s">
        <v>156</v>
      </c>
      <c r="BE443" s="206">
        <f t="shared" si="14"/>
        <v>0</v>
      </c>
      <c r="BF443" s="206">
        <f t="shared" si="15"/>
        <v>0</v>
      </c>
      <c r="BG443" s="206">
        <f t="shared" si="16"/>
        <v>0</v>
      </c>
      <c r="BH443" s="206">
        <f t="shared" si="17"/>
        <v>0</v>
      </c>
      <c r="BI443" s="206">
        <f t="shared" si="18"/>
        <v>0</v>
      </c>
      <c r="BJ443" s="18" t="s">
        <v>83</v>
      </c>
      <c r="BK443" s="206">
        <f t="shared" si="19"/>
        <v>0</v>
      </c>
      <c r="BL443" s="18" t="s">
        <v>200</v>
      </c>
      <c r="BM443" s="205" t="s">
        <v>1376</v>
      </c>
    </row>
    <row r="444" spans="1:65" s="2" customFormat="1" ht="24.15" customHeight="1">
      <c r="A444" s="35"/>
      <c r="B444" s="36"/>
      <c r="C444" s="193" t="s">
        <v>714</v>
      </c>
      <c r="D444" s="193" t="s">
        <v>158</v>
      </c>
      <c r="E444" s="194" t="s">
        <v>1377</v>
      </c>
      <c r="F444" s="195" t="s">
        <v>1378</v>
      </c>
      <c r="G444" s="196" t="s">
        <v>203</v>
      </c>
      <c r="H444" s="197">
        <v>8</v>
      </c>
      <c r="I444" s="198"/>
      <c r="J444" s="199">
        <f t="shared" si="10"/>
        <v>0</v>
      </c>
      <c r="K444" s="200"/>
      <c r="L444" s="40"/>
      <c r="M444" s="201" t="s">
        <v>1</v>
      </c>
      <c r="N444" s="202" t="s">
        <v>41</v>
      </c>
      <c r="O444" s="72"/>
      <c r="P444" s="203">
        <f t="shared" si="11"/>
        <v>0</v>
      </c>
      <c r="Q444" s="203">
        <v>0</v>
      </c>
      <c r="R444" s="203">
        <f t="shared" si="12"/>
        <v>0</v>
      </c>
      <c r="S444" s="203">
        <v>0</v>
      </c>
      <c r="T444" s="204">
        <f t="shared" si="13"/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05" t="s">
        <v>200</v>
      </c>
      <c r="AT444" s="205" t="s">
        <v>158</v>
      </c>
      <c r="AU444" s="205" t="s">
        <v>85</v>
      </c>
      <c r="AY444" s="18" t="s">
        <v>156</v>
      </c>
      <c r="BE444" s="206">
        <f t="shared" si="14"/>
        <v>0</v>
      </c>
      <c r="BF444" s="206">
        <f t="shared" si="15"/>
        <v>0</v>
      </c>
      <c r="BG444" s="206">
        <f t="shared" si="16"/>
        <v>0</v>
      </c>
      <c r="BH444" s="206">
        <f t="shared" si="17"/>
        <v>0</v>
      </c>
      <c r="BI444" s="206">
        <f t="shared" si="18"/>
        <v>0</v>
      </c>
      <c r="BJ444" s="18" t="s">
        <v>83</v>
      </c>
      <c r="BK444" s="206">
        <f t="shared" si="19"/>
        <v>0</v>
      </c>
      <c r="BL444" s="18" t="s">
        <v>200</v>
      </c>
      <c r="BM444" s="205" t="s">
        <v>1379</v>
      </c>
    </row>
    <row r="445" spans="1:65" s="13" customFormat="1" ht="10.199999999999999">
      <c r="B445" s="207"/>
      <c r="C445" s="208"/>
      <c r="D445" s="209" t="s">
        <v>163</v>
      </c>
      <c r="E445" s="210" t="s">
        <v>1</v>
      </c>
      <c r="F445" s="211" t="s">
        <v>1380</v>
      </c>
      <c r="G445" s="208"/>
      <c r="H445" s="212">
        <v>4</v>
      </c>
      <c r="I445" s="213"/>
      <c r="J445" s="208"/>
      <c r="K445" s="208"/>
      <c r="L445" s="214"/>
      <c r="M445" s="215"/>
      <c r="N445" s="216"/>
      <c r="O445" s="216"/>
      <c r="P445" s="216"/>
      <c r="Q445" s="216"/>
      <c r="R445" s="216"/>
      <c r="S445" s="216"/>
      <c r="T445" s="217"/>
      <c r="AT445" s="218" t="s">
        <v>163</v>
      </c>
      <c r="AU445" s="218" t="s">
        <v>85</v>
      </c>
      <c r="AV445" s="13" t="s">
        <v>85</v>
      </c>
      <c r="AW445" s="13" t="s">
        <v>32</v>
      </c>
      <c r="AX445" s="13" t="s">
        <v>76</v>
      </c>
      <c r="AY445" s="218" t="s">
        <v>156</v>
      </c>
    </row>
    <row r="446" spans="1:65" s="13" customFormat="1" ht="10.199999999999999">
      <c r="B446" s="207"/>
      <c r="C446" s="208"/>
      <c r="D446" s="209" t="s">
        <v>163</v>
      </c>
      <c r="E446" s="210" t="s">
        <v>1</v>
      </c>
      <c r="F446" s="211" t="s">
        <v>95</v>
      </c>
      <c r="G446" s="208"/>
      <c r="H446" s="212">
        <v>4</v>
      </c>
      <c r="I446" s="213"/>
      <c r="J446" s="208"/>
      <c r="K446" s="208"/>
      <c r="L446" s="214"/>
      <c r="M446" s="215"/>
      <c r="N446" s="216"/>
      <c r="O446" s="216"/>
      <c r="P446" s="216"/>
      <c r="Q446" s="216"/>
      <c r="R446" s="216"/>
      <c r="S446" s="216"/>
      <c r="T446" s="217"/>
      <c r="AT446" s="218" t="s">
        <v>163</v>
      </c>
      <c r="AU446" s="218" t="s">
        <v>85</v>
      </c>
      <c r="AV446" s="13" t="s">
        <v>85</v>
      </c>
      <c r="AW446" s="13" t="s">
        <v>32</v>
      </c>
      <c r="AX446" s="13" t="s">
        <v>76</v>
      </c>
      <c r="AY446" s="218" t="s">
        <v>156</v>
      </c>
    </row>
    <row r="447" spans="1:65" s="14" customFormat="1" ht="10.199999999999999">
      <c r="B447" s="219"/>
      <c r="C447" s="220"/>
      <c r="D447" s="209" t="s">
        <v>163</v>
      </c>
      <c r="E447" s="221" t="s">
        <v>1</v>
      </c>
      <c r="F447" s="222" t="s">
        <v>165</v>
      </c>
      <c r="G447" s="220"/>
      <c r="H447" s="223">
        <v>8</v>
      </c>
      <c r="I447" s="224"/>
      <c r="J447" s="220"/>
      <c r="K447" s="220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163</v>
      </c>
      <c r="AU447" s="229" t="s">
        <v>85</v>
      </c>
      <c r="AV447" s="14" t="s">
        <v>95</v>
      </c>
      <c r="AW447" s="14" t="s">
        <v>32</v>
      </c>
      <c r="AX447" s="14" t="s">
        <v>83</v>
      </c>
      <c r="AY447" s="229" t="s">
        <v>156</v>
      </c>
    </row>
    <row r="448" spans="1:65" s="2" customFormat="1" ht="16.5" customHeight="1">
      <c r="A448" s="35"/>
      <c r="B448" s="36"/>
      <c r="C448" s="240" t="s">
        <v>688</v>
      </c>
      <c r="D448" s="240" t="s">
        <v>189</v>
      </c>
      <c r="E448" s="241" t="s">
        <v>1381</v>
      </c>
      <c r="F448" s="242" t="s">
        <v>1382</v>
      </c>
      <c r="G448" s="243" t="s">
        <v>203</v>
      </c>
      <c r="H448" s="244">
        <v>8</v>
      </c>
      <c r="I448" s="245"/>
      <c r="J448" s="246">
        <f>ROUND(I448*H448,2)</f>
        <v>0</v>
      </c>
      <c r="K448" s="247"/>
      <c r="L448" s="248"/>
      <c r="M448" s="249" t="s">
        <v>1</v>
      </c>
      <c r="N448" s="250" t="s">
        <v>41</v>
      </c>
      <c r="O448" s="72"/>
      <c r="P448" s="203">
        <f>O448*H448</f>
        <v>0</v>
      </c>
      <c r="Q448" s="203">
        <v>4.6999999999999999E-4</v>
      </c>
      <c r="R448" s="203">
        <f>Q448*H448</f>
        <v>3.7599999999999999E-3</v>
      </c>
      <c r="S448" s="203">
        <v>0</v>
      </c>
      <c r="T448" s="204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05" t="s">
        <v>271</v>
      </c>
      <c r="AT448" s="205" t="s">
        <v>189</v>
      </c>
      <c r="AU448" s="205" t="s">
        <v>85</v>
      </c>
      <c r="AY448" s="18" t="s">
        <v>156</v>
      </c>
      <c r="BE448" s="206">
        <f>IF(N448="základní",J448,0)</f>
        <v>0</v>
      </c>
      <c r="BF448" s="206">
        <f>IF(N448="snížená",J448,0)</f>
        <v>0</v>
      </c>
      <c r="BG448" s="206">
        <f>IF(N448="zákl. přenesená",J448,0)</f>
        <v>0</v>
      </c>
      <c r="BH448" s="206">
        <f>IF(N448="sníž. přenesená",J448,0)</f>
        <v>0</v>
      </c>
      <c r="BI448" s="206">
        <f>IF(N448="nulová",J448,0)</f>
        <v>0</v>
      </c>
      <c r="BJ448" s="18" t="s">
        <v>83</v>
      </c>
      <c r="BK448" s="206">
        <f>ROUND(I448*H448,2)</f>
        <v>0</v>
      </c>
      <c r="BL448" s="18" t="s">
        <v>200</v>
      </c>
      <c r="BM448" s="205" t="s">
        <v>1383</v>
      </c>
    </row>
    <row r="449" spans="1:65" s="2" customFormat="1" ht="24.15" customHeight="1">
      <c r="A449" s="35"/>
      <c r="B449" s="36"/>
      <c r="C449" s="193" t="s">
        <v>721</v>
      </c>
      <c r="D449" s="193" t="s">
        <v>158</v>
      </c>
      <c r="E449" s="194" t="s">
        <v>1384</v>
      </c>
      <c r="F449" s="195" t="s">
        <v>1385</v>
      </c>
      <c r="G449" s="196" t="s">
        <v>295</v>
      </c>
      <c r="H449" s="197">
        <v>3</v>
      </c>
      <c r="I449" s="198"/>
      <c r="J449" s="199">
        <f>ROUND(I449*H449,2)</f>
        <v>0</v>
      </c>
      <c r="K449" s="200"/>
      <c r="L449" s="40"/>
      <c r="M449" s="201" t="s">
        <v>1</v>
      </c>
      <c r="N449" s="202" t="s">
        <v>41</v>
      </c>
      <c r="O449" s="72"/>
      <c r="P449" s="203">
        <f>O449*H449</f>
        <v>0</v>
      </c>
      <c r="Q449" s="203">
        <v>0</v>
      </c>
      <c r="R449" s="203">
        <f>Q449*H449</f>
        <v>0</v>
      </c>
      <c r="S449" s="203">
        <v>0</v>
      </c>
      <c r="T449" s="204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05" t="s">
        <v>200</v>
      </c>
      <c r="AT449" s="205" t="s">
        <v>158</v>
      </c>
      <c r="AU449" s="205" t="s">
        <v>85</v>
      </c>
      <c r="AY449" s="18" t="s">
        <v>156</v>
      </c>
      <c r="BE449" s="206">
        <f>IF(N449="základní",J449,0)</f>
        <v>0</v>
      </c>
      <c r="BF449" s="206">
        <f>IF(N449="snížená",J449,0)</f>
        <v>0</v>
      </c>
      <c r="BG449" s="206">
        <f>IF(N449="zákl. přenesená",J449,0)</f>
        <v>0</v>
      </c>
      <c r="BH449" s="206">
        <f>IF(N449="sníž. přenesená",J449,0)</f>
        <v>0</v>
      </c>
      <c r="BI449" s="206">
        <f>IF(N449="nulová",J449,0)</f>
        <v>0</v>
      </c>
      <c r="BJ449" s="18" t="s">
        <v>83</v>
      </c>
      <c r="BK449" s="206">
        <f>ROUND(I449*H449,2)</f>
        <v>0</v>
      </c>
      <c r="BL449" s="18" t="s">
        <v>200</v>
      </c>
      <c r="BM449" s="205" t="s">
        <v>1386</v>
      </c>
    </row>
    <row r="450" spans="1:65" s="2" customFormat="1" ht="16.5" customHeight="1">
      <c r="A450" s="35"/>
      <c r="B450" s="36"/>
      <c r="C450" s="240" t="s">
        <v>691</v>
      </c>
      <c r="D450" s="240" t="s">
        <v>189</v>
      </c>
      <c r="E450" s="241" t="s">
        <v>1387</v>
      </c>
      <c r="F450" s="242" t="s">
        <v>1388</v>
      </c>
      <c r="G450" s="243" t="s">
        <v>295</v>
      </c>
      <c r="H450" s="244">
        <v>3</v>
      </c>
      <c r="I450" s="245"/>
      <c r="J450" s="246">
        <f>ROUND(I450*H450,2)</f>
        <v>0</v>
      </c>
      <c r="K450" s="247"/>
      <c r="L450" s="248"/>
      <c r="M450" s="249" t="s">
        <v>1</v>
      </c>
      <c r="N450" s="250" t="s">
        <v>41</v>
      </c>
      <c r="O450" s="72"/>
      <c r="P450" s="203">
        <f>O450*H450</f>
        <v>0</v>
      </c>
      <c r="Q450" s="203">
        <v>2.0000000000000001E-4</v>
      </c>
      <c r="R450" s="203">
        <f>Q450*H450</f>
        <v>6.0000000000000006E-4</v>
      </c>
      <c r="S450" s="203">
        <v>0</v>
      </c>
      <c r="T450" s="204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05" t="s">
        <v>271</v>
      </c>
      <c r="AT450" s="205" t="s">
        <v>189</v>
      </c>
      <c r="AU450" s="205" t="s">
        <v>85</v>
      </c>
      <c r="AY450" s="18" t="s">
        <v>156</v>
      </c>
      <c r="BE450" s="206">
        <f>IF(N450="základní",J450,0)</f>
        <v>0</v>
      </c>
      <c r="BF450" s="206">
        <f>IF(N450="snížená",J450,0)</f>
        <v>0</v>
      </c>
      <c r="BG450" s="206">
        <f>IF(N450="zákl. přenesená",J450,0)</f>
        <v>0</v>
      </c>
      <c r="BH450" s="206">
        <f>IF(N450="sníž. přenesená",J450,0)</f>
        <v>0</v>
      </c>
      <c r="BI450" s="206">
        <f>IF(N450="nulová",J450,0)</f>
        <v>0</v>
      </c>
      <c r="BJ450" s="18" t="s">
        <v>83</v>
      </c>
      <c r="BK450" s="206">
        <f>ROUND(I450*H450,2)</f>
        <v>0</v>
      </c>
      <c r="BL450" s="18" t="s">
        <v>200</v>
      </c>
      <c r="BM450" s="205" t="s">
        <v>1389</v>
      </c>
    </row>
    <row r="451" spans="1:65" s="2" customFormat="1" ht="24.15" customHeight="1">
      <c r="A451" s="35"/>
      <c r="B451" s="36"/>
      <c r="C451" s="193" t="s">
        <v>728</v>
      </c>
      <c r="D451" s="193" t="s">
        <v>158</v>
      </c>
      <c r="E451" s="194" t="s">
        <v>1390</v>
      </c>
      <c r="F451" s="195" t="s">
        <v>1391</v>
      </c>
      <c r="G451" s="196" t="s">
        <v>218</v>
      </c>
      <c r="H451" s="197">
        <v>204.8</v>
      </c>
      <c r="I451" s="198"/>
      <c r="J451" s="199">
        <f>ROUND(I451*H451,2)</f>
        <v>0</v>
      </c>
      <c r="K451" s="200"/>
      <c r="L451" s="40"/>
      <c r="M451" s="201" t="s">
        <v>1</v>
      </c>
      <c r="N451" s="202" t="s">
        <v>41</v>
      </c>
      <c r="O451" s="72"/>
      <c r="P451" s="203">
        <f>O451*H451</f>
        <v>0</v>
      </c>
      <c r="Q451" s="203">
        <v>2.7999999999999998E-4</v>
      </c>
      <c r="R451" s="203">
        <f>Q451*H451</f>
        <v>5.7343999999999999E-2</v>
      </c>
      <c r="S451" s="203">
        <v>0</v>
      </c>
      <c r="T451" s="204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05" t="s">
        <v>200</v>
      </c>
      <c r="AT451" s="205" t="s">
        <v>158</v>
      </c>
      <c r="AU451" s="205" t="s">
        <v>85</v>
      </c>
      <c r="AY451" s="18" t="s">
        <v>156</v>
      </c>
      <c r="BE451" s="206">
        <f>IF(N451="základní",J451,0)</f>
        <v>0</v>
      </c>
      <c r="BF451" s="206">
        <f>IF(N451="snížená",J451,0)</f>
        <v>0</v>
      </c>
      <c r="BG451" s="206">
        <f>IF(N451="zákl. přenesená",J451,0)</f>
        <v>0</v>
      </c>
      <c r="BH451" s="206">
        <f>IF(N451="sníž. přenesená",J451,0)</f>
        <v>0</v>
      </c>
      <c r="BI451" s="206">
        <f>IF(N451="nulová",J451,0)</f>
        <v>0</v>
      </c>
      <c r="BJ451" s="18" t="s">
        <v>83</v>
      </c>
      <c r="BK451" s="206">
        <f>ROUND(I451*H451,2)</f>
        <v>0</v>
      </c>
      <c r="BL451" s="18" t="s">
        <v>200</v>
      </c>
      <c r="BM451" s="205" t="s">
        <v>876</v>
      </c>
    </row>
    <row r="452" spans="1:65" s="13" customFormat="1" ht="10.199999999999999">
      <c r="B452" s="207"/>
      <c r="C452" s="208"/>
      <c r="D452" s="209" t="s">
        <v>163</v>
      </c>
      <c r="E452" s="210" t="s">
        <v>1</v>
      </c>
      <c r="F452" s="211" t="s">
        <v>1392</v>
      </c>
      <c r="G452" s="208"/>
      <c r="H452" s="212">
        <v>204.8</v>
      </c>
      <c r="I452" s="213"/>
      <c r="J452" s="208"/>
      <c r="K452" s="208"/>
      <c r="L452" s="214"/>
      <c r="M452" s="215"/>
      <c r="N452" s="216"/>
      <c r="O452" s="216"/>
      <c r="P452" s="216"/>
      <c r="Q452" s="216"/>
      <c r="R452" s="216"/>
      <c r="S452" s="216"/>
      <c r="T452" s="217"/>
      <c r="AT452" s="218" t="s">
        <v>163</v>
      </c>
      <c r="AU452" s="218" t="s">
        <v>85</v>
      </c>
      <c r="AV452" s="13" t="s">
        <v>85</v>
      </c>
      <c r="AW452" s="13" t="s">
        <v>32</v>
      </c>
      <c r="AX452" s="13" t="s">
        <v>76</v>
      </c>
      <c r="AY452" s="218" t="s">
        <v>156</v>
      </c>
    </row>
    <row r="453" spans="1:65" s="14" customFormat="1" ht="10.199999999999999">
      <c r="B453" s="219"/>
      <c r="C453" s="220"/>
      <c r="D453" s="209" t="s">
        <v>163</v>
      </c>
      <c r="E453" s="221" t="s">
        <v>1</v>
      </c>
      <c r="F453" s="222" t="s">
        <v>165</v>
      </c>
      <c r="G453" s="220"/>
      <c r="H453" s="223">
        <v>204.8</v>
      </c>
      <c r="I453" s="224"/>
      <c r="J453" s="220"/>
      <c r="K453" s="220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163</v>
      </c>
      <c r="AU453" s="229" t="s">
        <v>85</v>
      </c>
      <c r="AV453" s="14" t="s">
        <v>95</v>
      </c>
      <c r="AW453" s="14" t="s">
        <v>32</v>
      </c>
      <c r="AX453" s="14" t="s">
        <v>83</v>
      </c>
      <c r="AY453" s="229" t="s">
        <v>156</v>
      </c>
    </row>
    <row r="454" spans="1:65" s="2" customFormat="1" ht="24.15" customHeight="1">
      <c r="A454" s="35"/>
      <c r="B454" s="36"/>
      <c r="C454" s="240" t="s">
        <v>669</v>
      </c>
      <c r="D454" s="240" t="s">
        <v>189</v>
      </c>
      <c r="E454" s="241" t="s">
        <v>1393</v>
      </c>
      <c r="F454" s="242" t="s">
        <v>1394</v>
      </c>
      <c r="G454" s="243" t="s">
        <v>218</v>
      </c>
      <c r="H454" s="244">
        <v>225.28</v>
      </c>
      <c r="I454" s="245"/>
      <c r="J454" s="246">
        <f>ROUND(I454*H454,2)</f>
        <v>0</v>
      </c>
      <c r="K454" s="247"/>
      <c r="L454" s="248"/>
      <c r="M454" s="249" t="s">
        <v>1</v>
      </c>
      <c r="N454" s="250" t="s">
        <v>41</v>
      </c>
      <c r="O454" s="72"/>
      <c r="P454" s="203">
        <f>O454*H454</f>
        <v>0</v>
      </c>
      <c r="Q454" s="203">
        <v>6.3E-3</v>
      </c>
      <c r="R454" s="203">
        <f>Q454*H454</f>
        <v>1.4192640000000001</v>
      </c>
      <c r="S454" s="203">
        <v>0</v>
      </c>
      <c r="T454" s="204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05" t="s">
        <v>271</v>
      </c>
      <c r="AT454" s="205" t="s">
        <v>189</v>
      </c>
      <c r="AU454" s="205" t="s">
        <v>85</v>
      </c>
      <c r="AY454" s="18" t="s">
        <v>156</v>
      </c>
      <c r="BE454" s="206">
        <f>IF(N454="základní",J454,0)</f>
        <v>0</v>
      </c>
      <c r="BF454" s="206">
        <f>IF(N454="snížená",J454,0)</f>
        <v>0</v>
      </c>
      <c r="BG454" s="206">
        <f>IF(N454="zákl. přenesená",J454,0)</f>
        <v>0</v>
      </c>
      <c r="BH454" s="206">
        <f>IF(N454="sníž. přenesená",J454,0)</f>
        <v>0</v>
      </c>
      <c r="BI454" s="206">
        <f>IF(N454="nulová",J454,0)</f>
        <v>0</v>
      </c>
      <c r="BJ454" s="18" t="s">
        <v>83</v>
      </c>
      <c r="BK454" s="206">
        <f>ROUND(I454*H454,2)</f>
        <v>0</v>
      </c>
      <c r="BL454" s="18" t="s">
        <v>200</v>
      </c>
      <c r="BM454" s="205" t="s">
        <v>1395</v>
      </c>
    </row>
    <row r="455" spans="1:65" s="13" customFormat="1" ht="10.199999999999999">
      <c r="B455" s="207"/>
      <c r="C455" s="208"/>
      <c r="D455" s="209" t="s">
        <v>163</v>
      </c>
      <c r="E455" s="210" t="s">
        <v>1</v>
      </c>
      <c r="F455" s="211" t="s">
        <v>1396</v>
      </c>
      <c r="G455" s="208"/>
      <c r="H455" s="212">
        <v>225.28</v>
      </c>
      <c r="I455" s="213"/>
      <c r="J455" s="208"/>
      <c r="K455" s="208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163</v>
      </c>
      <c r="AU455" s="218" t="s">
        <v>85</v>
      </c>
      <c r="AV455" s="13" t="s">
        <v>85</v>
      </c>
      <c r="AW455" s="13" t="s">
        <v>32</v>
      </c>
      <c r="AX455" s="13" t="s">
        <v>76</v>
      </c>
      <c r="AY455" s="218" t="s">
        <v>156</v>
      </c>
    </row>
    <row r="456" spans="1:65" s="14" customFormat="1" ht="10.199999999999999">
      <c r="B456" s="219"/>
      <c r="C456" s="220"/>
      <c r="D456" s="209" t="s">
        <v>163</v>
      </c>
      <c r="E456" s="221" t="s">
        <v>1</v>
      </c>
      <c r="F456" s="222" t="s">
        <v>165</v>
      </c>
      <c r="G456" s="220"/>
      <c r="H456" s="223">
        <v>225.28</v>
      </c>
      <c r="I456" s="224"/>
      <c r="J456" s="220"/>
      <c r="K456" s="220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163</v>
      </c>
      <c r="AU456" s="229" t="s">
        <v>85</v>
      </c>
      <c r="AV456" s="14" t="s">
        <v>95</v>
      </c>
      <c r="AW456" s="14" t="s">
        <v>32</v>
      </c>
      <c r="AX456" s="14" t="s">
        <v>83</v>
      </c>
      <c r="AY456" s="229" t="s">
        <v>156</v>
      </c>
    </row>
    <row r="457" spans="1:65" s="2" customFormat="1" ht="21.75" customHeight="1">
      <c r="A457" s="35"/>
      <c r="B457" s="36"/>
      <c r="C457" s="193" t="s">
        <v>736</v>
      </c>
      <c r="D457" s="193" t="s">
        <v>158</v>
      </c>
      <c r="E457" s="194" t="s">
        <v>755</v>
      </c>
      <c r="F457" s="195" t="s">
        <v>756</v>
      </c>
      <c r="G457" s="196" t="s">
        <v>295</v>
      </c>
      <c r="H457" s="197">
        <v>4</v>
      </c>
      <c r="I457" s="198"/>
      <c r="J457" s="199">
        <f>ROUND(I457*H457,2)</f>
        <v>0</v>
      </c>
      <c r="K457" s="200"/>
      <c r="L457" s="40"/>
      <c r="M457" s="201" t="s">
        <v>1</v>
      </c>
      <c r="N457" s="202" t="s">
        <v>41</v>
      </c>
      <c r="O457" s="72"/>
      <c r="P457" s="203">
        <f>O457*H457</f>
        <v>0</v>
      </c>
      <c r="Q457" s="203">
        <v>3.3E-4</v>
      </c>
      <c r="R457" s="203">
        <f>Q457*H457</f>
        <v>1.32E-3</v>
      </c>
      <c r="S457" s="203">
        <v>0</v>
      </c>
      <c r="T457" s="204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05" t="s">
        <v>200</v>
      </c>
      <c r="AT457" s="205" t="s">
        <v>158</v>
      </c>
      <c r="AU457" s="205" t="s">
        <v>85</v>
      </c>
      <c r="AY457" s="18" t="s">
        <v>156</v>
      </c>
      <c r="BE457" s="206">
        <f>IF(N457="základní",J457,0)</f>
        <v>0</v>
      </c>
      <c r="BF457" s="206">
        <f>IF(N457="snížená",J457,0)</f>
        <v>0</v>
      </c>
      <c r="BG457" s="206">
        <f>IF(N457="zákl. přenesená",J457,0)</f>
        <v>0</v>
      </c>
      <c r="BH457" s="206">
        <f>IF(N457="sníž. přenesená",J457,0)</f>
        <v>0</v>
      </c>
      <c r="BI457" s="206">
        <f>IF(N457="nulová",J457,0)</f>
        <v>0</v>
      </c>
      <c r="BJ457" s="18" t="s">
        <v>83</v>
      </c>
      <c r="BK457" s="206">
        <f>ROUND(I457*H457,2)</f>
        <v>0</v>
      </c>
      <c r="BL457" s="18" t="s">
        <v>200</v>
      </c>
      <c r="BM457" s="205" t="s">
        <v>1397</v>
      </c>
    </row>
    <row r="458" spans="1:65" s="2" customFormat="1" ht="37.799999999999997" customHeight="1">
      <c r="A458" s="35"/>
      <c r="B458" s="36"/>
      <c r="C458" s="240" t="s">
        <v>695</v>
      </c>
      <c r="D458" s="240" t="s">
        <v>189</v>
      </c>
      <c r="E458" s="241" t="s">
        <v>759</v>
      </c>
      <c r="F458" s="242" t="s">
        <v>760</v>
      </c>
      <c r="G458" s="243" t="s">
        <v>295</v>
      </c>
      <c r="H458" s="244">
        <v>4</v>
      </c>
      <c r="I458" s="245"/>
      <c r="J458" s="246">
        <f>ROUND(I458*H458,2)</f>
        <v>0</v>
      </c>
      <c r="K458" s="247"/>
      <c r="L458" s="248"/>
      <c r="M458" s="249" t="s">
        <v>1</v>
      </c>
      <c r="N458" s="250" t="s">
        <v>41</v>
      </c>
      <c r="O458" s="72"/>
      <c r="P458" s="203">
        <f>O458*H458</f>
        <v>0</v>
      </c>
      <c r="Q458" s="203">
        <v>0</v>
      </c>
      <c r="R458" s="203">
        <f>Q458*H458</f>
        <v>0</v>
      </c>
      <c r="S458" s="203">
        <v>0</v>
      </c>
      <c r="T458" s="204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05" t="s">
        <v>271</v>
      </c>
      <c r="AT458" s="205" t="s">
        <v>189</v>
      </c>
      <c r="AU458" s="205" t="s">
        <v>85</v>
      </c>
      <c r="AY458" s="18" t="s">
        <v>156</v>
      </c>
      <c r="BE458" s="206">
        <f>IF(N458="základní",J458,0)</f>
        <v>0</v>
      </c>
      <c r="BF458" s="206">
        <f>IF(N458="snížená",J458,0)</f>
        <v>0</v>
      </c>
      <c r="BG458" s="206">
        <f>IF(N458="zákl. přenesená",J458,0)</f>
        <v>0</v>
      </c>
      <c r="BH458" s="206">
        <f>IF(N458="sníž. přenesená",J458,0)</f>
        <v>0</v>
      </c>
      <c r="BI458" s="206">
        <f>IF(N458="nulová",J458,0)</f>
        <v>0</v>
      </c>
      <c r="BJ458" s="18" t="s">
        <v>83</v>
      </c>
      <c r="BK458" s="206">
        <f>ROUND(I458*H458,2)</f>
        <v>0</v>
      </c>
      <c r="BL458" s="18" t="s">
        <v>200</v>
      </c>
      <c r="BM458" s="205" t="s">
        <v>1398</v>
      </c>
    </row>
    <row r="459" spans="1:65" s="2" customFormat="1" ht="16.5" customHeight="1">
      <c r="A459" s="35"/>
      <c r="B459" s="36"/>
      <c r="C459" s="193" t="s">
        <v>743</v>
      </c>
      <c r="D459" s="193" t="s">
        <v>158</v>
      </c>
      <c r="E459" s="194" t="s">
        <v>763</v>
      </c>
      <c r="F459" s="195" t="s">
        <v>764</v>
      </c>
      <c r="G459" s="196" t="s">
        <v>295</v>
      </c>
      <c r="H459" s="197">
        <v>4</v>
      </c>
      <c r="I459" s="198"/>
      <c r="J459" s="199">
        <f>ROUND(I459*H459,2)</f>
        <v>0</v>
      </c>
      <c r="K459" s="200"/>
      <c r="L459" s="40"/>
      <c r="M459" s="201" t="s">
        <v>1</v>
      </c>
      <c r="N459" s="202" t="s">
        <v>41</v>
      </c>
      <c r="O459" s="72"/>
      <c r="P459" s="203">
        <f>O459*H459</f>
        <v>0</v>
      </c>
      <c r="Q459" s="203">
        <v>0</v>
      </c>
      <c r="R459" s="203">
        <f>Q459*H459</f>
        <v>0</v>
      </c>
      <c r="S459" s="203">
        <v>0</v>
      </c>
      <c r="T459" s="204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05" t="s">
        <v>200</v>
      </c>
      <c r="AT459" s="205" t="s">
        <v>158</v>
      </c>
      <c r="AU459" s="205" t="s">
        <v>85</v>
      </c>
      <c r="AY459" s="18" t="s">
        <v>156</v>
      </c>
      <c r="BE459" s="206">
        <f>IF(N459="základní",J459,0)</f>
        <v>0</v>
      </c>
      <c r="BF459" s="206">
        <f>IF(N459="snížená",J459,0)</f>
        <v>0</v>
      </c>
      <c r="BG459" s="206">
        <f>IF(N459="zákl. přenesená",J459,0)</f>
        <v>0</v>
      </c>
      <c r="BH459" s="206">
        <f>IF(N459="sníž. přenesená",J459,0)</f>
        <v>0</v>
      </c>
      <c r="BI459" s="206">
        <f>IF(N459="nulová",J459,0)</f>
        <v>0</v>
      </c>
      <c r="BJ459" s="18" t="s">
        <v>83</v>
      </c>
      <c r="BK459" s="206">
        <f>ROUND(I459*H459,2)</f>
        <v>0</v>
      </c>
      <c r="BL459" s="18" t="s">
        <v>200</v>
      </c>
      <c r="BM459" s="205" t="s">
        <v>1399</v>
      </c>
    </row>
    <row r="460" spans="1:65" s="2" customFormat="1" ht="16.5" customHeight="1">
      <c r="A460" s="35"/>
      <c r="B460" s="36"/>
      <c r="C460" s="240" t="s">
        <v>749</v>
      </c>
      <c r="D460" s="240" t="s">
        <v>189</v>
      </c>
      <c r="E460" s="241" t="s">
        <v>766</v>
      </c>
      <c r="F460" s="242" t="s">
        <v>767</v>
      </c>
      <c r="G460" s="243" t="s">
        <v>295</v>
      </c>
      <c r="H460" s="244">
        <v>4</v>
      </c>
      <c r="I460" s="245"/>
      <c r="J460" s="246">
        <f>ROUND(I460*H460,2)</f>
        <v>0</v>
      </c>
      <c r="K460" s="247"/>
      <c r="L460" s="248"/>
      <c r="M460" s="249" t="s">
        <v>1</v>
      </c>
      <c r="N460" s="250" t="s">
        <v>41</v>
      </c>
      <c r="O460" s="72"/>
      <c r="P460" s="203">
        <f>O460*H460</f>
        <v>0</v>
      </c>
      <c r="Q460" s="203">
        <v>2.3999999999999998E-3</v>
      </c>
      <c r="R460" s="203">
        <f>Q460*H460</f>
        <v>9.5999999999999992E-3</v>
      </c>
      <c r="S460" s="203">
        <v>0</v>
      </c>
      <c r="T460" s="204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05" t="s">
        <v>271</v>
      </c>
      <c r="AT460" s="205" t="s">
        <v>189</v>
      </c>
      <c r="AU460" s="205" t="s">
        <v>85</v>
      </c>
      <c r="AY460" s="18" t="s">
        <v>156</v>
      </c>
      <c r="BE460" s="206">
        <f>IF(N460="základní",J460,0)</f>
        <v>0</v>
      </c>
      <c r="BF460" s="206">
        <f>IF(N460="snížená",J460,0)</f>
        <v>0</v>
      </c>
      <c r="BG460" s="206">
        <f>IF(N460="zákl. přenesená",J460,0)</f>
        <v>0</v>
      </c>
      <c r="BH460" s="206">
        <f>IF(N460="sníž. přenesená",J460,0)</f>
        <v>0</v>
      </c>
      <c r="BI460" s="206">
        <f>IF(N460="nulová",J460,0)</f>
        <v>0</v>
      </c>
      <c r="BJ460" s="18" t="s">
        <v>83</v>
      </c>
      <c r="BK460" s="206">
        <f>ROUND(I460*H460,2)</f>
        <v>0</v>
      </c>
      <c r="BL460" s="18" t="s">
        <v>200</v>
      </c>
      <c r="BM460" s="205" t="s">
        <v>1400</v>
      </c>
    </row>
    <row r="461" spans="1:65" s="2" customFormat="1" ht="33" customHeight="1">
      <c r="A461" s="35"/>
      <c r="B461" s="36"/>
      <c r="C461" s="193" t="s">
        <v>754</v>
      </c>
      <c r="D461" s="193" t="s">
        <v>158</v>
      </c>
      <c r="E461" s="194" t="s">
        <v>770</v>
      </c>
      <c r="F461" s="195" t="s">
        <v>771</v>
      </c>
      <c r="G461" s="196" t="s">
        <v>186</v>
      </c>
      <c r="H461" s="197">
        <v>7.6159999999999997</v>
      </c>
      <c r="I461" s="198"/>
      <c r="J461" s="199">
        <f>ROUND(I461*H461,2)</f>
        <v>0</v>
      </c>
      <c r="K461" s="200"/>
      <c r="L461" s="40"/>
      <c r="M461" s="201" t="s">
        <v>1</v>
      </c>
      <c r="N461" s="202" t="s">
        <v>41</v>
      </c>
      <c r="O461" s="72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05" t="s">
        <v>200</v>
      </c>
      <c r="AT461" s="205" t="s">
        <v>158</v>
      </c>
      <c r="AU461" s="205" t="s">
        <v>85</v>
      </c>
      <c r="AY461" s="18" t="s">
        <v>156</v>
      </c>
      <c r="BE461" s="206">
        <f>IF(N461="základní",J461,0)</f>
        <v>0</v>
      </c>
      <c r="BF461" s="206">
        <f>IF(N461="snížená",J461,0)</f>
        <v>0</v>
      </c>
      <c r="BG461" s="206">
        <f>IF(N461="zákl. přenesená",J461,0)</f>
        <v>0</v>
      </c>
      <c r="BH461" s="206">
        <f>IF(N461="sníž. přenesená",J461,0)</f>
        <v>0</v>
      </c>
      <c r="BI461" s="206">
        <f>IF(N461="nulová",J461,0)</f>
        <v>0</v>
      </c>
      <c r="BJ461" s="18" t="s">
        <v>83</v>
      </c>
      <c r="BK461" s="206">
        <f>ROUND(I461*H461,2)</f>
        <v>0</v>
      </c>
      <c r="BL461" s="18" t="s">
        <v>200</v>
      </c>
      <c r="BM461" s="205" t="s">
        <v>1401</v>
      </c>
    </row>
    <row r="462" spans="1:65" s="12" customFormat="1" ht="22.8" customHeight="1">
      <c r="B462" s="177"/>
      <c r="C462" s="178"/>
      <c r="D462" s="179" t="s">
        <v>75</v>
      </c>
      <c r="E462" s="191" t="s">
        <v>773</v>
      </c>
      <c r="F462" s="191" t="s">
        <v>774</v>
      </c>
      <c r="G462" s="178"/>
      <c r="H462" s="178"/>
      <c r="I462" s="181"/>
      <c r="J462" s="192">
        <f>BK462</f>
        <v>0</v>
      </c>
      <c r="K462" s="178"/>
      <c r="L462" s="183"/>
      <c r="M462" s="184"/>
      <c r="N462" s="185"/>
      <c r="O462" s="185"/>
      <c r="P462" s="186">
        <f>SUM(P463:P520)</f>
        <v>0</v>
      </c>
      <c r="Q462" s="185"/>
      <c r="R462" s="186">
        <f>SUM(R463:R520)</f>
        <v>4.5358533000000003</v>
      </c>
      <c r="S462" s="185"/>
      <c r="T462" s="187">
        <f>SUM(T463:T520)</f>
        <v>0</v>
      </c>
      <c r="AR462" s="188" t="s">
        <v>85</v>
      </c>
      <c r="AT462" s="189" t="s">
        <v>75</v>
      </c>
      <c r="AU462" s="189" t="s">
        <v>83</v>
      </c>
      <c r="AY462" s="188" t="s">
        <v>156</v>
      </c>
      <c r="BK462" s="190">
        <f>SUM(BK463:BK520)</f>
        <v>0</v>
      </c>
    </row>
    <row r="463" spans="1:65" s="2" customFormat="1" ht="16.5" customHeight="1">
      <c r="A463" s="35"/>
      <c r="B463" s="36"/>
      <c r="C463" s="193" t="s">
        <v>758</v>
      </c>
      <c r="D463" s="193" t="s">
        <v>158</v>
      </c>
      <c r="E463" s="194" t="s">
        <v>776</v>
      </c>
      <c r="F463" s="195" t="s">
        <v>777</v>
      </c>
      <c r="G463" s="196" t="s">
        <v>218</v>
      </c>
      <c r="H463" s="197">
        <v>112.01</v>
      </c>
      <c r="I463" s="198"/>
      <c r="J463" s="199">
        <f>ROUND(I463*H463,2)</f>
        <v>0</v>
      </c>
      <c r="K463" s="200"/>
      <c r="L463" s="40"/>
      <c r="M463" s="201" t="s">
        <v>1</v>
      </c>
      <c r="N463" s="202" t="s">
        <v>41</v>
      </c>
      <c r="O463" s="72"/>
      <c r="P463" s="203">
        <f>O463*H463</f>
        <v>0</v>
      </c>
      <c r="Q463" s="203">
        <v>0</v>
      </c>
      <c r="R463" s="203">
        <f>Q463*H463</f>
        <v>0</v>
      </c>
      <c r="S463" s="203">
        <v>0</v>
      </c>
      <c r="T463" s="204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05" t="s">
        <v>200</v>
      </c>
      <c r="AT463" s="205" t="s">
        <v>158</v>
      </c>
      <c r="AU463" s="205" t="s">
        <v>85</v>
      </c>
      <c r="AY463" s="18" t="s">
        <v>156</v>
      </c>
      <c r="BE463" s="206">
        <f>IF(N463="základní",J463,0)</f>
        <v>0</v>
      </c>
      <c r="BF463" s="206">
        <f>IF(N463="snížená",J463,0)</f>
        <v>0</v>
      </c>
      <c r="BG463" s="206">
        <f>IF(N463="zákl. přenesená",J463,0)</f>
        <v>0</v>
      </c>
      <c r="BH463" s="206">
        <f>IF(N463="sníž. přenesená",J463,0)</f>
        <v>0</v>
      </c>
      <c r="BI463" s="206">
        <f>IF(N463="nulová",J463,0)</f>
        <v>0</v>
      </c>
      <c r="BJ463" s="18" t="s">
        <v>83</v>
      </c>
      <c r="BK463" s="206">
        <f>ROUND(I463*H463,2)</f>
        <v>0</v>
      </c>
      <c r="BL463" s="18" t="s">
        <v>200</v>
      </c>
      <c r="BM463" s="205" t="s">
        <v>1402</v>
      </c>
    </row>
    <row r="464" spans="1:65" s="15" customFormat="1" ht="10.199999999999999">
      <c r="B464" s="230"/>
      <c r="C464" s="231"/>
      <c r="D464" s="209" t="s">
        <v>163</v>
      </c>
      <c r="E464" s="232" t="s">
        <v>1</v>
      </c>
      <c r="F464" s="233" t="s">
        <v>1403</v>
      </c>
      <c r="G464" s="231"/>
      <c r="H464" s="232" t="s">
        <v>1</v>
      </c>
      <c r="I464" s="234"/>
      <c r="J464" s="231"/>
      <c r="K464" s="231"/>
      <c r="L464" s="235"/>
      <c r="M464" s="236"/>
      <c r="N464" s="237"/>
      <c r="O464" s="237"/>
      <c r="P464" s="237"/>
      <c r="Q464" s="237"/>
      <c r="R464" s="237"/>
      <c r="S464" s="237"/>
      <c r="T464" s="238"/>
      <c r="AT464" s="239" t="s">
        <v>163</v>
      </c>
      <c r="AU464" s="239" t="s">
        <v>85</v>
      </c>
      <c r="AV464" s="15" t="s">
        <v>83</v>
      </c>
      <c r="AW464" s="15" t="s">
        <v>32</v>
      </c>
      <c r="AX464" s="15" t="s">
        <v>76</v>
      </c>
      <c r="AY464" s="239" t="s">
        <v>156</v>
      </c>
    </row>
    <row r="465" spans="1:65" s="13" customFormat="1" ht="10.199999999999999">
      <c r="B465" s="207"/>
      <c r="C465" s="208"/>
      <c r="D465" s="209" t="s">
        <v>163</v>
      </c>
      <c r="E465" s="210" t="s">
        <v>1</v>
      </c>
      <c r="F465" s="211" t="s">
        <v>1404</v>
      </c>
      <c r="G465" s="208"/>
      <c r="H465" s="212">
        <v>90.11</v>
      </c>
      <c r="I465" s="213"/>
      <c r="J465" s="208"/>
      <c r="K465" s="208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163</v>
      </c>
      <c r="AU465" s="218" t="s">
        <v>85</v>
      </c>
      <c r="AV465" s="13" t="s">
        <v>85</v>
      </c>
      <c r="AW465" s="13" t="s">
        <v>32</v>
      </c>
      <c r="AX465" s="13" t="s">
        <v>76</v>
      </c>
      <c r="AY465" s="218" t="s">
        <v>156</v>
      </c>
    </row>
    <row r="466" spans="1:65" s="15" customFormat="1" ht="10.199999999999999">
      <c r="B466" s="230"/>
      <c r="C466" s="231"/>
      <c r="D466" s="209" t="s">
        <v>163</v>
      </c>
      <c r="E466" s="232" t="s">
        <v>1</v>
      </c>
      <c r="F466" s="233" t="s">
        <v>1276</v>
      </c>
      <c r="G466" s="231"/>
      <c r="H466" s="232" t="s">
        <v>1</v>
      </c>
      <c r="I466" s="234"/>
      <c r="J466" s="231"/>
      <c r="K466" s="231"/>
      <c r="L466" s="235"/>
      <c r="M466" s="236"/>
      <c r="N466" s="237"/>
      <c r="O466" s="237"/>
      <c r="P466" s="237"/>
      <c r="Q466" s="237"/>
      <c r="R466" s="237"/>
      <c r="S466" s="237"/>
      <c r="T466" s="238"/>
      <c r="AT466" s="239" t="s">
        <v>163</v>
      </c>
      <c r="AU466" s="239" t="s">
        <v>85</v>
      </c>
      <c r="AV466" s="15" t="s">
        <v>83</v>
      </c>
      <c r="AW466" s="15" t="s">
        <v>32</v>
      </c>
      <c r="AX466" s="15" t="s">
        <v>76</v>
      </c>
      <c r="AY466" s="239" t="s">
        <v>156</v>
      </c>
    </row>
    <row r="467" spans="1:65" s="13" customFormat="1" ht="10.199999999999999">
      <c r="B467" s="207"/>
      <c r="C467" s="208"/>
      <c r="D467" s="209" t="s">
        <v>163</v>
      </c>
      <c r="E467" s="210" t="s">
        <v>1</v>
      </c>
      <c r="F467" s="211" t="s">
        <v>1277</v>
      </c>
      <c r="G467" s="208"/>
      <c r="H467" s="212">
        <v>21.9</v>
      </c>
      <c r="I467" s="213"/>
      <c r="J467" s="208"/>
      <c r="K467" s="208"/>
      <c r="L467" s="214"/>
      <c r="M467" s="215"/>
      <c r="N467" s="216"/>
      <c r="O467" s="216"/>
      <c r="P467" s="216"/>
      <c r="Q467" s="216"/>
      <c r="R467" s="216"/>
      <c r="S467" s="216"/>
      <c r="T467" s="217"/>
      <c r="AT467" s="218" t="s">
        <v>163</v>
      </c>
      <c r="AU467" s="218" t="s">
        <v>85</v>
      </c>
      <c r="AV467" s="13" t="s">
        <v>85</v>
      </c>
      <c r="AW467" s="13" t="s">
        <v>32</v>
      </c>
      <c r="AX467" s="13" t="s">
        <v>76</v>
      </c>
      <c r="AY467" s="218" t="s">
        <v>156</v>
      </c>
    </row>
    <row r="468" spans="1:65" s="14" customFormat="1" ht="10.199999999999999">
      <c r="B468" s="219"/>
      <c r="C468" s="220"/>
      <c r="D468" s="209" t="s">
        <v>163</v>
      </c>
      <c r="E468" s="221" t="s">
        <v>1</v>
      </c>
      <c r="F468" s="222" t="s">
        <v>165</v>
      </c>
      <c r="G468" s="220"/>
      <c r="H468" s="223">
        <v>112.00999999999999</v>
      </c>
      <c r="I468" s="224"/>
      <c r="J468" s="220"/>
      <c r="K468" s="220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163</v>
      </c>
      <c r="AU468" s="229" t="s">
        <v>85</v>
      </c>
      <c r="AV468" s="14" t="s">
        <v>95</v>
      </c>
      <c r="AW468" s="14" t="s">
        <v>32</v>
      </c>
      <c r="AX468" s="14" t="s">
        <v>83</v>
      </c>
      <c r="AY468" s="229" t="s">
        <v>156</v>
      </c>
    </row>
    <row r="469" spans="1:65" s="2" customFormat="1" ht="16.5" customHeight="1">
      <c r="A469" s="35"/>
      <c r="B469" s="36"/>
      <c r="C469" s="193" t="s">
        <v>762</v>
      </c>
      <c r="D469" s="193" t="s">
        <v>158</v>
      </c>
      <c r="E469" s="194" t="s">
        <v>785</v>
      </c>
      <c r="F469" s="195" t="s">
        <v>786</v>
      </c>
      <c r="G469" s="196" t="s">
        <v>218</v>
      </c>
      <c r="H469" s="197">
        <v>112.01</v>
      </c>
      <c r="I469" s="198"/>
      <c r="J469" s="199">
        <f>ROUND(I469*H469,2)</f>
        <v>0</v>
      </c>
      <c r="K469" s="200"/>
      <c r="L469" s="40"/>
      <c r="M469" s="201" t="s">
        <v>1</v>
      </c>
      <c r="N469" s="202" t="s">
        <v>41</v>
      </c>
      <c r="O469" s="72"/>
      <c r="P469" s="203">
        <f>O469*H469</f>
        <v>0</v>
      </c>
      <c r="Q469" s="203">
        <v>2.9999999999999997E-4</v>
      </c>
      <c r="R469" s="203">
        <f>Q469*H469</f>
        <v>3.3603000000000001E-2</v>
      </c>
      <c r="S469" s="203">
        <v>0</v>
      </c>
      <c r="T469" s="204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05" t="s">
        <v>200</v>
      </c>
      <c r="AT469" s="205" t="s">
        <v>158</v>
      </c>
      <c r="AU469" s="205" t="s">
        <v>85</v>
      </c>
      <c r="AY469" s="18" t="s">
        <v>156</v>
      </c>
      <c r="BE469" s="206">
        <f>IF(N469="základní",J469,0)</f>
        <v>0</v>
      </c>
      <c r="BF469" s="206">
        <f>IF(N469="snížená",J469,0)</f>
        <v>0</v>
      </c>
      <c r="BG469" s="206">
        <f>IF(N469="zákl. přenesená",J469,0)</f>
        <v>0</v>
      </c>
      <c r="BH469" s="206">
        <f>IF(N469="sníž. přenesená",J469,0)</f>
        <v>0</v>
      </c>
      <c r="BI469" s="206">
        <f>IF(N469="nulová",J469,0)</f>
        <v>0</v>
      </c>
      <c r="BJ469" s="18" t="s">
        <v>83</v>
      </c>
      <c r="BK469" s="206">
        <f>ROUND(I469*H469,2)</f>
        <v>0</v>
      </c>
      <c r="BL469" s="18" t="s">
        <v>200</v>
      </c>
      <c r="BM469" s="205" t="s">
        <v>1405</v>
      </c>
    </row>
    <row r="470" spans="1:65" s="2" customFormat="1" ht="24.15" customHeight="1">
      <c r="A470" s="35"/>
      <c r="B470" s="36"/>
      <c r="C470" s="193" t="s">
        <v>761</v>
      </c>
      <c r="D470" s="193" t="s">
        <v>158</v>
      </c>
      <c r="E470" s="194" t="s">
        <v>789</v>
      </c>
      <c r="F470" s="195" t="s">
        <v>790</v>
      </c>
      <c r="G470" s="196" t="s">
        <v>218</v>
      </c>
      <c r="H470" s="197">
        <v>112.01</v>
      </c>
      <c r="I470" s="198"/>
      <c r="J470" s="199">
        <f>ROUND(I470*H470,2)</f>
        <v>0</v>
      </c>
      <c r="K470" s="200"/>
      <c r="L470" s="40"/>
      <c r="M470" s="201" t="s">
        <v>1</v>
      </c>
      <c r="N470" s="202" t="s">
        <v>41</v>
      </c>
      <c r="O470" s="72"/>
      <c r="P470" s="203">
        <f>O470*H470</f>
        <v>0</v>
      </c>
      <c r="Q470" s="203">
        <v>7.4999999999999997E-3</v>
      </c>
      <c r="R470" s="203">
        <f>Q470*H470</f>
        <v>0.84007500000000002</v>
      </c>
      <c r="S470" s="203">
        <v>0</v>
      </c>
      <c r="T470" s="204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05" t="s">
        <v>200</v>
      </c>
      <c r="AT470" s="205" t="s">
        <v>158</v>
      </c>
      <c r="AU470" s="205" t="s">
        <v>85</v>
      </c>
      <c r="AY470" s="18" t="s">
        <v>156</v>
      </c>
      <c r="BE470" s="206">
        <f>IF(N470="základní",J470,0)</f>
        <v>0</v>
      </c>
      <c r="BF470" s="206">
        <f>IF(N470="snížená",J470,0)</f>
        <v>0</v>
      </c>
      <c r="BG470" s="206">
        <f>IF(N470="zákl. přenesená",J470,0)</f>
        <v>0</v>
      </c>
      <c r="BH470" s="206">
        <f>IF(N470="sníž. přenesená",J470,0)</f>
        <v>0</v>
      </c>
      <c r="BI470" s="206">
        <f>IF(N470="nulová",J470,0)</f>
        <v>0</v>
      </c>
      <c r="BJ470" s="18" t="s">
        <v>83</v>
      </c>
      <c r="BK470" s="206">
        <f>ROUND(I470*H470,2)</f>
        <v>0</v>
      </c>
      <c r="BL470" s="18" t="s">
        <v>200</v>
      </c>
      <c r="BM470" s="205" t="s">
        <v>1406</v>
      </c>
    </row>
    <row r="471" spans="1:65" s="2" customFormat="1" ht="33" customHeight="1">
      <c r="A471" s="35"/>
      <c r="B471" s="36"/>
      <c r="C471" s="193" t="s">
        <v>769</v>
      </c>
      <c r="D471" s="193" t="s">
        <v>158</v>
      </c>
      <c r="E471" s="194" t="s">
        <v>813</v>
      </c>
      <c r="F471" s="195" t="s">
        <v>814</v>
      </c>
      <c r="G471" s="196" t="s">
        <v>203</v>
      </c>
      <c r="H471" s="197">
        <v>60.2</v>
      </c>
      <c r="I471" s="198"/>
      <c r="J471" s="199">
        <f>ROUND(I471*H471,2)</f>
        <v>0</v>
      </c>
      <c r="K471" s="200"/>
      <c r="L471" s="40"/>
      <c r="M471" s="201" t="s">
        <v>1</v>
      </c>
      <c r="N471" s="202" t="s">
        <v>41</v>
      </c>
      <c r="O471" s="72"/>
      <c r="P471" s="203">
        <f>O471*H471</f>
        <v>0</v>
      </c>
      <c r="Q471" s="203">
        <v>5.8E-4</v>
      </c>
      <c r="R471" s="203">
        <f>Q471*H471</f>
        <v>3.4916000000000003E-2</v>
      </c>
      <c r="S471" s="203">
        <v>0</v>
      </c>
      <c r="T471" s="204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05" t="s">
        <v>200</v>
      </c>
      <c r="AT471" s="205" t="s">
        <v>158</v>
      </c>
      <c r="AU471" s="205" t="s">
        <v>85</v>
      </c>
      <c r="AY471" s="18" t="s">
        <v>156</v>
      </c>
      <c r="BE471" s="206">
        <f>IF(N471="základní",J471,0)</f>
        <v>0</v>
      </c>
      <c r="BF471" s="206">
        <f>IF(N471="snížená",J471,0)</f>
        <v>0</v>
      </c>
      <c r="BG471" s="206">
        <f>IF(N471="zákl. přenesená",J471,0)</f>
        <v>0</v>
      </c>
      <c r="BH471" s="206">
        <f>IF(N471="sníž. přenesená",J471,0)</f>
        <v>0</v>
      </c>
      <c r="BI471" s="206">
        <f>IF(N471="nulová",J471,0)</f>
        <v>0</v>
      </c>
      <c r="BJ471" s="18" t="s">
        <v>83</v>
      </c>
      <c r="BK471" s="206">
        <f>ROUND(I471*H471,2)</f>
        <v>0</v>
      </c>
      <c r="BL471" s="18" t="s">
        <v>200</v>
      </c>
      <c r="BM471" s="205" t="s">
        <v>1407</v>
      </c>
    </row>
    <row r="472" spans="1:65" s="15" customFormat="1" ht="10.199999999999999">
      <c r="B472" s="230"/>
      <c r="C472" s="231"/>
      <c r="D472" s="209" t="s">
        <v>163</v>
      </c>
      <c r="E472" s="232" t="s">
        <v>1</v>
      </c>
      <c r="F472" s="233" t="s">
        <v>1271</v>
      </c>
      <c r="G472" s="231"/>
      <c r="H472" s="232" t="s">
        <v>1</v>
      </c>
      <c r="I472" s="234"/>
      <c r="J472" s="231"/>
      <c r="K472" s="231"/>
      <c r="L472" s="235"/>
      <c r="M472" s="236"/>
      <c r="N472" s="237"/>
      <c r="O472" s="237"/>
      <c r="P472" s="237"/>
      <c r="Q472" s="237"/>
      <c r="R472" s="237"/>
      <c r="S472" s="237"/>
      <c r="T472" s="238"/>
      <c r="AT472" s="239" t="s">
        <v>163</v>
      </c>
      <c r="AU472" s="239" t="s">
        <v>85</v>
      </c>
      <c r="AV472" s="15" t="s">
        <v>83</v>
      </c>
      <c r="AW472" s="15" t="s">
        <v>32</v>
      </c>
      <c r="AX472" s="15" t="s">
        <v>76</v>
      </c>
      <c r="AY472" s="239" t="s">
        <v>156</v>
      </c>
    </row>
    <row r="473" spans="1:65" s="13" customFormat="1" ht="10.199999999999999">
      <c r="B473" s="207"/>
      <c r="C473" s="208"/>
      <c r="D473" s="209" t="s">
        <v>163</v>
      </c>
      <c r="E473" s="210" t="s">
        <v>1</v>
      </c>
      <c r="F473" s="211" t="s">
        <v>1408</v>
      </c>
      <c r="G473" s="208"/>
      <c r="H473" s="212">
        <v>34</v>
      </c>
      <c r="I473" s="213"/>
      <c r="J473" s="208"/>
      <c r="K473" s="208"/>
      <c r="L473" s="214"/>
      <c r="M473" s="215"/>
      <c r="N473" s="216"/>
      <c r="O473" s="216"/>
      <c r="P473" s="216"/>
      <c r="Q473" s="216"/>
      <c r="R473" s="216"/>
      <c r="S473" s="216"/>
      <c r="T473" s="217"/>
      <c r="AT473" s="218" t="s">
        <v>163</v>
      </c>
      <c r="AU473" s="218" t="s">
        <v>85</v>
      </c>
      <c r="AV473" s="13" t="s">
        <v>85</v>
      </c>
      <c r="AW473" s="13" t="s">
        <v>32</v>
      </c>
      <c r="AX473" s="13" t="s">
        <v>76</v>
      </c>
      <c r="AY473" s="218" t="s">
        <v>156</v>
      </c>
    </row>
    <row r="474" spans="1:65" s="13" customFormat="1" ht="10.199999999999999">
      <c r="B474" s="207"/>
      <c r="C474" s="208"/>
      <c r="D474" s="209" t="s">
        <v>163</v>
      </c>
      <c r="E474" s="210" t="s">
        <v>1</v>
      </c>
      <c r="F474" s="211" t="s">
        <v>1409</v>
      </c>
      <c r="G474" s="208"/>
      <c r="H474" s="212">
        <v>-5.8</v>
      </c>
      <c r="I474" s="213"/>
      <c r="J474" s="208"/>
      <c r="K474" s="208"/>
      <c r="L474" s="214"/>
      <c r="M474" s="215"/>
      <c r="N474" s="216"/>
      <c r="O474" s="216"/>
      <c r="P474" s="216"/>
      <c r="Q474" s="216"/>
      <c r="R474" s="216"/>
      <c r="S474" s="216"/>
      <c r="T474" s="217"/>
      <c r="AT474" s="218" t="s">
        <v>163</v>
      </c>
      <c r="AU474" s="218" t="s">
        <v>85</v>
      </c>
      <c r="AV474" s="13" t="s">
        <v>85</v>
      </c>
      <c r="AW474" s="13" t="s">
        <v>32</v>
      </c>
      <c r="AX474" s="13" t="s">
        <v>76</v>
      </c>
      <c r="AY474" s="218" t="s">
        <v>156</v>
      </c>
    </row>
    <row r="475" spans="1:65" s="15" customFormat="1" ht="10.199999999999999">
      <c r="B475" s="230"/>
      <c r="C475" s="231"/>
      <c r="D475" s="209" t="s">
        <v>163</v>
      </c>
      <c r="E475" s="232" t="s">
        <v>1</v>
      </c>
      <c r="F475" s="233" t="s">
        <v>1152</v>
      </c>
      <c r="G475" s="231"/>
      <c r="H475" s="232" t="s">
        <v>1</v>
      </c>
      <c r="I475" s="234"/>
      <c r="J475" s="231"/>
      <c r="K475" s="231"/>
      <c r="L475" s="235"/>
      <c r="M475" s="236"/>
      <c r="N475" s="237"/>
      <c r="O475" s="237"/>
      <c r="P475" s="237"/>
      <c r="Q475" s="237"/>
      <c r="R475" s="237"/>
      <c r="S475" s="237"/>
      <c r="T475" s="238"/>
      <c r="AT475" s="239" t="s">
        <v>163</v>
      </c>
      <c r="AU475" s="239" t="s">
        <v>85</v>
      </c>
      <c r="AV475" s="15" t="s">
        <v>83</v>
      </c>
      <c r="AW475" s="15" t="s">
        <v>32</v>
      </c>
      <c r="AX475" s="15" t="s">
        <v>76</v>
      </c>
      <c r="AY475" s="239" t="s">
        <v>156</v>
      </c>
    </row>
    <row r="476" spans="1:65" s="13" customFormat="1" ht="10.199999999999999">
      <c r="B476" s="207"/>
      <c r="C476" s="208"/>
      <c r="D476" s="209" t="s">
        <v>163</v>
      </c>
      <c r="E476" s="210" t="s">
        <v>1</v>
      </c>
      <c r="F476" s="211" t="s">
        <v>1410</v>
      </c>
      <c r="G476" s="208"/>
      <c r="H476" s="212">
        <v>32.799999999999997</v>
      </c>
      <c r="I476" s="213"/>
      <c r="J476" s="208"/>
      <c r="K476" s="208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163</v>
      </c>
      <c r="AU476" s="218" t="s">
        <v>85</v>
      </c>
      <c r="AV476" s="13" t="s">
        <v>85</v>
      </c>
      <c r="AW476" s="13" t="s">
        <v>32</v>
      </c>
      <c r="AX476" s="13" t="s">
        <v>76</v>
      </c>
      <c r="AY476" s="218" t="s">
        <v>156</v>
      </c>
    </row>
    <row r="477" spans="1:65" s="13" customFormat="1" ht="10.199999999999999">
      <c r="B477" s="207"/>
      <c r="C477" s="208"/>
      <c r="D477" s="209" t="s">
        <v>163</v>
      </c>
      <c r="E477" s="210" t="s">
        <v>1</v>
      </c>
      <c r="F477" s="211" t="s">
        <v>405</v>
      </c>
      <c r="G477" s="208"/>
      <c r="H477" s="212">
        <v>-0.8</v>
      </c>
      <c r="I477" s="213"/>
      <c r="J477" s="208"/>
      <c r="K477" s="208"/>
      <c r="L477" s="214"/>
      <c r="M477" s="215"/>
      <c r="N477" s="216"/>
      <c r="O477" s="216"/>
      <c r="P477" s="216"/>
      <c r="Q477" s="216"/>
      <c r="R477" s="216"/>
      <c r="S477" s="216"/>
      <c r="T477" s="217"/>
      <c r="AT477" s="218" t="s">
        <v>163</v>
      </c>
      <c r="AU477" s="218" t="s">
        <v>85</v>
      </c>
      <c r="AV477" s="13" t="s">
        <v>85</v>
      </c>
      <c r="AW477" s="13" t="s">
        <v>32</v>
      </c>
      <c r="AX477" s="13" t="s">
        <v>76</v>
      </c>
      <c r="AY477" s="218" t="s">
        <v>156</v>
      </c>
    </row>
    <row r="478" spans="1:65" s="14" customFormat="1" ht="10.199999999999999">
      <c r="B478" s="219"/>
      <c r="C478" s="220"/>
      <c r="D478" s="209" t="s">
        <v>163</v>
      </c>
      <c r="E478" s="221" t="s">
        <v>1</v>
      </c>
      <c r="F478" s="222" t="s">
        <v>165</v>
      </c>
      <c r="G478" s="220"/>
      <c r="H478" s="223">
        <v>60.2</v>
      </c>
      <c r="I478" s="224"/>
      <c r="J478" s="220"/>
      <c r="K478" s="220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163</v>
      </c>
      <c r="AU478" s="229" t="s">
        <v>85</v>
      </c>
      <c r="AV478" s="14" t="s">
        <v>95</v>
      </c>
      <c r="AW478" s="14" t="s">
        <v>32</v>
      </c>
      <c r="AX478" s="14" t="s">
        <v>83</v>
      </c>
      <c r="AY478" s="229" t="s">
        <v>156</v>
      </c>
    </row>
    <row r="479" spans="1:65" s="2" customFormat="1" ht="24.15" customHeight="1">
      <c r="A479" s="35"/>
      <c r="B479" s="36"/>
      <c r="C479" s="240" t="s">
        <v>775</v>
      </c>
      <c r="D479" s="240" t="s">
        <v>189</v>
      </c>
      <c r="E479" s="241" t="s">
        <v>826</v>
      </c>
      <c r="F479" s="242" t="s">
        <v>827</v>
      </c>
      <c r="G479" s="243" t="s">
        <v>203</v>
      </c>
      <c r="H479" s="244">
        <v>66.22</v>
      </c>
      <c r="I479" s="245"/>
      <c r="J479" s="246">
        <f>ROUND(I479*H479,2)</f>
        <v>0</v>
      </c>
      <c r="K479" s="247"/>
      <c r="L479" s="248"/>
      <c r="M479" s="249" t="s">
        <v>1</v>
      </c>
      <c r="N479" s="250" t="s">
        <v>41</v>
      </c>
      <c r="O479" s="72"/>
      <c r="P479" s="203">
        <f>O479*H479</f>
        <v>0</v>
      </c>
      <c r="Q479" s="203">
        <v>2.64E-3</v>
      </c>
      <c r="R479" s="203">
        <f>Q479*H479</f>
        <v>0.1748208</v>
      </c>
      <c r="S479" s="203">
        <v>0</v>
      </c>
      <c r="T479" s="204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05" t="s">
        <v>271</v>
      </c>
      <c r="AT479" s="205" t="s">
        <v>189</v>
      </c>
      <c r="AU479" s="205" t="s">
        <v>85</v>
      </c>
      <c r="AY479" s="18" t="s">
        <v>156</v>
      </c>
      <c r="BE479" s="206">
        <f>IF(N479="základní",J479,0)</f>
        <v>0</v>
      </c>
      <c r="BF479" s="206">
        <f>IF(N479="snížená",J479,0)</f>
        <v>0</v>
      </c>
      <c r="BG479" s="206">
        <f>IF(N479="zákl. přenesená",J479,0)</f>
        <v>0</v>
      </c>
      <c r="BH479" s="206">
        <f>IF(N479="sníž. přenesená",J479,0)</f>
        <v>0</v>
      </c>
      <c r="BI479" s="206">
        <f>IF(N479="nulová",J479,0)</f>
        <v>0</v>
      </c>
      <c r="BJ479" s="18" t="s">
        <v>83</v>
      </c>
      <c r="BK479" s="206">
        <f>ROUND(I479*H479,2)</f>
        <v>0</v>
      </c>
      <c r="BL479" s="18" t="s">
        <v>200</v>
      </c>
      <c r="BM479" s="205" t="s">
        <v>1411</v>
      </c>
    </row>
    <row r="480" spans="1:65" s="13" customFormat="1" ht="10.199999999999999">
      <c r="B480" s="207"/>
      <c r="C480" s="208"/>
      <c r="D480" s="209" t="s">
        <v>163</v>
      </c>
      <c r="E480" s="210" t="s">
        <v>1</v>
      </c>
      <c r="F480" s="211" t="s">
        <v>1412</v>
      </c>
      <c r="G480" s="208"/>
      <c r="H480" s="212">
        <v>66.22</v>
      </c>
      <c r="I480" s="213"/>
      <c r="J480" s="208"/>
      <c r="K480" s="208"/>
      <c r="L480" s="214"/>
      <c r="M480" s="215"/>
      <c r="N480" s="216"/>
      <c r="O480" s="216"/>
      <c r="P480" s="216"/>
      <c r="Q480" s="216"/>
      <c r="R480" s="216"/>
      <c r="S480" s="216"/>
      <c r="T480" s="217"/>
      <c r="AT480" s="218" t="s">
        <v>163</v>
      </c>
      <c r="AU480" s="218" t="s">
        <v>85</v>
      </c>
      <c r="AV480" s="13" t="s">
        <v>85</v>
      </c>
      <c r="AW480" s="13" t="s">
        <v>32</v>
      </c>
      <c r="AX480" s="13" t="s">
        <v>76</v>
      </c>
      <c r="AY480" s="218" t="s">
        <v>156</v>
      </c>
    </row>
    <row r="481" spans="1:65" s="14" customFormat="1" ht="10.199999999999999">
      <c r="B481" s="219"/>
      <c r="C481" s="220"/>
      <c r="D481" s="209" t="s">
        <v>163</v>
      </c>
      <c r="E481" s="221" t="s">
        <v>1</v>
      </c>
      <c r="F481" s="222" t="s">
        <v>165</v>
      </c>
      <c r="G481" s="220"/>
      <c r="H481" s="223">
        <v>66.22</v>
      </c>
      <c r="I481" s="224"/>
      <c r="J481" s="220"/>
      <c r="K481" s="220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163</v>
      </c>
      <c r="AU481" s="229" t="s">
        <v>85</v>
      </c>
      <c r="AV481" s="14" t="s">
        <v>95</v>
      </c>
      <c r="AW481" s="14" t="s">
        <v>32</v>
      </c>
      <c r="AX481" s="14" t="s">
        <v>83</v>
      </c>
      <c r="AY481" s="229" t="s">
        <v>156</v>
      </c>
    </row>
    <row r="482" spans="1:65" s="2" customFormat="1" ht="37.799999999999997" customHeight="1">
      <c r="A482" s="35"/>
      <c r="B482" s="36"/>
      <c r="C482" s="193" t="s">
        <v>784</v>
      </c>
      <c r="D482" s="193" t="s">
        <v>158</v>
      </c>
      <c r="E482" s="194" t="s">
        <v>831</v>
      </c>
      <c r="F482" s="195" t="s">
        <v>832</v>
      </c>
      <c r="G482" s="196" t="s">
        <v>218</v>
      </c>
      <c r="H482" s="197">
        <v>112.01</v>
      </c>
      <c r="I482" s="198"/>
      <c r="J482" s="199">
        <f>ROUND(I482*H482,2)</f>
        <v>0</v>
      </c>
      <c r="K482" s="200"/>
      <c r="L482" s="40"/>
      <c r="M482" s="201" t="s">
        <v>1</v>
      </c>
      <c r="N482" s="202" t="s">
        <v>41</v>
      </c>
      <c r="O482" s="72"/>
      <c r="P482" s="203">
        <f>O482*H482</f>
        <v>0</v>
      </c>
      <c r="Q482" s="203">
        <v>6.0000000000000001E-3</v>
      </c>
      <c r="R482" s="203">
        <f>Q482*H482</f>
        <v>0.67205999999999999</v>
      </c>
      <c r="S482" s="203">
        <v>0</v>
      </c>
      <c r="T482" s="204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05" t="s">
        <v>200</v>
      </c>
      <c r="AT482" s="205" t="s">
        <v>158</v>
      </c>
      <c r="AU482" s="205" t="s">
        <v>85</v>
      </c>
      <c r="AY482" s="18" t="s">
        <v>156</v>
      </c>
      <c r="BE482" s="206">
        <f>IF(N482="základní",J482,0)</f>
        <v>0</v>
      </c>
      <c r="BF482" s="206">
        <f>IF(N482="snížená",J482,0)</f>
        <v>0</v>
      </c>
      <c r="BG482" s="206">
        <f>IF(N482="zákl. přenesená",J482,0)</f>
        <v>0</v>
      </c>
      <c r="BH482" s="206">
        <f>IF(N482="sníž. přenesená",J482,0)</f>
        <v>0</v>
      </c>
      <c r="BI482" s="206">
        <f>IF(N482="nulová",J482,0)</f>
        <v>0</v>
      </c>
      <c r="BJ482" s="18" t="s">
        <v>83</v>
      </c>
      <c r="BK482" s="206">
        <f>ROUND(I482*H482,2)</f>
        <v>0</v>
      </c>
      <c r="BL482" s="18" t="s">
        <v>200</v>
      </c>
      <c r="BM482" s="205" t="s">
        <v>1413</v>
      </c>
    </row>
    <row r="483" spans="1:65" s="2" customFormat="1" ht="24.15" customHeight="1">
      <c r="A483" s="35"/>
      <c r="B483" s="36"/>
      <c r="C483" s="240" t="s">
        <v>788</v>
      </c>
      <c r="D483" s="240" t="s">
        <v>189</v>
      </c>
      <c r="E483" s="241" t="s">
        <v>835</v>
      </c>
      <c r="F483" s="242" t="s">
        <v>836</v>
      </c>
      <c r="G483" s="243" t="s">
        <v>218</v>
      </c>
      <c r="H483" s="244">
        <v>123.211</v>
      </c>
      <c r="I483" s="245"/>
      <c r="J483" s="246">
        <f>ROUND(I483*H483,2)</f>
        <v>0</v>
      </c>
      <c r="K483" s="247"/>
      <c r="L483" s="248"/>
      <c r="M483" s="249" t="s">
        <v>1</v>
      </c>
      <c r="N483" s="250" t="s">
        <v>41</v>
      </c>
      <c r="O483" s="72"/>
      <c r="P483" s="203">
        <f>O483*H483</f>
        <v>0</v>
      </c>
      <c r="Q483" s="203">
        <v>2.1999999999999999E-2</v>
      </c>
      <c r="R483" s="203">
        <f>Q483*H483</f>
        <v>2.710642</v>
      </c>
      <c r="S483" s="203">
        <v>0</v>
      </c>
      <c r="T483" s="204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05" t="s">
        <v>271</v>
      </c>
      <c r="AT483" s="205" t="s">
        <v>189</v>
      </c>
      <c r="AU483" s="205" t="s">
        <v>85</v>
      </c>
      <c r="AY483" s="18" t="s">
        <v>156</v>
      </c>
      <c r="BE483" s="206">
        <f>IF(N483="základní",J483,0)</f>
        <v>0</v>
      </c>
      <c r="BF483" s="206">
        <f>IF(N483="snížená",J483,0)</f>
        <v>0</v>
      </c>
      <c r="BG483" s="206">
        <f>IF(N483="zákl. přenesená",J483,0)</f>
        <v>0</v>
      </c>
      <c r="BH483" s="206">
        <f>IF(N483="sníž. přenesená",J483,0)</f>
        <v>0</v>
      </c>
      <c r="BI483" s="206">
        <f>IF(N483="nulová",J483,0)</f>
        <v>0</v>
      </c>
      <c r="BJ483" s="18" t="s">
        <v>83</v>
      </c>
      <c r="BK483" s="206">
        <f>ROUND(I483*H483,2)</f>
        <v>0</v>
      </c>
      <c r="BL483" s="18" t="s">
        <v>200</v>
      </c>
      <c r="BM483" s="205" t="s">
        <v>1414</v>
      </c>
    </row>
    <row r="484" spans="1:65" s="13" customFormat="1" ht="10.199999999999999">
      <c r="B484" s="207"/>
      <c r="C484" s="208"/>
      <c r="D484" s="209" t="s">
        <v>163</v>
      </c>
      <c r="E484" s="210" t="s">
        <v>1</v>
      </c>
      <c r="F484" s="211" t="s">
        <v>1415</v>
      </c>
      <c r="G484" s="208"/>
      <c r="H484" s="212">
        <v>123.211</v>
      </c>
      <c r="I484" s="213"/>
      <c r="J484" s="208"/>
      <c r="K484" s="208"/>
      <c r="L484" s="214"/>
      <c r="M484" s="215"/>
      <c r="N484" s="216"/>
      <c r="O484" s="216"/>
      <c r="P484" s="216"/>
      <c r="Q484" s="216"/>
      <c r="R484" s="216"/>
      <c r="S484" s="216"/>
      <c r="T484" s="217"/>
      <c r="AT484" s="218" t="s">
        <v>163</v>
      </c>
      <c r="AU484" s="218" t="s">
        <v>85</v>
      </c>
      <c r="AV484" s="13" t="s">
        <v>85</v>
      </c>
      <c r="AW484" s="13" t="s">
        <v>32</v>
      </c>
      <c r="AX484" s="13" t="s">
        <v>76</v>
      </c>
      <c r="AY484" s="218" t="s">
        <v>156</v>
      </c>
    </row>
    <row r="485" spans="1:65" s="14" customFormat="1" ht="10.199999999999999">
      <c r="B485" s="219"/>
      <c r="C485" s="220"/>
      <c r="D485" s="209" t="s">
        <v>163</v>
      </c>
      <c r="E485" s="221" t="s">
        <v>1</v>
      </c>
      <c r="F485" s="222" t="s">
        <v>165</v>
      </c>
      <c r="G485" s="220"/>
      <c r="H485" s="223">
        <v>123.211</v>
      </c>
      <c r="I485" s="224"/>
      <c r="J485" s="220"/>
      <c r="K485" s="220"/>
      <c r="L485" s="225"/>
      <c r="M485" s="226"/>
      <c r="N485" s="227"/>
      <c r="O485" s="227"/>
      <c r="P485" s="227"/>
      <c r="Q485" s="227"/>
      <c r="R485" s="227"/>
      <c r="S485" s="227"/>
      <c r="T485" s="228"/>
      <c r="AT485" s="229" t="s">
        <v>163</v>
      </c>
      <c r="AU485" s="229" t="s">
        <v>85</v>
      </c>
      <c r="AV485" s="14" t="s">
        <v>95</v>
      </c>
      <c r="AW485" s="14" t="s">
        <v>32</v>
      </c>
      <c r="AX485" s="14" t="s">
        <v>83</v>
      </c>
      <c r="AY485" s="229" t="s">
        <v>156</v>
      </c>
    </row>
    <row r="486" spans="1:65" s="2" customFormat="1" ht="33" customHeight="1">
      <c r="A486" s="35"/>
      <c r="B486" s="36"/>
      <c r="C486" s="193" t="s">
        <v>792</v>
      </c>
      <c r="D486" s="193" t="s">
        <v>158</v>
      </c>
      <c r="E486" s="194" t="s">
        <v>840</v>
      </c>
      <c r="F486" s="195" t="s">
        <v>841</v>
      </c>
      <c r="G486" s="196" t="s">
        <v>218</v>
      </c>
      <c r="H486" s="197">
        <v>1.32</v>
      </c>
      <c r="I486" s="198"/>
      <c r="J486" s="199">
        <f>ROUND(I486*H486,2)</f>
        <v>0</v>
      </c>
      <c r="K486" s="200"/>
      <c r="L486" s="40"/>
      <c r="M486" s="201" t="s">
        <v>1</v>
      </c>
      <c r="N486" s="202" t="s">
        <v>41</v>
      </c>
      <c r="O486" s="72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05" t="s">
        <v>200</v>
      </c>
      <c r="AT486" s="205" t="s">
        <v>158</v>
      </c>
      <c r="AU486" s="205" t="s">
        <v>85</v>
      </c>
      <c r="AY486" s="18" t="s">
        <v>156</v>
      </c>
      <c r="BE486" s="206">
        <f>IF(N486="základní",J486,0)</f>
        <v>0</v>
      </c>
      <c r="BF486" s="206">
        <f>IF(N486="snížená",J486,0)</f>
        <v>0</v>
      </c>
      <c r="BG486" s="206">
        <f>IF(N486="zákl. přenesená",J486,0)</f>
        <v>0</v>
      </c>
      <c r="BH486" s="206">
        <f>IF(N486="sníž. přenesená",J486,0)</f>
        <v>0</v>
      </c>
      <c r="BI486" s="206">
        <f>IF(N486="nulová",J486,0)</f>
        <v>0</v>
      </c>
      <c r="BJ486" s="18" t="s">
        <v>83</v>
      </c>
      <c r="BK486" s="206">
        <f>ROUND(I486*H486,2)</f>
        <v>0</v>
      </c>
      <c r="BL486" s="18" t="s">
        <v>200</v>
      </c>
      <c r="BM486" s="205" t="s">
        <v>1416</v>
      </c>
    </row>
    <row r="487" spans="1:65" s="15" customFormat="1" ht="10.199999999999999">
      <c r="B487" s="230"/>
      <c r="C487" s="231"/>
      <c r="D487" s="209" t="s">
        <v>163</v>
      </c>
      <c r="E487" s="232" t="s">
        <v>1</v>
      </c>
      <c r="F487" s="233" t="s">
        <v>1112</v>
      </c>
      <c r="G487" s="231"/>
      <c r="H487" s="232" t="s">
        <v>1</v>
      </c>
      <c r="I487" s="234"/>
      <c r="J487" s="231"/>
      <c r="K487" s="231"/>
      <c r="L487" s="235"/>
      <c r="M487" s="236"/>
      <c r="N487" s="237"/>
      <c r="O487" s="237"/>
      <c r="P487" s="237"/>
      <c r="Q487" s="237"/>
      <c r="R487" s="237"/>
      <c r="S487" s="237"/>
      <c r="T487" s="238"/>
      <c r="AT487" s="239" t="s">
        <v>163</v>
      </c>
      <c r="AU487" s="239" t="s">
        <v>85</v>
      </c>
      <c r="AV487" s="15" t="s">
        <v>83</v>
      </c>
      <c r="AW487" s="15" t="s">
        <v>32</v>
      </c>
      <c r="AX487" s="15" t="s">
        <v>76</v>
      </c>
      <c r="AY487" s="239" t="s">
        <v>156</v>
      </c>
    </row>
    <row r="488" spans="1:65" s="13" customFormat="1" ht="10.199999999999999">
      <c r="B488" s="207"/>
      <c r="C488" s="208"/>
      <c r="D488" s="209" t="s">
        <v>163</v>
      </c>
      <c r="E488" s="210" t="s">
        <v>1</v>
      </c>
      <c r="F488" s="211" t="s">
        <v>1417</v>
      </c>
      <c r="G488" s="208"/>
      <c r="H488" s="212">
        <v>1.32</v>
      </c>
      <c r="I488" s="213"/>
      <c r="J488" s="208"/>
      <c r="K488" s="208"/>
      <c r="L488" s="214"/>
      <c r="M488" s="215"/>
      <c r="N488" s="216"/>
      <c r="O488" s="216"/>
      <c r="P488" s="216"/>
      <c r="Q488" s="216"/>
      <c r="R488" s="216"/>
      <c r="S488" s="216"/>
      <c r="T488" s="217"/>
      <c r="AT488" s="218" t="s">
        <v>163</v>
      </c>
      <c r="AU488" s="218" t="s">
        <v>85</v>
      </c>
      <c r="AV488" s="13" t="s">
        <v>85</v>
      </c>
      <c r="AW488" s="13" t="s">
        <v>32</v>
      </c>
      <c r="AX488" s="13" t="s">
        <v>76</v>
      </c>
      <c r="AY488" s="218" t="s">
        <v>156</v>
      </c>
    </row>
    <row r="489" spans="1:65" s="14" customFormat="1" ht="10.199999999999999">
      <c r="B489" s="219"/>
      <c r="C489" s="220"/>
      <c r="D489" s="209" t="s">
        <v>163</v>
      </c>
      <c r="E489" s="221" t="s">
        <v>1</v>
      </c>
      <c r="F489" s="222" t="s">
        <v>165</v>
      </c>
      <c r="G489" s="220"/>
      <c r="H489" s="223">
        <v>1.32</v>
      </c>
      <c r="I489" s="224"/>
      <c r="J489" s="220"/>
      <c r="K489" s="220"/>
      <c r="L489" s="225"/>
      <c r="M489" s="226"/>
      <c r="N489" s="227"/>
      <c r="O489" s="227"/>
      <c r="P489" s="227"/>
      <c r="Q489" s="227"/>
      <c r="R489" s="227"/>
      <c r="S489" s="227"/>
      <c r="T489" s="228"/>
      <c r="AT489" s="229" t="s">
        <v>163</v>
      </c>
      <c r="AU489" s="229" t="s">
        <v>85</v>
      </c>
      <c r="AV489" s="14" t="s">
        <v>95</v>
      </c>
      <c r="AW489" s="14" t="s">
        <v>32</v>
      </c>
      <c r="AX489" s="14" t="s">
        <v>83</v>
      </c>
      <c r="AY489" s="229" t="s">
        <v>156</v>
      </c>
    </row>
    <row r="490" spans="1:65" s="2" customFormat="1" ht="24.15" customHeight="1">
      <c r="A490" s="35"/>
      <c r="B490" s="36"/>
      <c r="C490" s="193" t="s">
        <v>798</v>
      </c>
      <c r="D490" s="193" t="s">
        <v>158</v>
      </c>
      <c r="E490" s="194" t="s">
        <v>846</v>
      </c>
      <c r="F490" s="195" t="s">
        <v>847</v>
      </c>
      <c r="G490" s="196" t="s">
        <v>218</v>
      </c>
      <c r="H490" s="197">
        <v>21.9</v>
      </c>
      <c r="I490" s="198"/>
      <c r="J490" s="199">
        <f>ROUND(I490*H490,2)</f>
        <v>0</v>
      </c>
      <c r="K490" s="200"/>
      <c r="L490" s="40"/>
      <c r="M490" s="201" t="s">
        <v>1</v>
      </c>
      <c r="N490" s="202" t="s">
        <v>41</v>
      </c>
      <c r="O490" s="72"/>
      <c r="P490" s="203">
        <f>O490*H490</f>
        <v>0</v>
      </c>
      <c r="Q490" s="203">
        <v>1.5E-3</v>
      </c>
      <c r="R490" s="203">
        <f>Q490*H490</f>
        <v>3.2849999999999997E-2</v>
      </c>
      <c r="S490" s="203">
        <v>0</v>
      </c>
      <c r="T490" s="204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05" t="s">
        <v>200</v>
      </c>
      <c r="AT490" s="205" t="s">
        <v>158</v>
      </c>
      <c r="AU490" s="205" t="s">
        <v>85</v>
      </c>
      <c r="AY490" s="18" t="s">
        <v>156</v>
      </c>
      <c r="BE490" s="206">
        <f>IF(N490="základní",J490,0)</f>
        <v>0</v>
      </c>
      <c r="BF490" s="206">
        <f>IF(N490="snížená",J490,0)</f>
        <v>0</v>
      </c>
      <c r="BG490" s="206">
        <f>IF(N490="zákl. přenesená",J490,0)</f>
        <v>0</v>
      </c>
      <c r="BH490" s="206">
        <f>IF(N490="sníž. přenesená",J490,0)</f>
        <v>0</v>
      </c>
      <c r="BI490" s="206">
        <f>IF(N490="nulová",J490,0)</f>
        <v>0</v>
      </c>
      <c r="BJ490" s="18" t="s">
        <v>83</v>
      </c>
      <c r="BK490" s="206">
        <f>ROUND(I490*H490,2)</f>
        <v>0</v>
      </c>
      <c r="BL490" s="18" t="s">
        <v>200</v>
      </c>
      <c r="BM490" s="205" t="s">
        <v>1418</v>
      </c>
    </row>
    <row r="491" spans="1:65" s="15" customFormat="1" ht="10.199999999999999">
      <c r="B491" s="230"/>
      <c r="C491" s="231"/>
      <c r="D491" s="209" t="s">
        <v>163</v>
      </c>
      <c r="E491" s="232" t="s">
        <v>1</v>
      </c>
      <c r="F491" s="233" t="s">
        <v>1276</v>
      </c>
      <c r="G491" s="231"/>
      <c r="H491" s="232" t="s">
        <v>1</v>
      </c>
      <c r="I491" s="234"/>
      <c r="J491" s="231"/>
      <c r="K491" s="231"/>
      <c r="L491" s="235"/>
      <c r="M491" s="236"/>
      <c r="N491" s="237"/>
      <c r="O491" s="237"/>
      <c r="P491" s="237"/>
      <c r="Q491" s="237"/>
      <c r="R491" s="237"/>
      <c r="S491" s="237"/>
      <c r="T491" s="238"/>
      <c r="AT491" s="239" t="s">
        <v>163</v>
      </c>
      <c r="AU491" s="239" t="s">
        <v>85</v>
      </c>
      <c r="AV491" s="15" t="s">
        <v>83</v>
      </c>
      <c r="AW491" s="15" t="s">
        <v>32</v>
      </c>
      <c r="AX491" s="15" t="s">
        <v>76</v>
      </c>
      <c r="AY491" s="239" t="s">
        <v>156</v>
      </c>
    </row>
    <row r="492" spans="1:65" s="13" customFormat="1" ht="10.199999999999999">
      <c r="B492" s="207"/>
      <c r="C492" s="208"/>
      <c r="D492" s="209" t="s">
        <v>163</v>
      </c>
      <c r="E492" s="210" t="s">
        <v>1</v>
      </c>
      <c r="F492" s="211" t="s">
        <v>1277</v>
      </c>
      <c r="G492" s="208"/>
      <c r="H492" s="212">
        <v>21.9</v>
      </c>
      <c r="I492" s="213"/>
      <c r="J492" s="208"/>
      <c r="K492" s="208"/>
      <c r="L492" s="214"/>
      <c r="M492" s="215"/>
      <c r="N492" s="216"/>
      <c r="O492" s="216"/>
      <c r="P492" s="216"/>
      <c r="Q492" s="216"/>
      <c r="R492" s="216"/>
      <c r="S492" s="216"/>
      <c r="T492" s="217"/>
      <c r="AT492" s="218" t="s">
        <v>163</v>
      </c>
      <c r="AU492" s="218" t="s">
        <v>85</v>
      </c>
      <c r="AV492" s="13" t="s">
        <v>85</v>
      </c>
      <c r="AW492" s="13" t="s">
        <v>32</v>
      </c>
      <c r="AX492" s="13" t="s">
        <v>76</v>
      </c>
      <c r="AY492" s="218" t="s">
        <v>156</v>
      </c>
    </row>
    <row r="493" spans="1:65" s="14" customFormat="1" ht="10.199999999999999">
      <c r="B493" s="219"/>
      <c r="C493" s="220"/>
      <c r="D493" s="209" t="s">
        <v>163</v>
      </c>
      <c r="E493" s="221" t="s">
        <v>1</v>
      </c>
      <c r="F493" s="222" t="s">
        <v>165</v>
      </c>
      <c r="G493" s="220"/>
      <c r="H493" s="223">
        <v>21.9</v>
      </c>
      <c r="I493" s="224"/>
      <c r="J493" s="220"/>
      <c r="K493" s="220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163</v>
      </c>
      <c r="AU493" s="229" t="s">
        <v>85</v>
      </c>
      <c r="AV493" s="14" t="s">
        <v>95</v>
      </c>
      <c r="AW493" s="14" t="s">
        <v>32</v>
      </c>
      <c r="AX493" s="14" t="s">
        <v>83</v>
      </c>
      <c r="AY493" s="229" t="s">
        <v>156</v>
      </c>
    </row>
    <row r="494" spans="1:65" s="2" customFormat="1" ht="16.5" customHeight="1">
      <c r="A494" s="35"/>
      <c r="B494" s="36"/>
      <c r="C494" s="193" t="s">
        <v>803</v>
      </c>
      <c r="D494" s="193" t="s">
        <v>158</v>
      </c>
      <c r="E494" s="194" t="s">
        <v>858</v>
      </c>
      <c r="F494" s="195" t="s">
        <v>859</v>
      </c>
      <c r="G494" s="196" t="s">
        <v>203</v>
      </c>
      <c r="H494" s="197">
        <v>60.2</v>
      </c>
      <c r="I494" s="198"/>
      <c r="J494" s="199">
        <f>ROUND(I494*H494,2)</f>
        <v>0</v>
      </c>
      <c r="K494" s="200"/>
      <c r="L494" s="40"/>
      <c r="M494" s="201" t="s">
        <v>1</v>
      </c>
      <c r="N494" s="202" t="s">
        <v>41</v>
      </c>
      <c r="O494" s="72"/>
      <c r="P494" s="203">
        <f>O494*H494</f>
        <v>0</v>
      </c>
      <c r="Q494" s="203">
        <v>3.0000000000000001E-5</v>
      </c>
      <c r="R494" s="203">
        <f>Q494*H494</f>
        <v>1.8060000000000001E-3</v>
      </c>
      <c r="S494" s="203">
        <v>0</v>
      </c>
      <c r="T494" s="204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05" t="s">
        <v>200</v>
      </c>
      <c r="AT494" s="205" t="s">
        <v>158</v>
      </c>
      <c r="AU494" s="205" t="s">
        <v>85</v>
      </c>
      <c r="AY494" s="18" t="s">
        <v>156</v>
      </c>
      <c r="BE494" s="206">
        <f>IF(N494="základní",J494,0)</f>
        <v>0</v>
      </c>
      <c r="BF494" s="206">
        <f>IF(N494="snížená",J494,0)</f>
        <v>0</v>
      </c>
      <c r="BG494" s="206">
        <f>IF(N494="zákl. přenesená",J494,0)</f>
        <v>0</v>
      </c>
      <c r="BH494" s="206">
        <f>IF(N494="sníž. přenesená",J494,0)</f>
        <v>0</v>
      </c>
      <c r="BI494" s="206">
        <f>IF(N494="nulová",J494,0)</f>
        <v>0</v>
      </c>
      <c r="BJ494" s="18" t="s">
        <v>83</v>
      </c>
      <c r="BK494" s="206">
        <f>ROUND(I494*H494,2)</f>
        <v>0</v>
      </c>
      <c r="BL494" s="18" t="s">
        <v>200</v>
      </c>
      <c r="BM494" s="205" t="s">
        <v>1419</v>
      </c>
    </row>
    <row r="495" spans="1:65" s="2" customFormat="1" ht="16.5" customHeight="1">
      <c r="A495" s="35"/>
      <c r="B495" s="36"/>
      <c r="C495" s="193" t="s">
        <v>807</v>
      </c>
      <c r="D495" s="193" t="s">
        <v>158</v>
      </c>
      <c r="E495" s="194" t="s">
        <v>863</v>
      </c>
      <c r="F495" s="195" t="s">
        <v>864</v>
      </c>
      <c r="G495" s="196" t="s">
        <v>203</v>
      </c>
      <c r="H495" s="197">
        <v>60.2</v>
      </c>
      <c r="I495" s="198"/>
      <c r="J495" s="199">
        <f>ROUND(I495*H495,2)</f>
        <v>0</v>
      </c>
      <c r="K495" s="200"/>
      <c r="L495" s="40"/>
      <c r="M495" s="201" t="s">
        <v>1</v>
      </c>
      <c r="N495" s="202" t="s">
        <v>41</v>
      </c>
      <c r="O495" s="72"/>
      <c r="P495" s="203">
        <f>O495*H495</f>
        <v>0</v>
      </c>
      <c r="Q495" s="203">
        <v>1.2E-4</v>
      </c>
      <c r="R495" s="203">
        <f>Q495*H495</f>
        <v>7.2240000000000004E-3</v>
      </c>
      <c r="S495" s="203">
        <v>0</v>
      </c>
      <c r="T495" s="204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05" t="s">
        <v>200</v>
      </c>
      <c r="AT495" s="205" t="s">
        <v>158</v>
      </c>
      <c r="AU495" s="205" t="s">
        <v>85</v>
      </c>
      <c r="AY495" s="18" t="s">
        <v>156</v>
      </c>
      <c r="BE495" s="206">
        <f>IF(N495="základní",J495,0)</f>
        <v>0</v>
      </c>
      <c r="BF495" s="206">
        <f>IF(N495="snížená",J495,0)</f>
        <v>0</v>
      </c>
      <c r="BG495" s="206">
        <f>IF(N495="zákl. přenesená",J495,0)</f>
        <v>0</v>
      </c>
      <c r="BH495" s="206">
        <f>IF(N495="sníž. přenesená",J495,0)</f>
        <v>0</v>
      </c>
      <c r="BI495" s="206">
        <f>IF(N495="nulová",J495,0)</f>
        <v>0</v>
      </c>
      <c r="BJ495" s="18" t="s">
        <v>83</v>
      </c>
      <c r="BK495" s="206">
        <f>ROUND(I495*H495,2)</f>
        <v>0</v>
      </c>
      <c r="BL495" s="18" t="s">
        <v>200</v>
      </c>
      <c r="BM495" s="205" t="s">
        <v>1420</v>
      </c>
    </row>
    <row r="496" spans="1:65" s="2" customFormat="1" ht="16.5" customHeight="1">
      <c r="A496" s="35"/>
      <c r="B496" s="36"/>
      <c r="C496" s="193" t="s">
        <v>812</v>
      </c>
      <c r="D496" s="193" t="s">
        <v>158</v>
      </c>
      <c r="E496" s="194" t="s">
        <v>871</v>
      </c>
      <c r="F496" s="195" t="s">
        <v>872</v>
      </c>
      <c r="G496" s="196" t="s">
        <v>295</v>
      </c>
      <c r="H496" s="197">
        <v>28</v>
      </c>
      <c r="I496" s="198"/>
      <c r="J496" s="199">
        <f>ROUND(I496*H496,2)</f>
        <v>0</v>
      </c>
      <c r="K496" s="200"/>
      <c r="L496" s="40"/>
      <c r="M496" s="201" t="s">
        <v>1</v>
      </c>
      <c r="N496" s="202" t="s">
        <v>41</v>
      </c>
      <c r="O496" s="72"/>
      <c r="P496" s="203">
        <f>O496*H496</f>
        <v>0</v>
      </c>
      <c r="Q496" s="203">
        <v>2.1000000000000001E-4</v>
      </c>
      <c r="R496" s="203">
        <f>Q496*H496</f>
        <v>5.8799999999999998E-3</v>
      </c>
      <c r="S496" s="203">
        <v>0</v>
      </c>
      <c r="T496" s="204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205" t="s">
        <v>200</v>
      </c>
      <c r="AT496" s="205" t="s">
        <v>158</v>
      </c>
      <c r="AU496" s="205" t="s">
        <v>85</v>
      </c>
      <c r="AY496" s="18" t="s">
        <v>156</v>
      </c>
      <c r="BE496" s="206">
        <f>IF(N496="základní",J496,0)</f>
        <v>0</v>
      </c>
      <c r="BF496" s="206">
        <f>IF(N496="snížená",J496,0)</f>
        <v>0</v>
      </c>
      <c r="BG496" s="206">
        <f>IF(N496="zákl. přenesená",J496,0)</f>
        <v>0</v>
      </c>
      <c r="BH496" s="206">
        <f>IF(N496="sníž. přenesená",J496,0)</f>
        <v>0</v>
      </c>
      <c r="BI496" s="206">
        <f>IF(N496="nulová",J496,0)</f>
        <v>0</v>
      </c>
      <c r="BJ496" s="18" t="s">
        <v>83</v>
      </c>
      <c r="BK496" s="206">
        <f>ROUND(I496*H496,2)</f>
        <v>0</v>
      </c>
      <c r="BL496" s="18" t="s">
        <v>200</v>
      </c>
      <c r="BM496" s="205" t="s">
        <v>1421</v>
      </c>
    </row>
    <row r="497" spans="1:65" s="15" customFormat="1" ht="10.199999999999999">
      <c r="B497" s="230"/>
      <c r="C497" s="231"/>
      <c r="D497" s="209" t="s">
        <v>163</v>
      </c>
      <c r="E497" s="232" t="s">
        <v>1</v>
      </c>
      <c r="F497" s="233" t="s">
        <v>1144</v>
      </c>
      <c r="G497" s="231"/>
      <c r="H497" s="232" t="s">
        <v>1</v>
      </c>
      <c r="I497" s="234"/>
      <c r="J497" s="231"/>
      <c r="K497" s="231"/>
      <c r="L497" s="235"/>
      <c r="M497" s="236"/>
      <c r="N497" s="237"/>
      <c r="O497" s="237"/>
      <c r="P497" s="237"/>
      <c r="Q497" s="237"/>
      <c r="R497" s="237"/>
      <c r="S497" s="237"/>
      <c r="T497" s="238"/>
      <c r="AT497" s="239" t="s">
        <v>163</v>
      </c>
      <c r="AU497" s="239" t="s">
        <v>85</v>
      </c>
      <c r="AV497" s="15" t="s">
        <v>83</v>
      </c>
      <c r="AW497" s="15" t="s">
        <v>32</v>
      </c>
      <c r="AX497" s="15" t="s">
        <v>76</v>
      </c>
      <c r="AY497" s="239" t="s">
        <v>156</v>
      </c>
    </row>
    <row r="498" spans="1:65" s="13" customFormat="1" ht="10.199999999999999">
      <c r="B498" s="207"/>
      <c r="C498" s="208"/>
      <c r="D498" s="209" t="s">
        <v>163</v>
      </c>
      <c r="E498" s="210" t="s">
        <v>1</v>
      </c>
      <c r="F498" s="211" t="s">
        <v>192</v>
      </c>
      <c r="G498" s="208"/>
      <c r="H498" s="212">
        <v>8</v>
      </c>
      <c r="I498" s="213"/>
      <c r="J498" s="208"/>
      <c r="K498" s="208"/>
      <c r="L498" s="214"/>
      <c r="M498" s="215"/>
      <c r="N498" s="216"/>
      <c r="O498" s="216"/>
      <c r="P498" s="216"/>
      <c r="Q498" s="216"/>
      <c r="R498" s="216"/>
      <c r="S498" s="216"/>
      <c r="T498" s="217"/>
      <c r="AT498" s="218" t="s">
        <v>163</v>
      </c>
      <c r="AU498" s="218" t="s">
        <v>85</v>
      </c>
      <c r="AV498" s="13" t="s">
        <v>85</v>
      </c>
      <c r="AW498" s="13" t="s">
        <v>32</v>
      </c>
      <c r="AX498" s="13" t="s">
        <v>76</v>
      </c>
      <c r="AY498" s="218" t="s">
        <v>156</v>
      </c>
    </row>
    <row r="499" spans="1:65" s="15" customFormat="1" ht="10.199999999999999">
      <c r="B499" s="230"/>
      <c r="C499" s="231"/>
      <c r="D499" s="209" t="s">
        <v>163</v>
      </c>
      <c r="E499" s="232" t="s">
        <v>1</v>
      </c>
      <c r="F499" s="233" t="s">
        <v>1147</v>
      </c>
      <c r="G499" s="231"/>
      <c r="H499" s="232" t="s">
        <v>1</v>
      </c>
      <c r="I499" s="234"/>
      <c r="J499" s="231"/>
      <c r="K499" s="231"/>
      <c r="L499" s="235"/>
      <c r="M499" s="236"/>
      <c r="N499" s="237"/>
      <c r="O499" s="237"/>
      <c r="P499" s="237"/>
      <c r="Q499" s="237"/>
      <c r="R499" s="237"/>
      <c r="S499" s="237"/>
      <c r="T499" s="238"/>
      <c r="AT499" s="239" t="s">
        <v>163</v>
      </c>
      <c r="AU499" s="239" t="s">
        <v>85</v>
      </c>
      <c r="AV499" s="15" t="s">
        <v>83</v>
      </c>
      <c r="AW499" s="15" t="s">
        <v>32</v>
      </c>
      <c r="AX499" s="15" t="s">
        <v>76</v>
      </c>
      <c r="AY499" s="239" t="s">
        <v>156</v>
      </c>
    </row>
    <row r="500" spans="1:65" s="13" customFormat="1" ht="10.199999999999999">
      <c r="B500" s="207"/>
      <c r="C500" s="208"/>
      <c r="D500" s="209" t="s">
        <v>163</v>
      </c>
      <c r="E500" s="210" t="s">
        <v>1</v>
      </c>
      <c r="F500" s="211" t="s">
        <v>1422</v>
      </c>
      <c r="G500" s="208"/>
      <c r="H500" s="212">
        <v>16</v>
      </c>
      <c r="I500" s="213"/>
      <c r="J500" s="208"/>
      <c r="K500" s="208"/>
      <c r="L500" s="214"/>
      <c r="M500" s="215"/>
      <c r="N500" s="216"/>
      <c r="O500" s="216"/>
      <c r="P500" s="216"/>
      <c r="Q500" s="216"/>
      <c r="R500" s="216"/>
      <c r="S500" s="216"/>
      <c r="T500" s="217"/>
      <c r="AT500" s="218" t="s">
        <v>163</v>
      </c>
      <c r="AU500" s="218" t="s">
        <v>85</v>
      </c>
      <c r="AV500" s="13" t="s">
        <v>85</v>
      </c>
      <c r="AW500" s="13" t="s">
        <v>32</v>
      </c>
      <c r="AX500" s="13" t="s">
        <v>76</v>
      </c>
      <c r="AY500" s="218" t="s">
        <v>156</v>
      </c>
    </row>
    <row r="501" spans="1:65" s="15" customFormat="1" ht="10.199999999999999">
      <c r="B501" s="230"/>
      <c r="C501" s="231"/>
      <c r="D501" s="209" t="s">
        <v>163</v>
      </c>
      <c r="E501" s="232" t="s">
        <v>1</v>
      </c>
      <c r="F501" s="233" t="s">
        <v>1112</v>
      </c>
      <c r="G501" s="231"/>
      <c r="H501" s="232" t="s">
        <v>1</v>
      </c>
      <c r="I501" s="234"/>
      <c r="J501" s="231"/>
      <c r="K501" s="231"/>
      <c r="L501" s="235"/>
      <c r="M501" s="236"/>
      <c r="N501" s="237"/>
      <c r="O501" s="237"/>
      <c r="P501" s="237"/>
      <c r="Q501" s="237"/>
      <c r="R501" s="237"/>
      <c r="S501" s="237"/>
      <c r="T501" s="238"/>
      <c r="AT501" s="239" t="s">
        <v>163</v>
      </c>
      <c r="AU501" s="239" t="s">
        <v>85</v>
      </c>
      <c r="AV501" s="15" t="s">
        <v>83</v>
      </c>
      <c r="AW501" s="15" t="s">
        <v>32</v>
      </c>
      <c r="AX501" s="15" t="s">
        <v>76</v>
      </c>
      <c r="AY501" s="239" t="s">
        <v>156</v>
      </c>
    </row>
    <row r="502" spans="1:65" s="13" customFormat="1" ht="10.199999999999999">
      <c r="B502" s="207"/>
      <c r="C502" s="208"/>
      <c r="D502" s="209" t="s">
        <v>163</v>
      </c>
      <c r="E502" s="210" t="s">
        <v>1</v>
      </c>
      <c r="F502" s="211" t="s">
        <v>95</v>
      </c>
      <c r="G502" s="208"/>
      <c r="H502" s="212">
        <v>4</v>
      </c>
      <c r="I502" s="213"/>
      <c r="J502" s="208"/>
      <c r="K502" s="208"/>
      <c r="L502" s="214"/>
      <c r="M502" s="215"/>
      <c r="N502" s="216"/>
      <c r="O502" s="216"/>
      <c r="P502" s="216"/>
      <c r="Q502" s="216"/>
      <c r="R502" s="216"/>
      <c r="S502" s="216"/>
      <c r="T502" s="217"/>
      <c r="AT502" s="218" t="s">
        <v>163</v>
      </c>
      <c r="AU502" s="218" t="s">
        <v>85</v>
      </c>
      <c r="AV502" s="13" t="s">
        <v>85</v>
      </c>
      <c r="AW502" s="13" t="s">
        <v>32</v>
      </c>
      <c r="AX502" s="13" t="s">
        <v>76</v>
      </c>
      <c r="AY502" s="218" t="s">
        <v>156</v>
      </c>
    </row>
    <row r="503" spans="1:65" s="14" customFormat="1" ht="10.199999999999999">
      <c r="B503" s="219"/>
      <c r="C503" s="220"/>
      <c r="D503" s="209" t="s">
        <v>163</v>
      </c>
      <c r="E503" s="221" t="s">
        <v>1</v>
      </c>
      <c r="F503" s="222" t="s">
        <v>165</v>
      </c>
      <c r="G503" s="220"/>
      <c r="H503" s="223">
        <v>28</v>
      </c>
      <c r="I503" s="224"/>
      <c r="J503" s="220"/>
      <c r="K503" s="220"/>
      <c r="L503" s="225"/>
      <c r="M503" s="226"/>
      <c r="N503" s="227"/>
      <c r="O503" s="227"/>
      <c r="P503" s="227"/>
      <c r="Q503" s="227"/>
      <c r="R503" s="227"/>
      <c r="S503" s="227"/>
      <c r="T503" s="228"/>
      <c r="AT503" s="229" t="s">
        <v>163</v>
      </c>
      <c r="AU503" s="229" t="s">
        <v>85</v>
      </c>
      <c r="AV503" s="14" t="s">
        <v>95</v>
      </c>
      <c r="AW503" s="14" t="s">
        <v>32</v>
      </c>
      <c r="AX503" s="14" t="s">
        <v>83</v>
      </c>
      <c r="AY503" s="229" t="s">
        <v>156</v>
      </c>
    </row>
    <row r="504" spans="1:65" s="2" customFormat="1" ht="16.5" customHeight="1">
      <c r="A504" s="35"/>
      <c r="B504" s="36"/>
      <c r="C504" s="193" t="s">
        <v>820</v>
      </c>
      <c r="D504" s="193" t="s">
        <v>158</v>
      </c>
      <c r="E504" s="194" t="s">
        <v>1423</v>
      </c>
      <c r="F504" s="195" t="s">
        <v>1424</v>
      </c>
      <c r="G504" s="196" t="s">
        <v>295</v>
      </c>
      <c r="H504" s="197">
        <v>3</v>
      </c>
      <c r="I504" s="198"/>
      <c r="J504" s="199">
        <f>ROUND(I504*H504,2)</f>
        <v>0</v>
      </c>
      <c r="K504" s="200"/>
      <c r="L504" s="40"/>
      <c r="M504" s="201" t="s">
        <v>1</v>
      </c>
      <c r="N504" s="202" t="s">
        <v>41</v>
      </c>
      <c r="O504" s="72"/>
      <c r="P504" s="203">
        <f>O504*H504</f>
        <v>0</v>
      </c>
      <c r="Q504" s="203">
        <v>2.0000000000000001E-4</v>
      </c>
      <c r="R504" s="203">
        <f>Q504*H504</f>
        <v>6.0000000000000006E-4</v>
      </c>
      <c r="S504" s="203">
        <v>0</v>
      </c>
      <c r="T504" s="204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05" t="s">
        <v>200</v>
      </c>
      <c r="AT504" s="205" t="s">
        <v>158</v>
      </c>
      <c r="AU504" s="205" t="s">
        <v>85</v>
      </c>
      <c r="AY504" s="18" t="s">
        <v>156</v>
      </c>
      <c r="BE504" s="206">
        <f>IF(N504="základní",J504,0)</f>
        <v>0</v>
      </c>
      <c r="BF504" s="206">
        <f>IF(N504="snížená",J504,0)</f>
        <v>0</v>
      </c>
      <c r="BG504" s="206">
        <f>IF(N504="zákl. přenesená",J504,0)</f>
        <v>0</v>
      </c>
      <c r="BH504" s="206">
        <f>IF(N504="sníž. přenesená",J504,0)</f>
        <v>0</v>
      </c>
      <c r="BI504" s="206">
        <f>IF(N504="nulová",J504,0)</f>
        <v>0</v>
      </c>
      <c r="BJ504" s="18" t="s">
        <v>83</v>
      </c>
      <c r="BK504" s="206">
        <f>ROUND(I504*H504,2)</f>
        <v>0</v>
      </c>
      <c r="BL504" s="18" t="s">
        <v>200</v>
      </c>
      <c r="BM504" s="205" t="s">
        <v>1425</v>
      </c>
    </row>
    <row r="505" spans="1:65" s="15" customFormat="1" ht="10.199999999999999">
      <c r="B505" s="230"/>
      <c r="C505" s="231"/>
      <c r="D505" s="209" t="s">
        <v>163</v>
      </c>
      <c r="E505" s="232" t="s">
        <v>1</v>
      </c>
      <c r="F505" s="233" t="s">
        <v>1144</v>
      </c>
      <c r="G505" s="231"/>
      <c r="H505" s="232" t="s">
        <v>1</v>
      </c>
      <c r="I505" s="234"/>
      <c r="J505" s="231"/>
      <c r="K505" s="231"/>
      <c r="L505" s="235"/>
      <c r="M505" s="236"/>
      <c r="N505" s="237"/>
      <c r="O505" s="237"/>
      <c r="P505" s="237"/>
      <c r="Q505" s="237"/>
      <c r="R505" s="237"/>
      <c r="S505" s="237"/>
      <c r="T505" s="238"/>
      <c r="AT505" s="239" t="s">
        <v>163</v>
      </c>
      <c r="AU505" s="239" t="s">
        <v>85</v>
      </c>
      <c r="AV505" s="15" t="s">
        <v>83</v>
      </c>
      <c r="AW505" s="15" t="s">
        <v>32</v>
      </c>
      <c r="AX505" s="15" t="s">
        <v>76</v>
      </c>
      <c r="AY505" s="239" t="s">
        <v>156</v>
      </c>
    </row>
    <row r="506" spans="1:65" s="13" customFormat="1" ht="10.199999999999999">
      <c r="B506" s="207"/>
      <c r="C506" s="208"/>
      <c r="D506" s="209" t="s">
        <v>163</v>
      </c>
      <c r="E506" s="210" t="s">
        <v>1</v>
      </c>
      <c r="F506" s="211" t="s">
        <v>92</v>
      </c>
      <c r="G506" s="208"/>
      <c r="H506" s="212">
        <v>3</v>
      </c>
      <c r="I506" s="213"/>
      <c r="J506" s="208"/>
      <c r="K506" s="208"/>
      <c r="L506" s="214"/>
      <c r="M506" s="215"/>
      <c r="N506" s="216"/>
      <c r="O506" s="216"/>
      <c r="P506" s="216"/>
      <c r="Q506" s="216"/>
      <c r="R506" s="216"/>
      <c r="S506" s="216"/>
      <c r="T506" s="217"/>
      <c r="AT506" s="218" t="s">
        <v>163</v>
      </c>
      <c r="AU506" s="218" t="s">
        <v>85</v>
      </c>
      <c r="AV506" s="13" t="s">
        <v>85</v>
      </c>
      <c r="AW506" s="13" t="s">
        <v>32</v>
      </c>
      <c r="AX506" s="13" t="s">
        <v>76</v>
      </c>
      <c r="AY506" s="218" t="s">
        <v>156</v>
      </c>
    </row>
    <row r="507" spans="1:65" s="14" customFormat="1" ht="10.199999999999999">
      <c r="B507" s="219"/>
      <c r="C507" s="220"/>
      <c r="D507" s="209" t="s">
        <v>163</v>
      </c>
      <c r="E507" s="221" t="s">
        <v>1</v>
      </c>
      <c r="F507" s="222" t="s">
        <v>165</v>
      </c>
      <c r="G507" s="220"/>
      <c r="H507" s="223">
        <v>3</v>
      </c>
      <c r="I507" s="224"/>
      <c r="J507" s="220"/>
      <c r="K507" s="220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163</v>
      </c>
      <c r="AU507" s="229" t="s">
        <v>85</v>
      </c>
      <c r="AV507" s="14" t="s">
        <v>95</v>
      </c>
      <c r="AW507" s="14" t="s">
        <v>32</v>
      </c>
      <c r="AX507" s="14" t="s">
        <v>83</v>
      </c>
      <c r="AY507" s="229" t="s">
        <v>156</v>
      </c>
    </row>
    <row r="508" spans="1:65" s="2" customFormat="1" ht="16.5" customHeight="1">
      <c r="A508" s="35"/>
      <c r="B508" s="36"/>
      <c r="C508" s="193" t="s">
        <v>825</v>
      </c>
      <c r="D508" s="193" t="s">
        <v>158</v>
      </c>
      <c r="E508" s="194" t="s">
        <v>867</v>
      </c>
      <c r="F508" s="195" t="s">
        <v>868</v>
      </c>
      <c r="G508" s="196" t="s">
        <v>203</v>
      </c>
      <c r="H508" s="197">
        <v>49.3</v>
      </c>
      <c r="I508" s="198"/>
      <c r="J508" s="199">
        <f>ROUND(I508*H508,2)</f>
        <v>0</v>
      </c>
      <c r="K508" s="200"/>
      <c r="L508" s="40"/>
      <c r="M508" s="201" t="s">
        <v>1</v>
      </c>
      <c r="N508" s="202" t="s">
        <v>41</v>
      </c>
      <c r="O508" s="72"/>
      <c r="P508" s="203">
        <f>O508*H508</f>
        <v>0</v>
      </c>
      <c r="Q508" s="203">
        <v>3.2000000000000003E-4</v>
      </c>
      <c r="R508" s="203">
        <f>Q508*H508</f>
        <v>1.5776000000000002E-2</v>
      </c>
      <c r="S508" s="203">
        <v>0</v>
      </c>
      <c r="T508" s="204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05" t="s">
        <v>200</v>
      </c>
      <c r="AT508" s="205" t="s">
        <v>158</v>
      </c>
      <c r="AU508" s="205" t="s">
        <v>85</v>
      </c>
      <c r="AY508" s="18" t="s">
        <v>156</v>
      </c>
      <c r="BE508" s="206">
        <f>IF(N508="základní",J508,0)</f>
        <v>0</v>
      </c>
      <c r="BF508" s="206">
        <f>IF(N508="snížená",J508,0)</f>
        <v>0</v>
      </c>
      <c r="BG508" s="206">
        <f>IF(N508="zákl. přenesená",J508,0)</f>
        <v>0</v>
      </c>
      <c r="BH508" s="206">
        <f>IF(N508="sníž. přenesená",J508,0)</f>
        <v>0</v>
      </c>
      <c r="BI508" s="206">
        <f>IF(N508="nulová",J508,0)</f>
        <v>0</v>
      </c>
      <c r="BJ508" s="18" t="s">
        <v>83</v>
      </c>
      <c r="BK508" s="206">
        <f>ROUND(I508*H508,2)</f>
        <v>0</v>
      </c>
      <c r="BL508" s="18" t="s">
        <v>200</v>
      </c>
      <c r="BM508" s="205" t="s">
        <v>1426</v>
      </c>
    </row>
    <row r="509" spans="1:65" s="15" customFormat="1" ht="10.199999999999999">
      <c r="B509" s="230"/>
      <c r="C509" s="231"/>
      <c r="D509" s="209" t="s">
        <v>163</v>
      </c>
      <c r="E509" s="232" t="s">
        <v>1</v>
      </c>
      <c r="F509" s="233" t="s">
        <v>1144</v>
      </c>
      <c r="G509" s="231"/>
      <c r="H509" s="232" t="s">
        <v>1</v>
      </c>
      <c r="I509" s="234"/>
      <c r="J509" s="231"/>
      <c r="K509" s="231"/>
      <c r="L509" s="235"/>
      <c r="M509" s="236"/>
      <c r="N509" s="237"/>
      <c r="O509" s="237"/>
      <c r="P509" s="237"/>
      <c r="Q509" s="237"/>
      <c r="R509" s="237"/>
      <c r="S509" s="237"/>
      <c r="T509" s="238"/>
      <c r="AT509" s="239" t="s">
        <v>163</v>
      </c>
      <c r="AU509" s="239" t="s">
        <v>85</v>
      </c>
      <c r="AV509" s="15" t="s">
        <v>83</v>
      </c>
      <c r="AW509" s="15" t="s">
        <v>32</v>
      </c>
      <c r="AX509" s="15" t="s">
        <v>76</v>
      </c>
      <c r="AY509" s="239" t="s">
        <v>156</v>
      </c>
    </row>
    <row r="510" spans="1:65" s="13" customFormat="1" ht="10.199999999999999">
      <c r="B510" s="207"/>
      <c r="C510" s="208"/>
      <c r="D510" s="209" t="s">
        <v>163</v>
      </c>
      <c r="E510" s="210" t="s">
        <v>1</v>
      </c>
      <c r="F510" s="211" t="s">
        <v>1427</v>
      </c>
      <c r="G510" s="208"/>
      <c r="H510" s="212">
        <v>11.8</v>
      </c>
      <c r="I510" s="213"/>
      <c r="J510" s="208"/>
      <c r="K510" s="208"/>
      <c r="L510" s="214"/>
      <c r="M510" s="215"/>
      <c r="N510" s="216"/>
      <c r="O510" s="216"/>
      <c r="P510" s="216"/>
      <c r="Q510" s="216"/>
      <c r="R510" s="216"/>
      <c r="S510" s="216"/>
      <c r="T510" s="217"/>
      <c r="AT510" s="218" t="s">
        <v>163</v>
      </c>
      <c r="AU510" s="218" t="s">
        <v>85</v>
      </c>
      <c r="AV510" s="13" t="s">
        <v>85</v>
      </c>
      <c r="AW510" s="13" t="s">
        <v>32</v>
      </c>
      <c r="AX510" s="13" t="s">
        <v>76</v>
      </c>
      <c r="AY510" s="218" t="s">
        <v>156</v>
      </c>
    </row>
    <row r="511" spans="1:65" s="13" customFormat="1" ht="10.199999999999999">
      <c r="B511" s="207"/>
      <c r="C511" s="208"/>
      <c r="D511" s="209" t="s">
        <v>163</v>
      </c>
      <c r="E511" s="210" t="s">
        <v>1</v>
      </c>
      <c r="F511" s="211" t="s">
        <v>1428</v>
      </c>
      <c r="G511" s="208"/>
      <c r="H511" s="212">
        <v>8.6</v>
      </c>
      <c r="I511" s="213"/>
      <c r="J511" s="208"/>
      <c r="K511" s="208"/>
      <c r="L511" s="214"/>
      <c r="M511" s="215"/>
      <c r="N511" s="216"/>
      <c r="O511" s="216"/>
      <c r="P511" s="216"/>
      <c r="Q511" s="216"/>
      <c r="R511" s="216"/>
      <c r="S511" s="216"/>
      <c r="T511" s="217"/>
      <c r="AT511" s="218" t="s">
        <v>163</v>
      </c>
      <c r="AU511" s="218" t="s">
        <v>85</v>
      </c>
      <c r="AV511" s="13" t="s">
        <v>85</v>
      </c>
      <c r="AW511" s="13" t="s">
        <v>32</v>
      </c>
      <c r="AX511" s="13" t="s">
        <v>76</v>
      </c>
      <c r="AY511" s="218" t="s">
        <v>156</v>
      </c>
    </row>
    <row r="512" spans="1:65" s="15" customFormat="1" ht="10.199999999999999">
      <c r="B512" s="230"/>
      <c r="C512" s="231"/>
      <c r="D512" s="209" t="s">
        <v>163</v>
      </c>
      <c r="E512" s="232" t="s">
        <v>1</v>
      </c>
      <c r="F512" s="233" t="s">
        <v>1147</v>
      </c>
      <c r="G512" s="231"/>
      <c r="H512" s="232" t="s">
        <v>1</v>
      </c>
      <c r="I512" s="234"/>
      <c r="J512" s="231"/>
      <c r="K512" s="231"/>
      <c r="L512" s="235"/>
      <c r="M512" s="236"/>
      <c r="N512" s="237"/>
      <c r="O512" s="237"/>
      <c r="P512" s="237"/>
      <c r="Q512" s="237"/>
      <c r="R512" s="237"/>
      <c r="S512" s="237"/>
      <c r="T512" s="238"/>
      <c r="AT512" s="239" t="s">
        <v>163</v>
      </c>
      <c r="AU512" s="239" t="s">
        <v>85</v>
      </c>
      <c r="AV512" s="15" t="s">
        <v>83</v>
      </c>
      <c r="AW512" s="15" t="s">
        <v>32</v>
      </c>
      <c r="AX512" s="15" t="s">
        <v>76</v>
      </c>
      <c r="AY512" s="239" t="s">
        <v>156</v>
      </c>
    </row>
    <row r="513" spans="1:65" s="13" customFormat="1" ht="10.199999999999999">
      <c r="B513" s="207"/>
      <c r="C513" s="208"/>
      <c r="D513" s="209" t="s">
        <v>163</v>
      </c>
      <c r="E513" s="210" t="s">
        <v>1</v>
      </c>
      <c r="F513" s="211" t="s">
        <v>1429</v>
      </c>
      <c r="G513" s="208"/>
      <c r="H513" s="212">
        <v>10</v>
      </c>
      <c r="I513" s="213"/>
      <c r="J513" s="208"/>
      <c r="K513" s="208"/>
      <c r="L513" s="214"/>
      <c r="M513" s="215"/>
      <c r="N513" s="216"/>
      <c r="O513" s="216"/>
      <c r="P513" s="216"/>
      <c r="Q513" s="216"/>
      <c r="R513" s="216"/>
      <c r="S513" s="216"/>
      <c r="T513" s="217"/>
      <c r="AT513" s="218" t="s">
        <v>163</v>
      </c>
      <c r="AU513" s="218" t="s">
        <v>85</v>
      </c>
      <c r="AV513" s="13" t="s">
        <v>85</v>
      </c>
      <c r="AW513" s="13" t="s">
        <v>32</v>
      </c>
      <c r="AX513" s="13" t="s">
        <v>76</v>
      </c>
      <c r="AY513" s="218" t="s">
        <v>156</v>
      </c>
    </row>
    <row r="514" spans="1:65" s="13" customFormat="1" ht="10.199999999999999">
      <c r="B514" s="207"/>
      <c r="C514" s="208"/>
      <c r="D514" s="209" t="s">
        <v>163</v>
      </c>
      <c r="E514" s="210" t="s">
        <v>1</v>
      </c>
      <c r="F514" s="211" t="s">
        <v>403</v>
      </c>
      <c r="G514" s="208"/>
      <c r="H514" s="212">
        <v>8.4</v>
      </c>
      <c r="I514" s="213"/>
      <c r="J514" s="208"/>
      <c r="K514" s="208"/>
      <c r="L514" s="214"/>
      <c r="M514" s="215"/>
      <c r="N514" s="216"/>
      <c r="O514" s="216"/>
      <c r="P514" s="216"/>
      <c r="Q514" s="216"/>
      <c r="R514" s="216"/>
      <c r="S514" s="216"/>
      <c r="T514" s="217"/>
      <c r="AT514" s="218" t="s">
        <v>163</v>
      </c>
      <c r="AU514" s="218" t="s">
        <v>85</v>
      </c>
      <c r="AV514" s="13" t="s">
        <v>85</v>
      </c>
      <c r="AW514" s="13" t="s">
        <v>32</v>
      </c>
      <c r="AX514" s="13" t="s">
        <v>76</v>
      </c>
      <c r="AY514" s="218" t="s">
        <v>156</v>
      </c>
    </row>
    <row r="515" spans="1:65" s="13" customFormat="1" ht="10.199999999999999">
      <c r="B515" s="207"/>
      <c r="C515" s="208"/>
      <c r="D515" s="209" t="s">
        <v>163</v>
      </c>
      <c r="E515" s="210" t="s">
        <v>1</v>
      </c>
      <c r="F515" s="211" t="s">
        <v>1430</v>
      </c>
      <c r="G515" s="208"/>
      <c r="H515" s="212">
        <v>5.7</v>
      </c>
      <c r="I515" s="213"/>
      <c r="J515" s="208"/>
      <c r="K515" s="208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163</v>
      </c>
      <c r="AU515" s="218" t="s">
        <v>85</v>
      </c>
      <c r="AV515" s="13" t="s">
        <v>85</v>
      </c>
      <c r="AW515" s="13" t="s">
        <v>32</v>
      </c>
      <c r="AX515" s="13" t="s">
        <v>76</v>
      </c>
      <c r="AY515" s="218" t="s">
        <v>156</v>
      </c>
    </row>
    <row r="516" spans="1:65" s="15" customFormat="1" ht="10.199999999999999">
      <c r="B516" s="230"/>
      <c r="C516" s="231"/>
      <c r="D516" s="209" t="s">
        <v>163</v>
      </c>
      <c r="E516" s="232" t="s">
        <v>1</v>
      </c>
      <c r="F516" s="233" t="s">
        <v>1112</v>
      </c>
      <c r="G516" s="231"/>
      <c r="H516" s="232" t="s">
        <v>1</v>
      </c>
      <c r="I516" s="234"/>
      <c r="J516" s="231"/>
      <c r="K516" s="231"/>
      <c r="L516" s="235"/>
      <c r="M516" s="236"/>
      <c r="N516" s="237"/>
      <c r="O516" s="237"/>
      <c r="P516" s="237"/>
      <c r="Q516" s="237"/>
      <c r="R516" s="237"/>
      <c r="S516" s="237"/>
      <c r="T516" s="238"/>
      <c r="AT516" s="239" t="s">
        <v>163</v>
      </c>
      <c r="AU516" s="239" t="s">
        <v>85</v>
      </c>
      <c r="AV516" s="15" t="s">
        <v>83</v>
      </c>
      <c r="AW516" s="15" t="s">
        <v>32</v>
      </c>
      <c r="AX516" s="15" t="s">
        <v>76</v>
      </c>
      <c r="AY516" s="239" t="s">
        <v>156</v>
      </c>
    </row>
    <row r="517" spans="1:65" s="13" customFormat="1" ht="10.199999999999999">
      <c r="B517" s="207"/>
      <c r="C517" s="208"/>
      <c r="D517" s="209" t="s">
        <v>163</v>
      </c>
      <c r="E517" s="210" t="s">
        <v>1</v>
      </c>
      <c r="F517" s="211" t="s">
        <v>1431</v>
      </c>
      <c r="G517" s="208"/>
      <c r="H517" s="212">
        <v>4.8</v>
      </c>
      <c r="I517" s="213"/>
      <c r="J517" s="208"/>
      <c r="K517" s="208"/>
      <c r="L517" s="214"/>
      <c r="M517" s="215"/>
      <c r="N517" s="216"/>
      <c r="O517" s="216"/>
      <c r="P517" s="216"/>
      <c r="Q517" s="216"/>
      <c r="R517" s="216"/>
      <c r="S517" s="216"/>
      <c r="T517" s="217"/>
      <c r="AT517" s="218" t="s">
        <v>163</v>
      </c>
      <c r="AU517" s="218" t="s">
        <v>85</v>
      </c>
      <c r="AV517" s="13" t="s">
        <v>85</v>
      </c>
      <c r="AW517" s="13" t="s">
        <v>32</v>
      </c>
      <c r="AX517" s="13" t="s">
        <v>76</v>
      </c>
      <c r="AY517" s="218" t="s">
        <v>156</v>
      </c>
    </row>
    <row r="518" spans="1:65" s="14" customFormat="1" ht="10.199999999999999">
      <c r="B518" s="219"/>
      <c r="C518" s="220"/>
      <c r="D518" s="209" t="s">
        <v>163</v>
      </c>
      <c r="E518" s="221" t="s">
        <v>1</v>
      </c>
      <c r="F518" s="222" t="s">
        <v>165</v>
      </c>
      <c r="G518" s="220"/>
      <c r="H518" s="223">
        <v>49.3</v>
      </c>
      <c r="I518" s="224"/>
      <c r="J518" s="220"/>
      <c r="K518" s="220"/>
      <c r="L518" s="225"/>
      <c r="M518" s="226"/>
      <c r="N518" s="227"/>
      <c r="O518" s="227"/>
      <c r="P518" s="227"/>
      <c r="Q518" s="227"/>
      <c r="R518" s="227"/>
      <c r="S518" s="227"/>
      <c r="T518" s="228"/>
      <c r="AT518" s="229" t="s">
        <v>163</v>
      </c>
      <c r="AU518" s="229" t="s">
        <v>85</v>
      </c>
      <c r="AV518" s="14" t="s">
        <v>95</v>
      </c>
      <c r="AW518" s="14" t="s">
        <v>32</v>
      </c>
      <c r="AX518" s="14" t="s">
        <v>83</v>
      </c>
      <c r="AY518" s="229" t="s">
        <v>156</v>
      </c>
    </row>
    <row r="519" spans="1:65" s="2" customFormat="1" ht="24.15" customHeight="1">
      <c r="A519" s="35"/>
      <c r="B519" s="36"/>
      <c r="C519" s="193" t="s">
        <v>830</v>
      </c>
      <c r="D519" s="193" t="s">
        <v>158</v>
      </c>
      <c r="E519" s="194" t="s">
        <v>877</v>
      </c>
      <c r="F519" s="195" t="s">
        <v>878</v>
      </c>
      <c r="G519" s="196" t="s">
        <v>218</v>
      </c>
      <c r="H519" s="197">
        <v>112.01</v>
      </c>
      <c r="I519" s="198"/>
      <c r="J519" s="199">
        <f>ROUND(I519*H519,2)</f>
        <v>0</v>
      </c>
      <c r="K519" s="200"/>
      <c r="L519" s="40"/>
      <c r="M519" s="201" t="s">
        <v>1</v>
      </c>
      <c r="N519" s="202" t="s">
        <v>41</v>
      </c>
      <c r="O519" s="72"/>
      <c r="P519" s="203">
        <f>O519*H519</f>
        <v>0</v>
      </c>
      <c r="Q519" s="203">
        <v>5.0000000000000002E-5</v>
      </c>
      <c r="R519" s="203">
        <f>Q519*H519</f>
        <v>5.6005000000000004E-3</v>
      </c>
      <c r="S519" s="203">
        <v>0</v>
      </c>
      <c r="T519" s="204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05" t="s">
        <v>200</v>
      </c>
      <c r="AT519" s="205" t="s">
        <v>158</v>
      </c>
      <c r="AU519" s="205" t="s">
        <v>85</v>
      </c>
      <c r="AY519" s="18" t="s">
        <v>156</v>
      </c>
      <c r="BE519" s="206">
        <f>IF(N519="základní",J519,0)</f>
        <v>0</v>
      </c>
      <c r="BF519" s="206">
        <f>IF(N519="snížená",J519,0)</f>
        <v>0</v>
      </c>
      <c r="BG519" s="206">
        <f>IF(N519="zákl. přenesená",J519,0)</f>
        <v>0</v>
      </c>
      <c r="BH519" s="206">
        <f>IF(N519="sníž. přenesená",J519,0)</f>
        <v>0</v>
      </c>
      <c r="BI519" s="206">
        <f>IF(N519="nulová",J519,0)</f>
        <v>0</v>
      </c>
      <c r="BJ519" s="18" t="s">
        <v>83</v>
      </c>
      <c r="BK519" s="206">
        <f>ROUND(I519*H519,2)</f>
        <v>0</v>
      </c>
      <c r="BL519" s="18" t="s">
        <v>200</v>
      </c>
      <c r="BM519" s="205" t="s">
        <v>1432</v>
      </c>
    </row>
    <row r="520" spans="1:65" s="2" customFormat="1" ht="33" customHeight="1">
      <c r="A520" s="35"/>
      <c r="B520" s="36"/>
      <c r="C520" s="193" t="s">
        <v>834</v>
      </c>
      <c r="D520" s="193" t="s">
        <v>158</v>
      </c>
      <c r="E520" s="194" t="s">
        <v>881</v>
      </c>
      <c r="F520" s="195" t="s">
        <v>882</v>
      </c>
      <c r="G520" s="196" t="s">
        <v>186</v>
      </c>
      <c r="H520" s="197">
        <v>4.5359999999999996</v>
      </c>
      <c r="I520" s="198"/>
      <c r="J520" s="199">
        <f>ROUND(I520*H520,2)</f>
        <v>0</v>
      </c>
      <c r="K520" s="200"/>
      <c r="L520" s="40"/>
      <c r="M520" s="201" t="s">
        <v>1</v>
      </c>
      <c r="N520" s="202" t="s">
        <v>41</v>
      </c>
      <c r="O520" s="72"/>
      <c r="P520" s="203">
        <f>O520*H520</f>
        <v>0</v>
      </c>
      <c r="Q520" s="203">
        <v>0</v>
      </c>
      <c r="R520" s="203">
        <f>Q520*H520</f>
        <v>0</v>
      </c>
      <c r="S520" s="203">
        <v>0</v>
      </c>
      <c r="T520" s="204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205" t="s">
        <v>200</v>
      </c>
      <c r="AT520" s="205" t="s">
        <v>158</v>
      </c>
      <c r="AU520" s="205" t="s">
        <v>85</v>
      </c>
      <c r="AY520" s="18" t="s">
        <v>156</v>
      </c>
      <c r="BE520" s="206">
        <f>IF(N520="základní",J520,0)</f>
        <v>0</v>
      </c>
      <c r="BF520" s="206">
        <f>IF(N520="snížená",J520,0)</f>
        <v>0</v>
      </c>
      <c r="BG520" s="206">
        <f>IF(N520="zákl. přenesená",J520,0)</f>
        <v>0</v>
      </c>
      <c r="BH520" s="206">
        <f>IF(N520="sníž. přenesená",J520,0)</f>
        <v>0</v>
      </c>
      <c r="BI520" s="206">
        <f>IF(N520="nulová",J520,0)</f>
        <v>0</v>
      </c>
      <c r="BJ520" s="18" t="s">
        <v>83</v>
      </c>
      <c r="BK520" s="206">
        <f>ROUND(I520*H520,2)</f>
        <v>0</v>
      </c>
      <c r="BL520" s="18" t="s">
        <v>200</v>
      </c>
      <c r="BM520" s="205" t="s">
        <v>1433</v>
      </c>
    </row>
    <row r="521" spans="1:65" s="12" customFormat="1" ht="22.8" customHeight="1">
      <c r="B521" s="177"/>
      <c r="C521" s="178"/>
      <c r="D521" s="179" t="s">
        <v>75</v>
      </c>
      <c r="E521" s="191" t="s">
        <v>884</v>
      </c>
      <c r="F521" s="191" t="s">
        <v>885</v>
      </c>
      <c r="G521" s="178"/>
      <c r="H521" s="178"/>
      <c r="I521" s="181"/>
      <c r="J521" s="192">
        <f>BK521</f>
        <v>0</v>
      </c>
      <c r="K521" s="178"/>
      <c r="L521" s="183"/>
      <c r="M521" s="184"/>
      <c r="N521" s="185"/>
      <c r="O521" s="185"/>
      <c r="P521" s="186">
        <f>SUM(P522:P552)</f>
        <v>0</v>
      </c>
      <c r="Q521" s="185"/>
      <c r="R521" s="186">
        <f>SUM(R522:R552)</f>
        <v>0.51904916000000012</v>
      </c>
      <c r="S521" s="185"/>
      <c r="T521" s="187">
        <f>SUM(T522:T552)</f>
        <v>0</v>
      </c>
      <c r="AR521" s="188" t="s">
        <v>85</v>
      </c>
      <c r="AT521" s="189" t="s">
        <v>75</v>
      </c>
      <c r="AU521" s="189" t="s">
        <v>83</v>
      </c>
      <c r="AY521" s="188" t="s">
        <v>156</v>
      </c>
      <c r="BK521" s="190">
        <f>SUM(BK522:BK552)</f>
        <v>0</v>
      </c>
    </row>
    <row r="522" spans="1:65" s="2" customFormat="1" ht="16.5" customHeight="1">
      <c r="A522" s="35"/>
      <c r="B522" s="36"/>
      <c r="C522" s="193" t="s">
        <v>839</v>
      </c>
      <c r="D522" s="193" t="s">
        <v>158</v>
      </c>
      <c r="E522" s="194" t="s">
        <v>895</v>
      </c>
      <c r="F522" s="195" t="s">
        <v>896</v>
      </c>
      <c r="G522" s="196" t="s">
        <v>218</v>
      </c>
      <c r="H522" s="197">
        <v>64.680000000000007</v>
      </c>
      <c r="I522" s="198"/>
      <c r="J522" s="199">
        <f>ROUND(I522*H522,2)</f>
        <v>0</v>
      </c>
      <c r="K522" s="200"/>
      <c r="L522" s="40"/>
      <c r="M522" s="201" t="s">
        <v>1</v>
      </c>
      <c r="N522" s="202" t="s">
        <v>41</v>
      </c>
      <c r="O522" s="72"/>
      <c r="P522" s="203">
        <f>O522*H522</f>
        <v>0</v>
      </c>
      <c r="Q522" s="203">
        <v>0</v>
      </c>
      <c r="R522" s="203">
        <f>Q522*H522</f>
        <v>0</v>
      </c>
      <c r="S522" s="203">
        <v>0</v>
      </c>
      <c r="T522" s="204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05" t="s">
        <v>200</v>
      </c>
      <c r="AT522" s="205" t="s">
        <v>158</v>
      </c>
      <c r="AU522" s="205" t="s">
        <v>85</v>
      </c>
      <c r="AY522" s="18" t="s">
        <v>156</v>
      </c>
      <c r="BE522" s="206">
        <f>IF(N522="základní",J522,0)</f>
        <v>0</v>
      </c>
      <c r="BF522" s="206">
        <f>IF(N522="snížená",J522,0)</f>
        <v>0</v>
      </c>
      <c r="BG522" s="206">
        <f>IF(N522="zákl. přenesená",J522,0)</f>
        <v>0</v>
      </c>
      <c r="BH522" s="206">
        <f>IF(N522="sníž. přenesená",J522,0)</f>
        <v>0</v>
      </c>
      <c r="BI522" s="206">
        <f>IF(N522="nulová",J522,0)</f>
        <v>0</v>
      </c>
      <c r="BJ522" s="18" t="s">
        <v>83</v>
      </c>
      <c r="BK522" s="206">
        <f>ROUND(I522*H522,2)</f>
        <v>0</v>
      </c>
      <c r="BL522" s="18" t="s">
        <v>200</v>
      </c>
      <c r="BM522" s="205" t="s">
        <v>1434</v>
      </c>
    </row>
    <row r="523" spans="1:65" s="13" customFormat="1" ht="10.199999999999999">
      <c r="B523" s="207"/>
      <c r="C523" s="208"/>
      <c r="D523" s="209" t="s">
        <v>163</v>
      </c>
      <c r="E523" s="210" t="s">
        <v>1</v>
      </c>
      <c r="F523" s="211" t="s">
        <v>1435</v>
      </c>
      <c r="G523" s="208"/>
      <c r="H523" s="212">
        <v>64.680000000000007</v>
      </c>
      <c r="I523" s="213"/>
      <c r="J523" s="208"/>
      <c r="K523" s="208"/>
      <c r="L523" s="214"/>
      <c r="M523" s="215"/>
      <c r="N523" s="216"/>
      <c r="O523" s="216"/>
      <c r="P523" s="216"/>
      <c r="Q523" s="216"/>
      <c r="R523" s="216"/>
      <c r="S523" s="216"/>
      <c r="T523" s="217"/>
      <c r="AT523" s="218" t="s">
        <v>163</v>
      </c>
      <c r="AU523" s="218" t="s">
        <v>85</v>
      </c>
      <c r="AV523" s="13" t="s">
        <v>85</v>
      </c>
      <c r="AW523" s="13" t="s">
        <v>32</v>
      </c>
      <c r="AX523" s="13" t="s">
        <v>76</v>
      </c>
      <c r="AY523" s="218" t="s">
        <v>156</v>
      </c>
    </row>
    <row r="524" spans="1:65" s="14" customFormat="1" ht="10.199999999999999">
      <c r="B524" s="219"/>
      <c r="C524" s="220"/>
      <c r="D524" s="209" t="s">
        <v>163</v>
      </c>
      <c r="E524" s="221" t="s">
        <v>1</v>
      </c>
      <c r="F524" s="222" t="s">
        <v>165</v>
      </c>
      <c r="G524" s="220"/>
      <c r="H524" s="223">
        <v>64.680000000000007</v>
      </c>
      <c r="I524" s="224"/>
      <c r="J524" s="220"/>
      <c r="K524" s="220"/>
      <c r="L524" s="225"/>
      <c r="M524" s="226"/>
      <c r="N524" s="227"/>
      <c r="O524" s="227"/>
      <c r="P524" s="227"/>
      <c r="Q524" s="227"/>
      <c r="R524" s="227"/>
      <c r="S524" s="227"/>
      <c r="T524" s="228"/>
      <c r="AT524" s="229" t="s">
        <v>163</v>
      </c>
      <c r="AU524" s="229" t="s">
        <v>85</v>
      </c>
      <c r="AV524" s="14" t="s">
        <v>95</v>
      </c>
      <c r="AW524" s="14" t="s">
        <v>32</v>
      </c>
      <c r="AX524" s="14" t="s">
        <v>83</v>
      </c>
      <c r="AY524" s="229" t="s">
        <v>156</v>
      </c>
    </row>
    <row r="525" spans="1:65" s="2" customFormat="1" ht="24.15" customHeight="1">
      <c r="A525" s="35"/>
      <c r="B525" s="36"/>
      <c r="C525" s="193" t="s">
        <v>845</v>
      </c>
      <c r="D525" s="193" t="s">
        <v>158</v>
      </c>
      <c r="E525" s="194" t="s">
        <v>899</v>
      </c>
      <c r="F525" s="195" t="s">
        <v>900</v>
      </c>
      <c r="G525" s="196" t="s">
        <v>218</v>
      </c>
      <c r="H525" s="197">
        <v>64.680000000000007</v>
      </c>
      <c r="I525" s="198"/>
      <c r="J525" s="199">
        <f>ROUND(I525*H525,2)</f>
        <v>0</v>
      </c>
      <c r="K525" s="200"/>
      <c r="L525" s="40"/>
      <c r="M525" s="201" t="s">
        <v>1</v>
      </c>
      <c r="N525" s="202" t="s">
        <v>41</v>
      </c>
      <c r="O525" s="72"/>
      <c r="P525" s="203">
        <f>O525*H525</f>
        <v>0</v>
      </c>
      <c r="Q525" s="203">
        <v>3.0000000000000001E-5</v>
      </c>
      <c r="R525" s="203">
        <f>Q525*H525</f>
        <v>1.9404000000000003E-3</v>
      </c>
      <c r="S525" s="203">
        <v>0</v>
      </c>
      <c r="T525" s="204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05" t="s">
        <v>200</v>
      </c>
      <c r="AT525" s="205" t="s">
        <v>158</v>
      </c>
      <c r="AU525" s="205" t="s">
        <v>85</v>
      </c>
      <c r="AY525" s="18" t="s">
        <v>156</v>
      </c>
      <c r="BE525" s="206">
        <f>IF(N525="základní",J525,0)</f>
        <v>0</v>
      </c>
      <c r="BF525" s="206">
        <f>IF(N525="snížená",J525,0)</f>
        <v>0</v>
      </c>
      <c r="BG525" s="206">
        <f>IF(N525="zákl. přenesená",J525,0)</f>
        <v>0</v>
      </c>
      <c r="BH525" s="206">
        <f>IF(N525="sníž. přenesená",J525,0)</f>
        <v>0</v>
      </c>
      <c r="BI525" s="206">
        <f>IF(N525="nulová",J525,0)</f>
        <v>0</v>
      </c>
      <c r="BJ525" s="18" t="s">
        <v>83</v>
      </c>
      <c r="BK525" s="206">
        <f>ROUND(I525*H525,2)</f>
        <v>0</v>
      </c>
      <c r="BL525" s="18" t="s">
        <v>200</v>
      </c>
      <c r="BM525" s="205" t="s">
        <v>1436</v>
      </c>
    </row>
    <row r="526" spans="1:65" s="2" customFormat="1" ht="33" customHeight="1">
      <c r="A526" s="35"/>
      <c r="B526" s="36"/>
      <c r="C526" s="193" t="s">
        <v>849</v>
      </c>
      <c r="D526" s="193" t="s">
        <v>158</v>
      </c>
      <c r="E526" s="194" t="s">
        <v>903</v>
      </c>
      <c r="F526" s="195" t="s">
        <v>904</v>
      </c>
      <c r="G526" s="196" t="s">
        <v>218</v>
      </c>
      <c r="H526" s="197">
        <v>64.680000000000007</v>
      </c>
      <c r="I526" s="198"/>
      <c r="J526" s="199">
        <f>ROUND(I526*H526,2)</f>
        <v>0</v>
      </c>
      <c r="K526" s="200"/>
      <c r="L526" s="40"/>
      <c r="M526" s="201" t="s">
        <v>1</v>
      </c>
      <c r="N526" s="202" t="s">
        <v>41</v>
      </c>
      <c r="O526" s="72"/>
      <c r="P526" s="203">
        <f>O526*H526</f>
        <v>0</v>
      </c>
      <c r="Q526" s="203">
        <v>7.5799999999999999E-3</v>
      </c>
      <c r="R526" s="203">
        <f>Q526*H526</f>
        <v>0.49027440000000005</v>
      </c>
      <c r="S526" s="203">
        <v>0</v>
      </c>
      <c r="T526" s="204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205" t="s">
        <v>200</v>
      </c>
      <c r="AT526" s="205" t="s">
        <v>158</v>
      </c>
      <c r="AU526" s="205" t="s">
        <v>85</v>
      </c>
      <c r="AY526" s="18" t="s">
        <v>156</v>
      </c>
      <c r="BE526" s="206">
        <f>IF(N526="základní",J526,0)</f>
        <v>0</v>
      </c>
      <c r="BF526" s="206">
        <f>IF(N526="snížená",J526,0)</f>
        <v>0</v>
      </c>
      <c r="BG526" s="206">
        <f>IF(N526="zákl. přenesená",J526,0)</f>
        <v>0</v>
      </c>
      <c r="BH526" s="206">
        <f>IF(N526="sníž. přenesená",J526,0)</f>
        <v>0</v>
      </c>
      <c r="BI526" s="206">
        <f>IF(N526="nulová",J526,0)</f>
        <v>0</v>
      </c>
      <c r="BJ526" s="18" t="s">
        <v>83</v>
      </c>
      <c r="BK526" s="206">
        <f>ROUND(I526*H526,2)</f>
        <v>0</v>
      </c>
      <c r="BL526" s="18" t="s">
        <v>200</v>
      </c>
      <c r="BM526" s="205" t="s">
        <v>1437</v>
      </c>
    </row>
    <row r="527" spans="1:65" s="2" customFormat="1" ht="24.15" customHeight="1">
      <c r="A527" s="35"/>
      <c r="B527" s="36"/>
      <c r="C527" s="193" t="s">
        <v>853</v>
      </c>
      <c r="D527" s="193" t="s">
        <v>158</v>
      </c>
      <c r="E527" s="194" t="s">
        <v>906</v>
      </c>
      <c r="F527" s="195" t="s">
        <v>907</v>
      </c>
      <c r="G527" s="196" t="s">
        <v>218</v>
      </c>
      <c r="H527" s="197">
        <v>64.680000000000007</v>
      </c>
      <c r="I527" s="198"/>
      <c r="J527" s="199">
        <f>ROUND(I527*H527,2)</f>
        <v>0</v>
      </c>
      <c r="K527" s="200"/>
      <c r="L527" s="40"/>
      <c r="M527" s="201" t="s">
        <v>1</v>
      </c>
      <c r="N527" s="202" t="s">
        <v>41</v>
      </c>
      <c r="O527" s="72"/>
      <c r="P527" s="203">
        <f>O527*H527</f>
        <v>0</v>
      </c>
      <c r="Q527" s="203">
        <v>2.9999999999999997E-4</v>
      </c>
      <c r="R527" s="203">
        <f>Q527*H527</f>
        <v>1.9404000000000001E-2</v>
      </c>
      <c r="S527" s="203">
        <v>0</v>
      </c>
      <c r="T527" s="204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05" t="s">
        <v>200</v>
      </c>
      <c r="AT527" s="205" t="s">
        <v>158</v>
      </c>
      <c r="AU527" s="205" t="s">
        <v>85</v>
      </c>
      <c r="AY527" s="18" t="s">
        <v>156</v>
      </c>
      <c r="BE527" s="206">
        <f>IF(N527="základní",J527,0)</f>
        <v>0</v>
      </c>
      <c r="BF527" s="206">
        <f>IF(N527="snížená",J527,0)</f>
        <v>0</v>
      </c>
      <c r="BG527" s="206">
        <f>IF(N527="zákl. přenesená",J527,0)</f>
        <v>0</v>
      </c>
      <c r="BH527" s="206">
        <f>IF(N527="sníž. přenesená",J527,0)</f>
        <v>0</v>
      </c>
      <c r="BI527" s="206">
        <f>IF(N527="nulová",J527,0)</f>
        <v>0</v>
      </c>
      <c r="BJ527" s="18" t="s">
        <v>83</v>
      </c>
      <c r="BK527" s="206">
        <f>ROUND(I527*H527,2)</f>
        <v>0</v>
      </c>
      <c r="BL527" s="18" t="s">
        <v>200</v>
      </c>
      <c r="BM527" s="205" t="s">
        <v>1438</v>
      </c>
    </row>
    <row r="528" spans="1:65" s="2" customFormat="1" ht="33" customHeight="1">
      <c r="A528" s="35"/>
      <c r="B528" s="36"/>
      <c r="C528" s="240" t="s">
        <v>857</v>
      </c>
      <c r="D528" s="240" t="s">
        <v>189</v>
      </c>
      <c r="E528" s="241" t="s">
        <v>909</v>
      </c>
      <c r="F528" s="242" t="s">
        <v>910</v>
      </c>
      <c r="G528" s="243" t="s">
        <v>218</v>
      </c>
      <c r="H528" s="244">
        <v>71.147999999999996</v>
      </c>
      <c r="I528" s="245"/>
      <c r="J528" s="246">
        <f>ROUND(I528*H528,2)</f>
        <v>0</v>
      </c>
      <c r="K528" s="247"/>
      <c r="L528" s="248"/>
      <c r="M528" s="249" t="s">
        <v>1</v>
      </c>
      <c r="N528" s="250" t="s">
        <v>41</v>
      </c>
      <c r="O528" s="72"/>
      <c r="P528" s="203">
        <f>O528*H528</f>
        <v>0</v>
      </c>
      <c r="Q528" s="203">
        <v>0</v>
      </c>
      <c r="R528" s="203">
        <f>Q528*H528</f>
        <v>0</v>
      </c>
      <c r="S528" s="203">
        <v>0</v>
      </c>
      <c r="T528" s="204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205" t="s">
        <v>271</v>
      </c>
      <c r="AT528" s="205" t="s">
        <v>189</v>
      </c>
      <c r="AU528" s="205" t="s">
        <v>85</v>
      </c>
      <c r="AY528" s="18" t="s">
        <v>156</v>
      </c>
      <c r="BE528" s="206">
        <f>IF(N528="základní",J528,0)</f>
        <v>0</v>
      </c>
      <c r="BF528" s="206">
        <f>IF(N528="snížená",J528,0)</f>
        <v>0</v>
      </c>
      <c r="BG528" s="206">
        <f>IF(N528="zákl. přenesená",J528,0)</f>
        <v>0</v>
      </c>
      <c r="BH528" s="206">
        <f>IF(N528="sníž. přenesená",J528,0)</f>
        <v>0</v>
      </c>
      <c r="BI528" s="206">
        <f>IF(N528="nulová",J528,0)</f>
        <v>0</v>
      </c>
      <c r="BJ528" s="18" t="s">
        <v>83</v>
      </c>
      <c r="BK528" s="206">
        <f>ROUND(I528*H528,2)</f>
        <v>0</v>
      </c>
      <c r="BL528" s="18" t="s">
        <v>200</v>
      </c>
      <c r="BM528" s="205" t="s">
        <v>1439</v>
      </c>
    </row>
    <row r="529" spans="1:65" s="13" customFormat="1" ht="10.199999999999999">
      <c r="B529" s="207"/>
      <c r="C529" s="208"/>
      <c r="D529" s="209" t="s">
        <v>163</v>
      </c>
      <c r="E529" s="210" t="s">
        <v>1</v>
      </c>
      <c r="F529" s="211" t="s">
        <v>1440</v>
      </c>
      <c r="G529" s="208"/>
      <c r="H529" s="212">
        <v>71.147999999999996</v>
      </c>
      <c r="I529" s="213"/>
      <c r="J529" s="208"/>
      <c r="K529" s="208"/>
      <c r="L529" s="214"/>
      <c r="M529" s="215"/>
      <c r="N529" s="216"/>
      <c r="O529" s="216"/>
      <c r="P529" s="216"/>
      <c r="Q529" s="216"/>
      <c r="R529" s="216"/>
      <c r="S529" s="216"/>
      <c r="T529" s="217"/>
      <c r="AT529" s="218" t="s">
        <v>163</v>
      </c>
      <c r="AU529" s="218" t="s">
        <v>85</v>
      </c>
      <c r="AV529" s="13" t="s">
        <v>85</v>
      </c>
      <c r="AW529" s="13" t="s">
        <v>32</v>
      </c>
      <c r="AX529" s="13" t="s">
        <v>76</v>
      </c>
      <c r="AY529" s="218" t="s">
        <v>156</v>
      </c>
    </row>
    <row r="530" spans="1:65" s="14" customFormat="1" ht="10.199999999999999">
      <c r="B530" s="219"/>
      <c r="C530" s="220"/>
      <c r="D530" s="209" t="s">
        <v>163</v>
      </c>
      <c r="E530" s="221" t="s">
        <v>1</v>
      </c>
      <c r="F530" s="222" t="s">
        <v>165</v>
      </c>
      <c r="G530" s="220"/>
      <c r="H530" s="223">
        <v>71.147999999999996</v>
      </c>
      <c r="I530" s="224"/>
      <c r="J530" s="220"/>
      <c r="K530" s="220"/>
      <c r="L530" s="225"/>
      <c r="M530" s="226"/>
      <c r="N530" s="227"/>
      <c r="O530" s="227"/>
      <c r="P530" s="227"/>
      <c r="Q530" s="227"/>
      <c r="R530" s="227"/>
      <c r="S530" s="227"/>
      <c r="T530" s="228"/>
      <c r="AT530" s="229" t="s">
        <v>163</v>
      </c>
      <c r="AU530" s="229" t="s">
        <v>85</v>
      </c>
      <c r="AV530" s="14" t="s">
        <v>95</v>
      </c>
      <c r="AW530" s="14" t="s">
        <v>32</v>
      </c>
      <c r="AX530" s="14" t="s">
        <v>83</v>
      </c>
      <c r="AY530" s="229" t="s">
        <v>156</v>
      </c>
    </row>
    <row r="531" spans="1:65" s="2" customFormat="1" ht="24.15" customHeight="1">
      <c r="A531" s="35"/>
      <c r="B531" s="36"/>
      <c r="C531" s="193" t="s">
        <v>862</v>
      </c>
      <c r="D531" s="193" t="s">
        <v>158</v>
      </c>
      <c r="E531" s="194" t="s">
        <v>913</v>
      </c>
      <c r="F531" s="195" t="s">
        <v>914</v>
      </c>
      <c r="G531" s="196" t="s">
        <v>203</v>
      </c>
      <c r="H531" s="197">
        <v>38.808</v>
      </c>
      <c r="I531" s="198"/>
      <c r="J531" s="199">
        <f>ROUND(I531*H531,2)</f>
        <v>0</v>
      </c>
      <c r="K531" s="200"/>
      <c r="L531" s="40"/>
      <c r="M531" s="201" t="s">
        <v>1</v>
      </c>
      <c r="N531" s="202" t="s">
        <v>41</v>
      </c>
      <c r="O531" s="72"/>
      <c r="P531" s="203">
        <f>O531*H531</f>
        <v>0</v>
      </c>
      <c r="Q531" s="203">
        <v>2.0000000000000002E-5</v>
      </c>
      <c r="R531" s="203">
        <f>Q531*H531</f>
        <v>7.7616000000000002E-4</v>
      </c>
      <c r="S531" s="203">
        <v>0</v>
      </c>
      <c r="T531" s="204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05" t="s">
        <v>200</v>
      </c>
      <c r="AT531" s="205" t="s">
        <v>158</v>
      </c>
      <c r="AU531" s="205" t="s">
        <v>85</v>
      </c>
      <c r="AY531" s="18" t="s">
        <v>156</v>
      </c>
      <c r="BE531" s="206">
        <f>IF(N531="základní",J531,0)</f>
        <v>0</v>
      </c>
      <c r="BF531" s="206">
        <f>IF(N531="snížená",J531,0)</f>
        <v>0</v>
      </c>
      <c r="BG531" s="206">
        <f>IF(N531="zákl. přenesená",J531,0)</f>
        <v>0</v>
      </c>
      <c r="BH531" s="206">
        <f>IF(N531="sníž. přenesená",J531,0)</f>
        <v>0</v>
      </c>
      <c r="BI531" s="206">
        <f>IF(N531="nulová",J531,0)</f>
        <v>0</v>
      </c>
      <c r="BJ531" s="18" t="s">
        <v>83</v>
      </c>
      <c r="BK531" s="206">
        <f>ROUND(I531*H531,2)</f>
        <v>0</v>
      </c>
      <c r="BL531" s="18" t="s">
        <v>200</v>
      </c>
      <c r="BM531" s="205" t="s">
        <v>1441</v>
      </c>
    </row>
    <row r="532" spans="1:65" s="13" customFormat="1" ht="10.199999999999999">
      <c r="B532" s="207"/>
      <c r="C532" s="208"/>
      <c r="D532" s="209" t="s">
        <v>163</v>
      </c>
      <c r="E532" s="210" t="s">
        <v>1</v>
      </c>
      <c r="F532" s="211" t="s">
        <v>1442</v>
      </c>
      <c r="G532" s="208"/>
      <c r="H532" s="212">
        <v>38.808</v>
      </c>
      <c r="I532" s="213"/>
      <c r="J532" s="208"/>
      <c r="K532" s="208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163</v>
      </c>
      <c r="AU532" s="218" t="s">
        <v>85</v>
      </c>
      <c r="AV532" s="13" t="s">
        <v>85</v>
      </c>
      <c r="AW532" s="13" t="s">
        <v>32</v>
      </c>
      <c r="AX532" s="13" t="s">
        <v>76</v>
      </c>
      <c r="AY532" s="218" t="s">
        <v>156</v>
      </c>
    </row>
    <row r="533" spans="1:65" s="14" customFormat="1" ht="10.199999999999999">
      <c r="B533" s="219"/>
      <c r="C533" s="220"/>
      <c r="D533" s="209" t="s">
        <v>163</v>
      </c>
      <c r="E533" s="221" t="s">
        <v>1</v>
      </c>
      <c r="F533" s="222" t="s">
        <v>165</v>
      </c>
      <c r="G533" s="220"/>
      <c r="H533" s="223">
        <v>38.808</v>
      </c>
      <c r="I533" s="224"/>
      <c r="J533" s="220"/>
      <c r="K533" s="220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163</v>
      </c>
      <c r="AU533" s="229" t="s">
        <v>85</v>
      </c>
      <c r="AV533" s="14" t="s">
        <v>95</v>
      </c>
      <c r="AW533" s="14" t="s">
        <v>32</v>
      </c>
      <c r="AX533" s="14" t="s">
        <v>83</v>
      </c>
      <c r="AY533" s="229" t="s">
        <v>156</v>
      </c>
    </row>
    <row r="534" spans="1:65" s="2" customFormat="1" ht="16.5" customHeight="1">
      <c r="A534" s="35"/>
      <c r="B534" s="36"/>
      <c r="C534" s="193" t="s">
        <v>866</v>
      </c>
      <c r="D534" s="193" t="s">
        <v>158</v>
      </c>
      <c r="E534" s="194" t="s">
        <v>918</v>
      </c>
      <c r="F534" s="195" t="s">
        <v>919</v>
      </c>
      <c r="G534" s="196" t="s">
        <v>203</v>
      </c>
      <c r="H534" s="197">
        <v>57.5</v>
      </c>
      <c r="I534" s="198"/>
      <c r="J534" s="199">
        <f>ROUND(I534*H534,2)</f>
        <v>0</v>
      </c>
      <c r="K534" s="200"/>
      <c r="L534" s="40"/>
      <c r="M534" s="201" t="s">
        <v>1</v>
      </c>
      <c r="N534" s="202" t="s">
        <v>41</v>
      </c>
      <c r="O534" s="72"/>
      <c r="P534" s="203">
        <f>O534*H534</f>
        <v>0</v>
      </c>
      <c r="Q534" s="203">
        <v>1.0000000000000001E-5</v>
      </c>
      <c r="R534" s="203">
        <f>Q534*H534</f>
        <v>5.750000000000001E-4</v>
      </c>
      <c r="S534" s="203">
        <v>0</v>
      </c>
      <c r="T534" s="204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205" t="s">
        <v>200</v>
      </c>
      <c r="AT534" s="205" t="s">
        <v>158</v>
      </c>
      <c r="AU534" s="205" t="s">
        <v>85</v>
      </c>
      <c r="AY534" s="18" t="s">
        <v>156</v>
      </c>
      <c r="BE534" s="206">
        <f>IF(N534="základní",J534,0)</f>
        <v>0</v>
      </c>
      <c r="BF534" s="206">
        <f>IF(N534="snížená",J534,0)</f>
        <v>0</v>
      </c>
      <c r="BG534" s="206">
        <f>IF(N534="zákl. přenesená",J534,0)</f>
        <v>0</v>
      </c>
      <c r="BH534" s="206">
        <f>IF(N534="sníž. přenesená",J534,0)</f>
        <v>0</v>
      </c>
      <c r="BI534" s="206">
        <f>IF(N534="nulová",J534,0)</f>
        <v>0</v>
      </c>
      <c r="BJ534" s="18" t="s">
        <v>83</v>
      </c>
      <c r="BK534" s="206">
        <f>ROUND(I534*H534,2)</f>
        <v>0</v>
      </c>
      <c r="BL534" s="18" t="s">
        <v>200</v>
      </c>
      <c r="BM534" s="205" t="s">
        <v>1443</v>
      </c>
    </row>
    <row r="535" spans="1:65" s="15" customFormat="1" ht="10.199999999999999">
      <c r="B535" s="230"/>
      <c r="C535" s="231"/>
      <c r="D535" s="209" t="s">
        <v>163</v>
      </c>
      <c r="E535" s="232" t="s">
        <v>1</v>
      </c>
      <c r="F535" s="233" t="s">
        <v>1444</v>
      </c>
      <c r="G535" s="231"/>
      <c r="H535" s="232" t="s">
        <v>1</v>
      </c>
      <c r="I535" s="234"/>
      <c r="J535" s="231"/>
      <c r="K535" s="231"/>
      <c r="L535" s="235"/>
      <c r="M535" s="236"/>
      <c r="N535" s="237"/>
      <c r="O535" s="237"/>
      <c r="P535" s="237"/>
      <c r="Q535" s="237"/>
      <c r="R535" s="237"/>
      <c r="S535" s="237"/>
      <c r="T535" s="238"/>
      <c r="AT535" s="239" t="s">
        <v>163</v>
      </c>
      <c r="AU535" s="239" t="s">
        <v>85</v>
      </c>
      <c r="AV535" s="15" t="s">
        <v>83</v>
      </c>
      <c r="AW535" s="15" t="s">
        <v>32</v>
      </c>
      <c r="AX535" s="15" t="s">
        <v>76</v>
      </c>
      <c r="AY535" s="239" t="s">
        <v>156</v>
      </c>
    </row>
    <row r="536" spans="1:65" s="13" customFormat="1" ht="10.199999999999999">
      <c r="B536" s="207"/>
      <c r="C536" s="208"/>
      <c r="D536" s="209" t="s">
        <v>163</v>
      </c>
      <c r="E536" s="210" t="s">
        <v>1</v>
      </c>
      <c r="F536" s="211" t="s">
        <v>1445</v>
      </c>
      <c r="G536" s="208"/>
      <c r="H536" s="212">
        <v>18.899999999999999</v>
      </c>
      <c r="I536" s="213"/>
      <c r="J536" s="208"/>
      <c r="K536" s="208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163</v>
      </c>
      <c r="AU536" s="218" t="s">
        <v>85</v>
      </c>
      <c r="AV536" s="13" t="s">
        <v>85</v>
      </c>
      <c r="AW536" s="13" t="s">
        <v>32</v>
      </c>
      <c r="AX536" s="13" t="s">
        <v>76</v>
      </c>
      <c r="AY536" s="218" t="s">
        <v>156</v>
      </c>
    </row>
    <row r="537" spans="1:65" s="15" customFormat="1" ht="10.199999999999999">
      <c r="B537" s="230"/>
      <c r="C537" s="231"/>
      <c r="D537" s="209" t="s">
        <v>163</v>
      </c>
      <c r="E537" s="232" t="s">
        <v>1</v>
      </c>
      <c r="F537" s="233" t="s">
        <v>1446</v>
      </c>
      <c r="G537" s="231"/>
      <c r="H537" s="232" t="s">
        <v>1</v>
      </c>
      <c r="I537" s="234"/>
      <c r="J537" s="231"/>
      <c r="K537" s="231"/>
      <c r="L537" s="235"/>
      <c r="M537" s="236"/>
      <c r="N537" s="237"/>
      <c r="O537" s="237"/>
      <c r="P537" s="237"/>
      <c r="Q537" s="237"/>
      <c r="R537" s="237"/>
      <c r="S537" s="237"/>
      <c r="T537" s="238"/>
      <c r="AT537" s="239" t="s">
        <v>163</v>
      </c>
      <c r="AU537" s="239" t="s">
        <v>85</v>
      </c>
      <c r="AV537" s="15" t="s">
        <v>83</v>
      </c>
      <c r="AW537" s="15" t="s">
        <v>32</v>
      </c>
      <c r="AX537" s="15" t="s">
        <v>76</v>
      </c>
      <c r="AY537" s="239" t="s">
        <v>156</v>
      </c>
    </row>
    <row r="538" spans="1:65" s="13" customFormat="1" ht="10.199999999999999">
      <c r="B538" s="207"/>
      <c r="C538" s="208"/>
      <c r="D538" s="209" t="s">
        <v>163</v>
      </c>
      <c r="E538" s="210" t="s">
        <v>1</v>
      </c>
      <c r="F538" s="211" t="s">
        <v>1447</v>
      </c>
      <c r="G538" s="208"/>
      <c r="H538" s="212">
        <v>19.7</v>
      </c>
      <c r="I538" s="213"/>
      <c r="J538" s="208"/>
      <c r="K538" s="208"/>
      <c r="L538" s="214"/>
      <c r="M538" s="215"/>
      <c r="N538" s="216"/>
      <c r="O538" s="216"/>
      <c r="P538" s="216"/>
      <c r="Q538" s="216"/>
      <c r="R538" s="216"/>
      <c r="S538" s="216"/>
      <c r="T538" s="217"/>
      <c r="AT538" s="218" t="s">
        <v>163</v>
      </c>
      <c r="AU538" s="218" t="s">
        <v>85</v>
      </c>
      <c r="AV538" s="13" t="s">
        <v>85</v>
      </c>
      <c r="AW538" s="13" t="s">
        <v>32</v>
      </c>
      <c r="AX538" s="13" t="s">
        <v>76</v>
      </c>
      <c r="AY538" s="218" t="s">
        <v>156</v>
      </c>
    </row>
    <row r="539" spans="1:65" s="15" customFormat="1" ht="10.199999999999999">
      <c r="B539" s="230"/>
      <c r="C539" s="231"/>
      <c r="D539" s="209" t="s">
        <v>163</v>
      </c>
      <c r="E539" s="232" t="s">
        <v>1</v>
      </c>
      <c r="F539" s="233" t="s">
        <v>1448</v>
      </c>
      <c r="G539" s="231"/>
      <c r="H539" s="232" t="s">
        <v>1</v>
      </c>
      <c r="I539" s="234"/>
      <c r="J539" s="231"/>
      <c r="K539" s="231"/>
      <c r="L539" s="235"/>
      <c r="M539" s="236"/>
      <c r="N539" s="237"/>
      <c r="O539" s="237"/>
      <c r="P539" s="237"/>
      <c r="Q539" s="237"/>
      <c r="R539" s="237"/>
      <c r="S539" s="237"/>
      <c r="T539" s="238"/>
      <c r="AT539" s="239" t="s">
        <v>163</v>
      </c>
      <c r="AU539" s="239" t="s">
        <v>85</v>
      </c>
      <c r="AV539" s="15" t="s">
        <v>83</v>
      </c>
      <c r="AW539" s="15" t="s">
        <v>32</v>
      </c>
      <c r="AX539" s="15" t="s">
        <v>76</v>
      </c>
      <c r="AY539" s="239" t="s">
        <v>156</v>
      </c>
    </row>
    <row r="540" spans="1:65" s="13" customFormat="1" ht="10.199999999999999">
      <c r="B540" s="207"/>
      <c r="C540" s="208"/>
      <c r="D540" s="209" t="s">
        <v>163</v>
      </c>
      <c r="E540" s="210" t="s">
        <v>1</v>
      </c>
      <c r="F540" s="211" t="s">
        <v>1445</v>
      </c>
      <c r="G540" s="208"/>
      <c r="H540" s="212">
        <v>18.899999999999999</v>
      </c>
      <c r="I540" s="213"/>
      <c r="J540" s="208"/>
      <c r="K540" s="208"/>
      <c r="L540" s="214"/>
      <c r="M540" s="215"/>
      <c r="N540" s="216"/>
      <c r="O540" s="216"/>
      <c r="P540" s="216"/>
      <c r="Q540" s="216"/>
      <c r="R540" s="216"/>
      <c r="S540" s="216"/>
      <c r="T540" s="217"/>
      <c r="AT540" s="218" t="s">
        <v>163</v>
      </c>
      <c r="AU540" s="218" t="s">
        <v>85</v>
      </c>
      <c r="AV540" s="13" t="s">
        <v>85</v>
      </c>
      <c r="AW540" s="13" t="s">
        <v>32</v>
      </c>
      <c r="AX540" s="13" t="s">
        <v>76</v>
      </c>
      <c r="AY540" s="218" t="s">
        <v>156</v>
      </c>
    </row>
    <row r="541" spans="1:65" s="14" customFormat="1" ht="10.199999999999999">
      <c r="B541" s="219"/>
      <c r="C541" s="220"/>
      <c r="D541" s="209" t="s">
        <v>163</v>
      </c>
      <c r="E541" s="221" t="s">
        <v>1</v>
      </c>
      <c r="F541" s="222" t="s">
        <v>165</v>
      </c>
      <c r="G541" s="220"/>
      <c r="H541" s="223">
        <v>57.499999999999993</v>
      </c>
      <c r="I541" s="224"/>
      <c r="J541" s="220"/>
      <c r="K541" s="220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163</v>
      </c>
      <c r="AU541" s="229" t="s">
        <v>85</v>
      </c>
      <c r="AV541" s="14" t="s">
        <v>95</v>
      </c>
      <c r="AW541" s="14" t="s">
        <v>32</v>
      </c>
      <c r="AX541" s="14" t="s">
        <v>83</v>
      </c>
      <c r="AY541" s="229" t="s">
        <v>156</v>
      </c>
    </row>
    <row r="542" spans="1:65" s="2" customFormat="1" ht="16.5" customHeight="1">
      <c r="A542" s="35"/>
      <c r="B542" s="36"/>
      <c r="C542" s="240" t="s">
        <v>870</v>
      </c>
      <c r="D542" s="240" t="s">
        <v>189</v>
      </c>
      <c r="E542" s="241" t="s">
        <v>927</v>
      </c>
      <c r="F542" s="242" t="s">
        <v>928</v>
      </c>
      <c r="G542" s="243" t="s">
        <v>203</v>
      </c>
      <c r="H542" s="244">
        <v>58.65</v>
      </c>
      <c r="I542" s="245"/>
      <c r="J542" s="246">
        <f>ROUND(I542*H542,2)</f>
        <v>0</v>
      </c>
      <c r="K542" s="247"/>
      <c r="L542" s="248"/>
      <c r="M542" s="249" t="s">
        <v>1</v>
      </c>
      <c r="N542" s="250" t="s">
        <v>41</v>
      </c>
      <c r="O542" s="72"/>
      <c r="P542" s="203">
        <f>O542*H542</f>
        <v>0</v>
      </c>
      <c r="Q542" s="203">
        <v>8.0000000000000007E-5</v>
      </c>
      <c r="R542" s="203">
        <f>Q542*H542</f>
        <v>4.692E-3</v>
      </c>
      <c r="S542" s="203">
        <v>0</v>
      </c>
      <c r="T542" s="204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05" t="s">
        <v>271</v>
      </c>
      <c r="AT542" s="205" t="s">
        <v>189</v>
      </c>
      <c r="AU542" s="205" t="s">
        <v>85</v>
      </c>
      <c r="AY542" s="18" t="s">
        <v>156</v>
      </c>
      <c r="BE542" s="206">
        <f>IF(N542="základní",J542,0)</f>
        <v>0</v>
      </c>
      <c r="BF542" s="206">
        <f>IF(N542="snížená",J542,0)</f>
        <v>0</v>
      </c>
      <c r="BG542" s="206">
        <f>IF(N542="zákl. přenesená",J542,0)</f>
        <v>0</v>
      </c>
      <c r="BH542" s="206">
        <f>IF(N542="sníž. přenesená",J542,0)</f>
        <v>0</v>
      </c>
      <c r="BI542" s="206">
        <f>IF(N542="nulová",J542,0)</f>
        <v>0</v>
      </c>
      <c r="BJ542" s="18" t="s">
        <v>83</v>
      </c>
      <c r="BK542" s="206">
        <f>ROUND(I542*H542,2)</f>
        <v>0</v>
      </c>
      <c r="BL542" s="18" t="s">
        <v>200</v>
      </c>
      <c r="BM542" s="205" t="s">
        <v>1449</v>
      </c>
    </row>
    <row r="543" spans="1:65" s="13" customFormat="1" ht="10.199999999999999">
      <c r="B543" s="207"/>
      <c r="C543" s="208"/>
      <c r="D543" s="209" t="s">
        <v>163</v>
      </c>
      <c r="E543" s="210" t="s">
        <v>1</v>
      </c>
      <c r="F543" s="211" t="s">
        <v>1450</v>
      </c>
      <c r="G543" s="208"/>
      <c r="H543" s="212">
        <v>58.65</v>
      </c>
      <c r="I543" s="213"/>
      <c r="J543" s="208"/>
      <c r="K543" s="208"/>
      <c r="L543" s="214"/>
      <c r="M543" s="215"/>
      <c r="N543" s="216"/>
      <c r="O543" s="216"/>
      <c r="P543" s="216"/>
      <c r="Q543" s="216"/>
      <c r="R543" s="216"/>
      <c r="S543" s="216"/>
      <c r="T543" s="217"/>
      <c r="AT543" s="218" t="s">
        <v>163</v>
      </c>
      <c r="AU543" s="218" t="s">
        <v>85</v>
      </c>
      <c r="AV543" s="13" t="s">
        <v>85</v>
      </c>
      <c r="AW543" s="13" t="s">
        <v>32</v>
      </c>
      <c r="AX543" s="13" t="s">
        <v>76</v>
      </c>
      <c r="AY543" s="218" t="s">
        <v>156</v>
      </c>
    </row>
    <row r="544" spans="1:65" s="14" customFormat="1" ht="10.199999999999999">
      <c r="B544" s="219"/>
      <c r="C544" s="220"/>
      <c r="D544" s="209" t="s">
        <v>163</v>
      </c>
      <c r="E544" s="221" t="s">
        <v>1</v>
      </c>
      <c r="F544" s="222" t="s">
        <v>165</v>
      </c>
      <c r="G544" s="220"/>
      <c r="H544" s="223">
        <v>58.65</v>
      </c>
      <c r="I544" s="224"/>
      <c r="J544" s="220"/>
      <c r="K544" s="220"/>
      <c r="L544" s="225"/>
      <c r="M544" s="226"/>
      <c r="N544" s="227"/>
      <c r="O544" s="227"/>
      <c r="P544" s="227"/>
      <c r="Q544" s="227"/>
      <c r="R544" s="227"/>
      <c r="S544" s="227"/>
      <c r="T544" s="228"/>
      <c r="AT544" s="229" t="s">
        <v>163</v>
      </c>
      <c r="AU544" s="229" t="s">
        <v>85</v>
      </c>
      <c r="AV544" s="14" t="s">
        <v>95</v>
      </c>
      <c r="AW544" s="14" t="s">
        <v>32</v>
      </c>
      <c r="AX544" s="14" t="s">
        <v>83</v>
      </c>
      <c r="AY544" s="229" t="s">
        <v>156</v>
      </c>
    </row>
    <row r="545" spans="1:65" s="2" customFormat="1" ht="16.5" customHeight="1">
      <c r="A545" s="35"/>
      <c r="B545" s="36"/>
      <c r="C545" s="193" t="s">
        <v>876</v>
      </c>
      <c r="D545" s="193" t="s">
        <v>158</v>
      </c>
      <c r="E545" s="194" t="s">
        <v>932</v>
      </c>
      <c r="F545" s="195" t="s">
        <v>933</v>
      </c>
      <c r="G545" s="196" t="s">
        <v>203</v>
      </c>
      <c r="H545" s="197">
        <v>8</v>
      </c>
      <c r="I545" s="198"/>
      <c r="J545" s="199">
        <f>ROUND(I545*H545,2)</f>
        <v>0</v>
      </c>
      <c r="K545" s="200"/>
      <c r="L545" s="40"/>
      <c r="M545" s="201" t="s">
        <v>1</v>
      </c>
      <c r="N545" s="202" t="s">
        <v>41</v>
      </c>
      <c r="O545" s="72"/>
      <c r="P545" s="203">
        <f>O545*H545</f>
        <v>0</v>
      </c>
      <c r="Q545" s="203">
        <v>0</v>
      </c>
      <c r="R545" s="203">
        <f>Q545*H545</f>
        <v>0</v>
      </c>
      <c r="S545" s="203">
        <v>0</v>
      </c>
      <c r="T545" s="204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205" t="s">
        <v>200</v>
      </c>
      <c r="AT545" s="205" t="s">
        <v>158</v>
      </c>
      <c r="AU545" s="205" t="s">
        <v>85</v>
      </c>
      <c r="AY545" s="18" t="s">
        <v>156</v>
      </c>
      <c r="BE545" s="206">
        <f>IF(N545="základní",J545,0)</f>
        <v>0</v>
      </c>
      <c r="BF545" s="206">
        <f>IF(N545="snížená",J545,0)</f>
        <v>0</v>
      </c>
      <c r="BG545" s="206">
        <f>IF(N545="zákl. přenesená",J545,0)</f>
        <v>0</v>
      </c>
      <c r="BH545" s="206">
        <f>IF(N545="sníž. přenesená",J545,0)</f>
        <v>0</v>
      </c>
      <c r="BI545" s="206">
        <f>IF(N545="nulová",J545,0)</f>
        <v>0</v>
      </c>
      <c r="BJ545" s="18" t="s">
        <v>83</v>
      </c>
      <c r="BK545" s="206">
        <f>ROUND(I545*H545,2)</f>
        <v>0</v>
      </c>
      <c r="BL545" s="18" t="s">
        <v>200</v>
      </c>
      <c r="BM545" s="205" t="s">
        <v>1451</v>
      </c>
    </row>
    <row r="546" spans="1:65" s="13" customFormat="1" ht="10.199999999999999">
      <c r="B546" s="207"/>
      <c r="C546" s="208"/>
      <c r="D546" s="209" t="s">
        <v>163</v>
      </c>
      <c r="E546" s="210" t="s">
        <v>1</v>
      </c>
      <c r="F546" s="211" t="s">
        <v>935</v>
      </c>
      <c r="G546" s="208"/>
      <c r="H546" s="212">
        <v>2.4</v>
      </c>
      <c r="I546" s="213"/>
      <c r="J546" s="208"/>
      <c r="K546" s="208"/>
      <c r="L546" s="214"/>
      <c r="M546" s="215"/>
      <c r="N546" s="216"/>
      <c r="O546" s="216"/>
      <c r="P546" s="216"/>
      <c r="Q546" s="216"/>
      <c r="R546" s="216"/>
      <c r="S546" s="216"/>
      <c r="T546" s="217"/>
      <c r="AT546" s="218" t="s">
        <v>163</v>
      </c>
      <c r="AU546" s="218" t="s">
        <v>85</v>
      </c>
      <c r="AV546" s="13" t="s">
        <v>85</v>
      </c>
      <c r="AW546" s="13" t="s">
        <v>32</v>
      </c>
      <c r="AX546" s="13" t="s">
        <v>76</v>
      </c>
      <c r="AY546" s="218" t="s">
        <v>156</v>
      </c>
    </row>
    <row r="547" spans="1:65" s="13" customFormat="1" ht="10.199999999999999">
      <c r="B547" s="207"/>
      <c r="C547" s="208"/>
      <c r="D547" s="209" t="s">
        <v>163</v>
      </c>
      <c r="E547" s="210" t="s">
        <v>1</v>
      </c>
      <c r="F547" s="211" t="s">
        <v>936</v>
      </c>
      <c r="G547" s="208"/>
      <c r="H547" s="212">
        <v>5.6</v>
      </c>
      <c r="I547" s="213"/>
      <c r="J547" s="208"/>
      <c r="K547" s="208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163</v>
      </c>
      <c r="AU547" s="218" t="s">
        <v>85</v>
      </c>
      <c r="AV547" s="13" t="s">
        <v>85</v>
      </c>
      <c r="AW547" s="13" t="s">
        <v>32</v>
      </c>
      <c r="AX547" s="13" t="s">
        <v>76</v>
      </c>
      <c r="AY547" s="218" t="s">
        <v>156</v>
      </c>
    </row>
    <row r="548" spans="1:65" s="14" customFormat="1" ht="10.199999999999999">
      <c r="B548" s="219"/>
      <c r="C548" s="220"/>
      <c r="D548" s="209" t="s">
        <v>163</v>
      </c>
      <c r="E548" s="221" t="s">
        <v>1</v>
      </c>
      <c r="F548" s="222" t="s">
        <v>165</v>
      </c>
      <c r="G548" s="220"/>
      <c r="H548" s="223">
        <v>8</v>
      </c>
      <c r="I548" s="224"/>
      <c r="J548" s="220"/>
      <c r="K548" s="220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163</v>
      </c>
      <c r="AU548" s="229" t="s">
        <v>85</v>
      </c>
      <c r="AV548" s="14" t="s">
        <v>95</v>
      </c>
      <c r="AW548" s="14" t="s">
        <v>32</v>
      </c>
      <c r="AX548" s="14" t="s">
        <v>83</v>
      </c>
      <c r="AY548" s="229" t="s">
        <v>156</v>
      </c>
    </row>
    <row r="549" spans="1:65" s="2" customFormat="1" ht="16.5" customHeight="1">
      <c r="A549" s="35"/>
      <c r="B549" s="36"/>
      <c r="C549" s="240" t="s">
        <v>880</v>
      </c>
      <c r="D549" s="240" t="s">
        <v>189</v>
      </c>
      <c r="E549" s="241" t="s">
        <v>938</v>
      </c>
      <c r="F549" s="242" t="s">
        <v>939</v>
      </c>
      <c r="G549" s="243" t="s">
        <v>203</v>
      </c>
      <c r="H549" s="244">
        <v>8.16</v>
      </c>
      <c r="I549" s="245"/>
      <c r="J549" s="246">
        <f>ROUND(I549*H549,2)</f>
        <v>0</v>
      </c>
      <c r="K549" s="247"/>
      <c r="L549" s="248"/>
      <c r="M549" s="249" t="s">
        <v>1</v>
      </c>
      <c r="N549" s="250" t="s">
        <v>41</v>
      </c>
      <c r="O549" s="72"/>
      <c r="P549" s="203">
        <f>O549*H549</f>
        <v>0</v>
      </c>
      <c r="Q549" s="203">
        <v>1.7000000000000001E-4</v>
      </c>
      <c r="R549" s="203">
        <f>Q549*H549</f>
        <v>1.3872000000000001E-3</v>
      </c>
      <c r="S549" s="203">
        <v>0</v>
      </c>
      <c r="T549" s="204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05" t="s">
        <v>271</v>
      </c>
      <c r="AT549" s="205" t="s">
        <v>189</v>
      </c>
      <c r="AU549" s="205" t="s">
        <v>85</v>
      </c>
      <c r="AY549" s="18" t="s">
        <v>156</v>
      </c>
      <c r="BE549" s="206">
        <f>IF(N549="základní",J549,0)</f>
        <v>0</v>
      </c>
      <c r="BF549" s="206">
        <f>IF(N549="snížená",J549,0)</f>
        <v>0</v>
      </c>
      <c r="BG549" s="206">
        <f>IF(N549="zákl. přenesená",J549,0)</f>
        <v>0</v>
      </c>
      <c r="BH549" s="206">
        <f>IF(N549="sníž. přenesená",J549,0)</f>
        <v>0</v>
      </c>
      <c r="BI549" s="206">
        <f>IF(N549="nulová",J549,0)</f>
        <v>0</v>
      </c>
      <c r="BJ549" s="18" t="s">
        <v>83</v>
      </c>
      <c r="BK549" s="206">
        <f>ROUND(I549*H549,2)</f>
        <v>0</v>
      </c>
      <c r="BL549" s="18" t="s">
        <v>200</v>
      </c>
      <c r="BM549" s="205" t="s">
        <v>1452</v>
      </c>
    </row>
    <row r="550" spans="1:65" s="13" customFormat="1" ht="10.199999999999999">
      <c r="B550" s="207"/>
      <c r="C550" s="208"/>
      <c r="D550" s="209" t="s">
        <v>163</v>
      </c>
      <c r="E550" s="208"/>
      <c r="F550" s="211" t="s">
        <v>941</v>
      </c>
      <c r="G550" s="208"/>
      <c r="H550" s="212">
        <v>8.16</v>
      </c>
      <c r="I550" s="213"/>
      <c r="J550" s="208"/>
      <c r="K550" s="208"/>
      <c r="L550" s="214"/>
      <c r="M550" s="215"/>
      <c r="N550" s="216"/>
      <c r="O550" s="216"/>
      <c r="P550" s="216"/>
      <c r="Q550" s="216"/>
      <c r="R550" s="216"/>
      <c r="S550" s="216"/>
      <c r="T550" s="217"/>
      <c r="AT550" s="218" t="s">
        <v>163</v>
      </c>
      <c r="AU550" s="218" t="s">
        <v>85</v>
      </c>
      <c r="AV550" s="13" t="s">
        <v>85</v>
      </c>
      <c r="AW550" s="13" t="s">
        <v>4</v>
      </c>
      <c r="AX550" s="13" t="s">
        <v>83</v>
      </c>
      <c r="AY550" s="218" t="s">
        <v>156</v>
      </c>
    </row>
    <row r="551" spans="1:65" s="2" customFormat="1" ht="24.15" customHeight="1">
      <c r="A551" s="35"/>
      <c r="B551" s="36"/>
      <c r="C551" s="193" t="s">
        <v>886</v>
      </c>
      <c r="D551" s="193" t="s">
        <v>158</v>
      </c>
      <c r="E551" s="194" t="s">
        <v>943</v>
      </c>
      <c r="F551" s="195" t="s">
        <v>944</v>
      </c>
      <c r="G551" s="196" t="s">
        <v>218</v>
      </c>
      <c r="H551" s="197">
        <v>64.680000000000007</v>
      </c>
      <c r="I551" s="198"/>
      <c r="J551" s="199">
        <f>ROUND(I551*H551,2)</f>
        <v>0</v>
      </c>
      <c r="K551" s="200"/>
      <c r="L551" s="40"/>
      <c r="M551" s="201" t="s">
        <v>1</v>
      </c>
      <c r="N551" s="202" t="s">
        <v>41</v>
      </c>
      <c r="O551" s="72"/>
      <c r="P551" s="203">
        <f>O551*H551</f>
        <v>0</v>
      </c>
      <c r="Q551" s="203">
        <v>0</v>
      </c>
      <c r="R551" s="203">
        <f>Q551*H551</f>
        <v>0</v>
      </c>
      <c r="S551" s="203">
        <v>0</v>
      </c>
      <c r="T551" s="204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205" t="s">
        <v>200</v>
      </c>
      <c r="AT551" s="205" t="s">
        <v>158</v>
      </c>
      <c r="AU551" s="205" t="s">
        <v>85</v>
      </c>
      <c r="AY551" s="18" t="s">
        <v>156</v>
      </c>
      <c r="BE551" s="206">
        <f>IF(N551="základní",J551,0)</f>
        <v>0</v>
      </c>
      <c r="BF551" s="206">
        <f>IF(N551="snížená",J551,0)</f>
        <v>0</v>
      </c>
      <c r="BG551" s="206">
        <f>IF(N551="zákl. přenesená",J551,0)</f>
        <v>0</v>
      </c>
      <c r="BH551" s="206">
        <f>IF(N551="sníž. přenesená",J551,0)</f>
        <v>0</v>
      </c>
      <c r="BI551" s="206">
        <f>IF(N551="nulová",J551,0)</f>
        <v>0</v>
      </c>
      <c r="BJ551" s="18" t="s">
        <v>83</v>
      </c>
      <c r="BK551" s="206">
        <f>ROUND(I551*H551,2)</f>
        <v>0</v>
      </c>
      <c r="BL551" s="18" t="s">
        <v>200</v>
      </c>
      <c r="BM551" s="205" t="s">
        <v>1453</v>
      </c>
    </row>
    <row r="552" spans="1:65" s="2" customFormat="1" ht="33" customHeight="1">
      <c r="A552" s="35"/>
      <c r="B552" s="36"/>
      <c r="C552" s="193" t="s">
        <v>891</v>
      </c>
      <c r="D552" s="193" t="s">
        <v>158</v>
      </c>
      <c r="E552" s="194" t="s">
        <v>947</v>
      </c>
      <c r="F552" s="195" t="s">
        <v>948</v>
      </c>
      <c r="G552" s="196" t="s">
        <v>186</v>
      </c>
      <c r="H552" s="197">
        <v>0.51900000000000002</v>
      </c>
      <c r="I552" s="198"/>
      <c r="J552" s="199">
        <f>ROUND(I552*H552,2)</f>
        <v>0</v>
      </c>
      <c r="K552" s="200"/>
      <c r="L552" s="40"/>
      <c r="M552" s="201" t="s">
        <v>1</v>
      </c>
      <c r="N552" s="202" t="s">
        <v>41</v>
      </c>
      <c r="O552" s="72"/>
      <c r="P552" s="203">
        <f>O552*H552</f>
        <v>0</v>
      </c>
      <c r="Q552" s="203">
        <v>0</v>
      </c>
      <c r="R552" s="203">
        <f>Q552*H552</f>
        <v>0</v>
      </c>
      <c r="S552" s="203">
        <v>0</v>
      </c>
      <c r="T552" s="204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205" t="s">
        <v>200</v>
      </c>
      <c r="AT552" s="205" t="s">
        <v>158</v>
      </c>
      <c r="AU552" s="205" t="s">
        <v>85</v>
      </c>
      <c r="AY552" s="18" t="s">
        <v>156</v>
      </c>
      <c r="BE552" s="206">
        <f>IF(N552="základní",J552,0)</f>
        <v>0</v>
      </c>
      <c r="BF552" s="206">
        <f>IF(N552="snížená",J552,0)</f>
        <v>0</v>
      </c>
      <c r="BG552" s="206">
        <f>IF(N552="zákl. přenesená",J552,0)</f>
        <v>0</v>
      </c>
      <c r="BH552" s="206">
        <f>IF(N552="sníž. přenesená",J552,0)</f>
        <v>0</v>
      </c>
      <c r="BI552" s="206">
        <f>IF(N552="nulová",J552,0)</f>
        <v>0</v>
      </c>
      <c r="BJ552" s="18" t="s">
        <v>83</v>
      </c>
      <c r="BK552" s="206">
        <f>ROUND(I552*H552,2)</f>
        <v>0</v>
      </c>
      <c r="BL552" s="18" t="s">
        <v>200</v>
      </c>
      <c r="BM552" s="205" t="s">
        <v>1454</v>
      </c>
    </row>
    <row r="553" spans="1:65" s="12" customFormat="1" ht="22.8" customHeight="1">
      <c r="B553" s="177"/>
      <c r="C553" s="178"/>
      <c r="D553" s="179" t="s">
        <v>75</v>
      </c>
      <c r="E553" s="191" t="s">
        <v>950</v>
      </c>
      <c r="F553" s="191" t="s">
        <v>951</v>
      </c>
      <c r="G553" s="178"/>
      <c r="H553" s="178"/>
      <c r="I553" s="181"/>
      <c r="J553" s="192">
        <f>BK553</f>
        <v>0</v>
      </c>
      <c r="K553" s="178"/>
      <c r="L553" s="183"/>
      <c r="M553" s="184"/>
      <c r="N553" s="185"/>
      <c r="O553" s="185"/>
      <c r="P553" s="186">
        <f>SUM(P554:P631)</f>
        <v>0</v>
      </c>
      <c r="Q553" s="185"/>
      <c r="R553" s="186">
        <f>SUM(R554:R631)</f>
        <v>1.8619427200000001</v>
      </c>
      <c r="S553" s="185"/>
      <c r="T553" s="187">
        <f>SUM(T554:T631)</f>
        <v>0</v>
      </c>
      <c r="AR553" s="188" t="s">
        <v>85</v>
      </c>
      <c r="AT553" s="189" t="s">
        <v>75</v>
      </c>
      <c r="AU553" s="189" t="s">
        <v>83</v>
      </c>
      <c r="AY553" s="188" t="s">
        <v>156</v>
      </c>
      <c r="BK553" s="190">
        <f>SUM(BK554:BK631)</f>
        <v>0</v>
      </c>
    </row>
    <row r="554" spans="1:65" s="2" customFormat="1" ht="16.5" customHeight="1">
      <c r="A554" s="35"/>
      <c r="B554" s="36"/>
      <c r="C554" s="193" t="s">
        <v>889</v>
      </c>
      <c r="D554" s="193" t="s">
        <v>158</v>
      </c>
      <c r="E554" s="194" t="s">
        <v>953</v>
      </c>
      <c r="F554" s="195" t="s">
        <v>954</v>
      </c>
      <c r="G554" s="196" t="s">
        <v>218</v>
      </c>
      <c r="H554" s="197">
        <v>85.68</v>
      </c>
      <c r="I554" s="198"/>
      <c r="J554" s="199">
        <f>ROUND(I554*H554,2)</f>
        <v>0</v>
      </c>
      <c r="K554" s="200"/>
      <c r="L554" s="40"/>
      <c r="M554" s="201" t="s">
        <v>1</v>
      </c>
      <c r="N554" s="202" t="s">
        <v>41</v>
      </c>
      <c r="O554" s="72"/>
      <c r="P554" s="203">
        <f>O554*H554</f>
        <v>0</v>
      </c>
      <c r="Q554" s="203">
        <v>2.9999999999999997E-4</v>
      </c>
      <c r="R554" s="203">
        <f>Q554*H554</f>
        <v>2.5704000000000001E-2</v>
      </c>
      <c r="S554" s="203">
        <v>0</v>
      </c>
      <c r="T554" s="204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05" t="s">
        <v>200</v>
      </c>
      <c r="AT554" s="205" t="s">
        <v>158</v>
      </c>
      <c r="AU554" s="205" t="s">
        <v>85</v>
      </c>
      <c r="AY554" s="18" t="s">
        <v>156</v>
      </c>
      <c r="BE554" s="206">
        <f>IF(N554="základní",J554,0)</f>
        <v>0</v>
      </c>
      <c r="BF554" s="206">
        <f>IF(N554="snížená",J554,0)</f>
        <v>0</v>
      </c>
      <c r="BG554" s="206">
        <f>IF(N554="zákl. přenesená",J554,0)</f>
        <v>0</v>
      </c>
      <c r="BH554" s="206">
        <f>IF(N554="sníž. přenesená",J554,0)</f>
        <v>0</v>
      </c>
      <c r="BI554" s="206">
        <f>IF(N554="nulová",J554,0)</f>
        <v>0</v>
      </c>
      <c r="BJ554" s="18" t="s">
        <v>83</v>
      </c>
      <c r="BK554" s="206">
        <f>ROUND(I554*H554,2)</f>
        <v>0</v>
      </c>
      <c r="BL554" s="18" t="s">
        <v>200</v>
      </c>
      <c r="BM554" s="205" t="s">
        <v>1455</v>
      </c>
    </row>
    <row r="555" spans="1:65" s="15" customFormat="1" ht="10.199999999999999">
      <c r="B555" s="230"/>
      <c r="C555" s="231"/>
      <c r="D555" s="209" t="s">
        <v>163</v>
      </c>
      <c r="E555" s="232" t="s">
        <v>1</v>
      </c>
      <c r="F555" s="233" t="s">
        <v>1144</v>
      </c>
      <c r="G555" s="231"/>
      <c r="H555" s="232" t="s">
        <v>1</v>
      </c>
      <c r="I555" s="234"/>
      <c r="J555" s="231"/>
      <c r="K555" s="231"/>
      <c r="L555" s="235"/>
      <c r="M555" s="236"/>
      <c r="N555" s="237"/>
      <c r="O555" s="237"/>
      <c r="P555" s="237"/>
      <c r="Q555" s="237"/>
      <c r="R555" s="237"/>
      <c r="S555" s="237"/>
      <c r="T555" s="238"/>
      <c r="AT555" s="239" t="s">
        <v>163</v>
      </c>
      <c r="AU555" s="239" t="s">
        <v>85</v>
      </c>
      <c r="AV555" s="15" t="s">
        <v>83</v>
      </c>
      <c r="AW555" s="15" t="s">
        <v>32</v>
      </c>
      <c r="AX555" s="15" t="s">
        <v>76</v>
      </c>
      <c r="AY555" s="239" t="s">
        <v>156</v>
      </c>
    </row>
    <row r="556" spans="1:65" s="13" customFormat="1" ht="10.199999999999999">
      <c r="B556" s="207"/>
      <c r="C556" s="208"/>
      <c r="D556" s="209" t="s">
        <v>163</v>
      </c>
      <c r="E556" s="210" t="s">
        <v>1</v>
      </c>
      <c r="F556" s="211" t="s">
        <v>1145</v>
      </c>
      <c r="G556" s="208"/>
      <c r="H556" s="212">
        <v>35.28</v>
      </c>
      <c r="I556" s="213"/>
      <c r="J556" s="208"/>
      <c r="K556" s="208"/>
      <c r="L556" s="214"/>
      <c r="M556" s="215"/>
      <c r="N556" s="216"/>
      <c r="O556" s="216"/>
      <c r="P556" s="216"/>
      <c r="Q556" s="216"/>
      <c r="R556" s="216"/>
      <c r="S556" s="216"/>
      <c r="T556" s="217"/>
      <c r="AT556" s="218" t="s">
        <v>163</v>
      </c>
      <c r="AU556" s="218" t="s">
        <v>85</v>
      </c>
      <c r="AV556" s="13" t="s">
        <v>85</v>
      </c>
      <c r="AW556" s="13" t="s">
        <v>32</v>
      </c>
      <c r="AX556" s="13" t="s">
        <v>76</v>
      </c>
      <c r="AY556" s="218" t="s">
        <v>156</v>
      </c>
    </row>
    <row r="557" spans="1:65" s="13" customFormat="1" ht="10.199999999999999">
      <c r="B557" s="207"/>
      <c r="C557" s="208"/>
      <c r="D557" s="209" t="s">
        <v>163</v>
      </c>
      <c r="E557" s="210" t="s">
        <v>1</v>
      </c>
      <c r="F557" s="211" t="s">
        <v>1146</v>
      </c>
      <c r="G557" s="208"/>
      <c r="H557" s="212">
        <v>-3.2</v>
      </c>
      <c r="I557" s="213"/>
      <c r="J557" s="208"/>
      <c r="K557" s="208"/>
      <c r="L557" s="214"/>
      <c r="M557" s="215"/>
      <c r="N557" s="216"/>
      <c r="O557" s="216"/>
      <c r="P557" s="216"/>
      <c r="Q557" s="216"/>
      <c r="R557" s="216"/>
      <c r="S557" s="216"/>
      <c r="T557" s="217"/>
      <c r="AT557" s="218" t="s">
        <v>163</v>
      </c>
      <c r="AU557" s="218" t="s">
        <v>85</v>
      </c>
      <c r="AV557" s="13" t="s">
        <v>85</v>
      </c>
      <c r="AW557" s="13" t="s">
        <v>32</v>
      </c>
      <c r="AX557" s="13" t="s">
        <v>76</v>
      </c>
      <c r="AY557" s="218" t="s">
        <v>156</v>
      </c>
    </row>
    <row r="558" spans="1:65" s="15" customFormat="1" ht="10.199999999999999">
      <c r="B558" s="230"/>
      <c r="C558" s="231"/>
      <c r="D558" s="209" t="s">
        <v>163</v>
      </c>
      <c r="E558" s="232" t="s">
        <v>1</v>
      </c>
      <c r="F558" s="233" t="s">
        <v>1147</v>
      </c>
      <c r="G558" s="231"/>
      <c r="H558" s="232" t="s">
        <v>1</v>
      </c>
      <c r="I558" s="234"/>
      <c r="J558" s="231"/>
      <c r="K558" s="231"/>
      <c r="L558" s="235"/>
      <c r="M558" s="236"/>
      <c r="N558" s="237"/>
      <c r="O558" s="237"/>
      <c r="P558" s="237"/>
      <c r="Q558" s="237"/>
      <c r="R558" s="237"/>
      <c r="S558" s="237"/>
      <c r="T558" s="238"/>
      <c r="AT558" s="239" t="s">
        <v>163</v>
      </c>
      <c r="AU558" s="239" t="s">
        <v>85</v>
      </c>
      <c r="AV558" s="15" t="s">
        <v>83</v>
      </c>
      <c r="AW558" s="15" t="s">
        <v>32</v>
      </c>
      <c r="AX558" s="15" t="s">
        <v>76</v>
      </c>
      <c r="AY558" s="239" t="s">
        <v>156</v>
      </c>
    </row>
    <row r="559" spans="1:65" s="13" customFormat="1" ht="10.199999999999999">
      <c r="B559" s="207"/>
      <c r="C559" s="208"/>
      <c r="D559" s="209" t="s">
        <v>163</v>
      </c>
      <c r="E559" s="210" t="s">
        <v>1</v>
      </c>
      <c r="F559" s="211" t="s">
        <v>1148</v>
      </c>
      <c r="G559" s="208"/>
      <c r="H559" s="212">
        <v>21</v>
      </c>
      <c r="I559" s="213"/>
      <c r="J559" s="208"/>
      <c r="K559" s="208"/>
      <c r="L559" s="214"/>
      <c r="M559" s="215"/>
      <c r="N559" s="216"/>
      <c r="O559" s="216"/>
      <c r="P559" s="216"/>
      <c r="Q559" s="216"/>
      <c r="R559" s="216"/>
      <c r="S559" s="216"/>
      <c r="T559" s="217"/>
      <c r="AT559" s="218" t="s">
        <v>163</v>
      </c>
      <c r="AU559" s="218" t="s">
        <v>85</v>
      </c>
      <c r="AV559" s="13" t="s">
        <v>85</v>
      </c>
      <c r="AW559" s="13" t="s">
        <v>32</v>
      </c>
      <c r="AX559" s="13" t="s">
        <v>76</v>
      </c>
      <c r="AY559" s="218" t="s">
        <v>156</v>
      </c>
    </row>
    <row r="560" spans="1:65" s="13" customFormat="1" ht="10.199999999999999">
      <c r="B560" s="207"/>
      <c r="C560" s="208"/>
      <c r="D560" s="209" t="s">
        <v>163</v>
      </c>
      <c r="E560" s="210" t="s">
        <v>1</v>
      </c>
      <c r="F560" s="211" t="s">
        <v>965</v>
      </c>
      <c r="G560" s="208"/>
      <c r="H560" s="212">
        <v>17.64</v>
      </c>
      <c r="I560" s="213"/>
      <c r="J560" s="208"/>
      <c r="K560" s="208"/>
      <c r="L560" s="214"/>
      <c r="M560" s="215"/>
      <c r="N560" s="216"/>
      <c r="O560" s="216"/>
      <c r="P560" s="216"/>
      <c r="Q560" s="216"/>
      <c r="R560" s="216"/>
      <c r="S560" s="216"/>
      <c r="T560" s="217"/>
      <c r="AT560" s="218" t="s">
        <v>163</v>
      </c>
      <c r="AU560" s="218" t="s">
        <v>85</v>
      </c>
      <c r="AV560" s="13" t="s">
        <v>85</v>
      </c>
      <c r="AW560" s="13" t="s">
        <v>32</v>
      </c>
      <c r="AX560" s="13" t="s">
        <v>76</v>
      </c>
      <c r="AY560" s="218" t="s">
        <v>156</v>
      </c>
    </row>
    <row r="561" spans="1:65" s="13" customFormat="1" ht="10.199999999999999">
      <c r="B561" s="207"/>
      <c r="C561" s="208"/>
      <c r="D561" s="209" t="s">
        <v>163</v>
      </c>
      <c r="E561" s="210" t="s">
        <v>1</v>
      </c>
      <c r="F561" s="211" t="s">
        <v>1149</v>
      </c>
      <c r="G561" s="208"/>
      <c r="H561" s="212">
        <v>11.97</v>
      </c>
      <c r="I561" s="213"/>
      <c r="J561" s="208"/>
      <c r="K561" s="208"/>
      <c r="L561" s="214"/>
      <c r="M561" s="215"/>
      <c r="N561" s="216"/>
      <c r="O561" s="216"/>
      <c r="P561" s="216"/>
      <c r="Q561" s="216"/>
      <c r="R561" s="216"/>
      <c r="S561" s="216"/>
      <c r="T561" s="217"/>
      <c r="AT561" s="218" t="s">
        <v>163</v>
      </c>
      <c r="AU561" s="218" t="s">
        <v>85</v>
      </c>
      <c r="AV561" s="13" t="s">
        <v>85</v>
      </c>
      <c r="AW561" s="13" t="s">
        <v>32</v>
      </c>
      <c r="AX561" s="13" t="s">
        <v>76</v>
      </c>
      <c r="AY561" s="218" t="s">
        <v>156</v>
      </c>
    </row>
    <row r="562" spans="1:65" s="13" customFormat="1" ht="10.199999999999999">
      <c r="B562" s="207"/>
      <c r="C562" s="208"/>
      <c r="D562" s="209" t="s">
        <v>163</v>
      </c>
      <c r="E562" s="210" t="s">
        <v>1</v>
      </c>
      <c r="F562" s="211" t="s">
        <v>1150</v>
      </c>
      <c r="G562" s="208"/>
      <c r="H562" s="212">
        <v>-7.2</v>
      </c>
      <c r="I562" s="213"/>
      <c r="J562" s="208"/>
      <c r="K562" s="208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163</v>
      </c>
      <c r="AU562" s="218" t="s">
        <v>85</v>
      </c>
      <c r="AV562" s="13" t="s">
        <v>85</v>
      </c>
      <c r="AW562" s="13" t="s">
        <v>32</v>
      </c>
      <c r="AX562" s="13" t="s">
        <v>76</v>
      </c>
      <c r="AY562" s="218" t="s">
        <v>156</v>
      </c>
    </row>
    <row r="563" spans="1:65" s="13" customFormat="1" ht="10.199999999999999">
      <c r="B563" s="207"/>
      <c r="C563" s="208"/>
      <c r="D563" s="209" t="s">
        <v>163</v>
      </c>
      <c r="E563" s="210" t="s">
        <v>1</v>
      </c>
      <c r="F563" s="211" t="s">
        <v>381</v>
      </c>
      <c r="G563" s="208"/>
      <c r="H563" s="212">
        <v>-1.6</v>
      </c>
      <c r="I563" s="213"/>
      <c r="J563" s="208"/>
      <c r="K563" s="208"/>
      <c r="L563" s="214"/>
      <c r="M563" s="215"/>
      <c r="N563" s="216"/>
      <c r="O563" s="216"/>
      <c r="P563" s="216"/>
      <c r="Q563" s="216"/>
      <c r="R563" s="216"/>
      <c r="S563" s="216"/>
      <c r="T563" s="217"/>
      <c r="AT563" s="218" t="s">
        <v>163</v>
      </c>
      <c r="AU563" s="218" t="s">
        <v>85</v>
      </c>
      <c r="AV563" s="13" t="s">
        <v>85</v>
      </c>
      <c r="AW563" s="13" t="s">
        <v>32</v>
      </c>
      <c r="AX563" s="13" t="s">
        <v>76</v>
      </c>
      <c r="AY563" s="218" t="s">
        <v>156</v>
      </c>
    </row>
    <row r="564" spans="1:65" s="15" customFormat="1" ht="10.199999999999999">
      <c r="B564" s="230"/>
      <c r="C564" s="231"/>
      <c r="D564" s="209" t="s">
        <v>163</v>
      </c>
      <c r="E564" s="232" t="s">
        <v>1</v>
      </c>
      <c r="F564" s="233" t="s">
        <v>1112</v>
      </c>
      <c r="G564" s="231"/>
      <c r="H564" s="232" t="s">
        <v>1</v>
      </c>
      <c r="I564" s="234"/>
      <c r="J564" s="231"/>
      <c r="K564" s="231"/>
      <c r="L564" s="235"/>
      <c r="M564" s="236"/>
      <c r="N564" s="237"/>
      <c r="O564" s="237"/>
      <c r="P564" s="237"/>
      <c r="Q564" s="237"/>
      <c r="R564" s="237"/>
      <c r="S564" s="237"/>
      <c r="T564" s="238"/>
      <c r="AT564" s="239" t="s">
        <v>163</v>
      </c>
      <c r="AU564" s="239" t="s">
        <v>85</v>
      </c>
      <c r="AV564" s="15" t="s">
        <v>83</v>
      </c>
      <c r="AW564" s="15" t="s">
        <v>32</v>
      </c>
      <c r="AX564" s="15" t="s">
        <v>76</v>
      </c>
      <c r="AY564" s="239" t="s">
        <v>156</v>
      </c>
    </row>
    <row r="565" spans="1:65" s="13" customFormat="1" ht="10.199999999999999">
      <c r="B565" s="207"/>
      <c r="C565" s="208"/>
      <c r="D565" s="209" t="s">
        <v>163</v>
      </c>
      <c r="E565" s="210" t="s">
        <v>1</v>
      </c>
      <c r="F565" s="211" t="s">
        <v>1151</v>
      </c>
      <c r="G565" s="208"/>
      <c r="H565" s="212">
        <v>10.08</v>
      </c>
      <c r="I565" s="213"/>
      <c r="J565" s="208"/>
      <c r="K565" s="208"/>
      <c r="L565" s="214"/>
      <c r="M565" s="215"/>
      <c r="N565" s="216"/>
      <c r="O565" s="216"/>
      <c r="P565" s="216"/>
      <c r="Q565" s="216"/>
      <c r="R565" s="216"/>
      <c r="S565" s="216"/>
      <c r="T565" s="217"/>
      <c r="AT565" s="218" t="s">
        <v>163</v>
      </c>
      <c r="AU565" s="218" t="s">
        <v>85</v>
      </c>
      <c r="AV565" s="13" t="s">
        <v>85</v>
      </c>
      <c r="AW565" s="13" t="s">
        <v>32</v>
      </c>
      <c r="AX565" s="13" t="s">
        <v>76</v>
      </c>
      <c r="AY565" s="218" t="s">
        <v>156</v>
      </c>
    </row>
    <row r="566" spans="1:65" s="13" customFormat="1" ht="10.199999999999999">
      <c r="B566" s="207"/>
      <c r="C566" s="208"/>
      <c r="D566" s="209" t="s">
        <v>163</v>
      </c>
      <c r="E566" s="210" t="s">
        <v>1</v>
      </c>
      <c r="F566" s="211" t="s">
        <v>599</v>
      </c>
      <c r="G566" s="208"/>
      <c r="H566" s="212">
        <v>-1.2</v>
      </c>
      <c r="I566" s="213"/>
      <c r="J566" s="208"/>
      <c r="K566" s="208"/>
      <c r="L566" s="214"/>
      <c r="M566" s="215"/>
      <c r="N566" s="216"/>
      <c r="O566" s="216"/>
      <c r="P566" s="216"/>
      <c r="Q566" s="216"/>
      <c r="R566" s="216"/>
      <c r="S566" s="216"/>
      <c r="T566" s="217"/>
      <c r="AT566" s="218" t="s">
        <v>163</v>
      </c>
      <c r="AU566" s="218" t="s">
        <v>85</v>
      </c>
      <c r="AV566" s="13" t="s">
        <v>85</v>
      </c>
      <c r="AW566" s="13" t="s">
        <v>32</v>
      </c>
      <c r="AX566" s="13" t="s">
        <v>76</v>
      </c>
      <c r="AY566" s="218" t="s">
        <v>156</v>
      </c>
    </row>
    <row r="567" spans="1:65" s="15" customFormat="1" ht="10.199999999999999">
      <c r="B567" s="230"/>
      <c r="C567" s="231"/>
      <c r="D567" s="209" t="s">
        <v>163</v>
      </c>
      <c r="E567" s="232" t="s">
        <v>1</v>
      </c>
      <c r="F567" s="233" t="s">
        <v>1152</v>
      </c>
      <c r="G567" s="231"/>
      <c r="H567" s="232" t="s">
        <v>1</v>
      </c>
      <c r="I567" s="234"/>
      <c r="J567" s="231"/>
      <c r="K567" s="231"/>
      <c r="L567" s="235"/>
      <c r="M567" s="236"/>
      <c r="N567" s="237"/>
      <c r="O567" s="237"/>
      <c r="P567" s="237"/>
      <c r="Q567" s="237"/>
      <c r="R567" s="237"/>
      <c r="S567" s="237"/>
      <c r="T567" s="238"/>
      <c r="AT567" s="239" t="s">
        <v>163</v>
      </c>
      <c r="AU567" s="239" t="s">
        <v>85</v>
      </c>
      <c r="AV567" s="15" t="s">
        <v>83</v>
      </c>
      <c r="AW567" s="15" t="s">
        <v>32</v>
      </c>
      <c r="AX567" s="15" t="s">
        <v>76</v>
      </c>
      <c r="AY567" s="239" t="s">
        <v>156</v>
      </c>
    </row>
    <row r="568" spans="1:65" s="13" customFormat="1" ht="10.199999999999999">
      <c r="B568" s="207"/>
      <c r="C568" s="208"/>
      <c r="D568" s="209" t="s">
        <v>163</v>
      </c>
      <c r="E568" s="210" t="s">
        <v>1</v>
      </c>
      <c r="F568" s="211" t="s">
        <v>1153</v>
      </c>
      <c r="G568" s="208"/>
      <c r="H568" s="212">
        <v>2.91</v>
      </c>
      <c r="I568" s="213"/>
      <c r="J568" s="208"/>
      <c r="K568" s="208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163</v>
      </c>
      <c r="AU568" s="218" t="s">
        <v>85</v>
      </c>
      <c r="AV568" s="13" t="s">
        <v>85</v>
      </c>
      <c r="AW568" s="13" t="s">
        <v>32</v>
      </c>
      <c r="AX568" s="13" t="s">
        <v>76</v>
      </c>
      <c r="AY568" s="218" t="s">
        <v>156</v>
      </c>
    </row>
    <row r="569" spans="1:65" s="14" customFormat="1" ht="10.199999999999999">
      <c r="B569" s="219"/>
      <c r="C569" s="220"/>
      <c r="D569" s="209" t="s">
        <v>163</v>
      </c>
      <c r="E569" s="221" t="s">
        <v>1</v>
      </c>
      <c r="F569" s="222" t="s">
        <v>165</v>
      </c>
      <c r="G569" s="220"/>
      <c r="H569" s="223">
        <v>85.679999999999993</v>
      </c>
      <c r="I569" s="224"/>
      <c r="J569" s="220"/>
      <c r="K569" s="220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163</v>
      </c>
      <c r="AU569" s="229" t="s">
        <v>85</v>
      </c>
      <c r="AV569" s="14" t="s">
        <v>95</v>
      </c>
      <c r="AW569" s="14" t="s">
        <v>32</v>
      </c>
      <c r="AX569" s="14" t="s">
        <v>83</v>
      </c>
      <c r="AY569" s="229" t="s">
        <v>156</v>
      </c>
    </row>
    <row r="570" spans="1:65" s="2" customFormat="1" ht="24.15" customHeight="1">
      <c r="A570" s="35"/>
      <c r="B570" s="36"/>
      <c r="C570" s="193" t="s">
        <v>898</v>
      </c>
      <c r="D570" s="193" t="s">
        <v>158</v>
      </c>
      <c r="E570" s="194" t="s">
        <v>957</v>
      </c>
      <c r="F570" s="195" t="s">
        <v>958</v>
      </c>
      <c r="G570" s="196" t="s">
        <v>218</v>
      </c>
      <c r="H570" s="197">
        <v>82.77</v>
      </c>
      <c r="I570" s="198"/>
      <c r="J570" s="199">
        <f>ROUND(I570*H570,2)</f>
        <v>0</v>
      </c>
      <c r="K570" s="200"/>
      <c r="L570" s="40"/>
      <c r="M570" s="201" t="s">
        <v>1</v>
      </c>
      <c r="N570" s="202" t="s">
        <v>41</v>
      </c>
      <c r="O570" s="72"/>
      <c r="P570" s="203">
        <f>O570*H570</f>
        <v>0</v>
      </c>
      <c r="Q570" s="203">
        <v>1.5E-3</v>
      </c>
      <c r="R570" s="203">
        <f>Q570*H570</f>
        <v>0.124155</v>
      </c>
      <c r="S570" s="203">
        <v>0</v>
      </c>
      <c r="T570" s="204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205" t="s">
        <v>200</v>
      </c>
      <c r="AT570" s="205" t="s">
        <v>158</v>
      </c>
      <c r="AU570" s="205" t="s">
        <v>85</v>
      </c>
      <c r="AY570" s="18" t="s">
        <v>156</v>
      </c>
      <c r="BE570" s="206">
        <f>IF(N570="základní",J570,0)</f>
        <v>0</v>
      </c>
      <c r="BF570" s="206">
        <f>IF(N570="snížená",J570,0)</f>
        <v>0</v>
      </c>
      <c r="BG570" s="206">
        <f>IF(N570="zákl. přenesená",J570,0)</f>
        <v>0</v>
      </c>
      <c r="BH570" s="206">
        <f>IF(N570="sníž. přenesená",J570,0)</f>
        <v>0</v>
      </c>
      <c r="BI570" s="206">
        <f>IF(N570="nulová",J570,0)</f>
        <v>0</v>
      </c>
      <c r="BJ570" s="18" t="s">
        <v>83</v>
      </c>
      <c r="BK570" s="206">
        <f>ROUND(I570*H570,2)</f>
        <v>0</v>
      </c>
      <c r="BL570" s="18" t="s">
        <v>200</v>
      </c>
      <c r="BM570" s="205" t="s">
        <v>1456</v>
      </c>
    </row>
    <row r="571" spans="1:65" s="15" customFormat="1" ht="10.199999999999999">
      <c r="B571" s="230"/>
      <c r="C571" s="231"/>
      <c r="D571" s="209" t="s">
        <v>163</v>
      </c>
      <c r="E571" s="232" t="s">
        <v>1</v>
      </c>
      <c r="F571" s="233" t="s">
        <v>1144</v>
      </c>
      <c r="G571" s="231"/>
      <c r="H571" s="232" t="s">
        <v>1</v>
      </c>
      <c r="I571" s="234"/>
      <c r="J571" s="231"/>
      <c r="K571" s="231"/>
      <c r="L571" s="235"/>
      <c r="M571" s="236"/>
      <c r="N571" s="237"/>
      <c r="O571" s="237"/>
      <c r="P571" s="237"/>
      <c r="Q571" s="237"/>
      <c r="R571" s="237"/>
      <c r="S571" s="237"/>
      <c r="T571" s="238"/>
      <c r="AT571" s="239" t="s">
        <v>163</v>
      </c>
      <c r="AU571" s="239" t="s">
        <v>85</v>
      </c>
      <c r="AV571" s="15" t="s">
        <v>83</v>
      </c>
      <c r="AW571" s="15" t="s">
        <v>32</v>
      </c>
      <c r="AX571" s="15" t="s">
        <v>76</v>
      </c>
      <c r="AY571" s="239" t="s">
        <v>156</v>
      </c>
    </row>
    <row r="572" spans="1:65" s="13" customFormat="1" ht="10.199999999999999">
      <c r="B572" s="207"/>
      <c r="C572" s="208"/>
      <c r="D572" s="209" t="s">
        <v>163</v>
      </c>
      <c r="E572" s="210" t="s">
        <v>1</v>
      </c>
      <c r="F572" s="211" t="s">
        <v>1145</v>
      </c>
      <c r="G572" s="208"/>
      <c r="H572" s="212">
        <v>35.28</v>
      </c>
      <c r="I572" s="213"/>
      <c r="J572" s="208"/>
      <c r="K572" s="208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163</v>
      </c>
      <c r="AU572" s="218" t="s">
        <v>85</v>
      </c>
      <c r="AV572" s="13" t="s">
        <v>85</v>
      </c>
      <c r="AW572" s="13" t="s">
        <v>32</v>
      </c>
      <c r="AX572" s="13" t="s">
        <v>76</v>
      </c>
      <c r="AY572" s="218" t="s">
        <v>156</v>
      </c>
    </row>
    <row r="573" spans="1:65" s="13" customFormat="1" ht="10.199999999999999">
      <c r="B573" s="207"/>
      <c r="C573" s="208"/>
      <c r="D573" s="209" t="s">
        <v>163</v>
      </c>
      <c r="E573" s="210" t="s">
        <v>1</v>
      </c>
      <c r="F573" s="211" t="s">
        <v>1146</v>
      </c>
      <c r="G573" s="208"/>
      <c r="H573" s="212">
        <v>-3.2</v>
      </c>
      <c r="I573" s="213"/>
      <c r="J573" s="208"/>
      <c r="K573" s="208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163</v>
      </c>
      <c r="AU573" s="218" t="s">
        <v>85</v>
      </c>
      <c r="AV573" s="13" t="s">
        <v>85</v>
      </c>
      <c r="AW573" s="13" t="s">
        <v>32</v>
      </c>
      <c r="AX573" s="13" t="s">
        <v>76</v>
      </c>
      <c r="AY573" s="218" t="s">
        <v>156</v>
      </c>
    </row>
    <row r="574" spans="1:65" s="15" customFormat="1" ht="10.199999999999999">
      <c r="B574" s="230"/>
      <c r="C574" s="231"/>
      <c r="D574" s="209" t="s">
        <v>163</v>
      </c>
      <c r="E574" s="232" t="s">
        <v>1</v>
      </c>
      <c r="F574" s="233" t="s">
        <v>1147</v>
      </c>
      <c r="G574" s="231"/>
      <c r="H574" s="232" t="s">
        <v>1</v>
      </c>
      <c r="I574" s="234"/>
      <c r="J574" s="231"/>
      <c r="K574" s="231"/>
      <c r="L574" s="235"/>
      <c r="M574" s="236"/>
      <c r="N574" s="237"/>
      <c r="O574" s="237"/>
      <c r="P574" s="237"/>
      <c r="Q574" s="237"/>
      <c r="R574" s="237"/>
      <c r="S574" s="237"/>
      <c r="T574" s="238"/>
      <c r="AT574" s="239" t="s">
        <v>163</v>
      </c>
      <c r="AU574" s="239" t="s">
        <v>85</v>
      </c>
      <c r="AV574" s="15" t="s">
        <v>83</v>
      </c>
      <c r="AW574" s="15" t="s">
        <v>32</v>
      </c>
      <c r="AX574" s="15" t="s">
        <v>76</v>
      </c>
      <c r="AY574" s="239" t="s">
        <v>156</v>
      </c>
    </row>
    <row r="575" spans="1:65" s="13" customFormat="1" ht="10.199999999999999">
      <c r="B575" s="207"/>
      <c r="C575" s="208"/>
      <c r="D575" s="209" t="s">
        <v>163</v>
      </c>
      <c r="E575" s="210" t="s">
        <v>1</v>
      </c>
      <c r="F575" s="211" t="s">
        <v>1148</v>
      </c>
      <c r="G575" s="208"/>
      <c r="H575" s="212">
        <v>21</v>
      </c>
      <c r="I575" s="213"/>
      <c r="J575" s="208"/>
      <c r="K575" s="208"/>
      <c r="L575" s="214"/>
      <c r="M575" s="215"/>
      <c r="N575" s="216"/>
      <c r="O575" s="216"/>
      <c r="P575" s="216"/>
      <c r="Q575" s="216"/>
      <c r="R575" s="216"/>
      <c r="S575" s="216"/>
      <c r="T575" s="217"/>
      <c r="AT575" s="218" t="s">
        <v>163</v>
      </c>
      <c r="AU575" s="218" t="s">
        <v>85</v>
      </c>
      <c r="AV575" s="13" t="s">
        <v>85</v>
      </c>
      <c r="AW575" s="13" t="s">
        <v>32</v>
      </c>
      <c r="AX575" s="13" t="s">
        <v>76</v>
      </c>
      <c r="AY575" s="218" t="s">
        <v>156</v>
      </c>
    </row>
    <row r="576" spans="1:65" s="13" customFormat="1" ht="10.199999999999999">
      <c r="B576" s="207"/>
      <c r="C576" s="208"/>
      <c r="D576" s="209" t="s">
        <v>163</v>
      </c>
      <c r="E576" s="210" t="s">
        <v>1</v>
      </c>
      <c r="F576" s="211" t="s">
        <v>965</v>
      </c>
      <c r="G576" s="208"/>
      <c r="H576" s="212">
        <v>17.64</v>
      </c>
      <c r="I576" s="213"/>
      <c r="J576" s="208"/>
      <c r="K576" s="208"/>
      <c r="L576" s="214"/>
      <c r="M576" s="215"/>
      <c r="N576" s="216"/>
      <c r="O576" s="216"/>
      <c r="P576" s="216"/>
      <c r="Q576" s="216"/>
      <c r="R576" s="216"/>
      <c r="S576" s="216"/>
      <c r="T576" s="217"/>
      <c r="AT576" s="218" t="s">
        <v>163</v>
      </c>
      <c r="AU576" s="218" t="s">
        <v>85</v>
      </c>
      <c r="AV576" s="13" t="s">
        <v>85</v>
      </c>
      <c r="AW576" s="13" t="s">
        <v>32</v>
      </c>
      <c r="AX576" s="13" t="s">
        <v>76</v>
      </c>
      <c r="AY576" s="218" t="s">
        <v>156</v>
      </c>
    </row>
    <row r="577" spans="1:65" s="13" customFormat="1" ht="10.199999999999999">
      <c r="B577" s="207"/>
      <c r="C577" s="208"/>
      <c r="D577" s="209" t="s">
        <v>163</v>
      </c>
      <c r="E577" s="210" t="s">
        <v>1</v>
      </c>
      <c r="F577" s="211" t="s">
        <v>1149</v>
      </c>
      <c r="G577" s="208"/>
      <c r="H577" s="212">
        <v>11.97</v>
      </c>
      <c r="I577" s="213"/>
      <c r="J577" s="208"/>
      <c r="K577" s="208"/>
      <c r="L577" s="214"/>
      <c r="M577" s="215"/>
      <c r="N577" s="216"/>
      <c r="O577" s="216"/>
      <c r="P577" s="216"/>
      <c r="Q577" s="216"/>
      <c r="R577" s="216"/>
      <c r="S577" s="216"/>
      <c r="T577" s="217"/>
      <c r="AT577" s="218" t="s">
        <v>163</v>
      </c>
      <c r="AU577" s="218" t="s">
        <v>85</v>
      </c>
      <c r="AV577" s="13" t="s">
        <v>85</v>
      </c>
      <c r="AW577" s="13" t="s">
        <v>32</v>
      </c>
      <c r="AX577" s="13" t="s">
        <v>76</v>
      </c>
      <c r="AY577" s="218" t="s">
        <v>156</v>
      </c>
    </row>
    <row r="578" spans="1:65" s="13" customFormat="1" ht="10.199999999999999">
      <c r="B578" s="207"/>
      <c r="C578" s="208"/>
      <c r="D578" s="209" t="s">
        <v>163</v>
      </c>
      <c r="E578" s="210" t="s">
        <v>1</v>
      </c>
      <c r="F578" s="211" t="s">
        <v>1150</v>
      </c>
      <c r="G578" s="208"/>
      <c r="H578" s="212">
        <v>-7.2</v>
      </c>
      <c r="I578" s="213"/>
      <c r="J578" s="208"/>
      <c r="K578" s="208"/>
      <c r="L578" s="214"/>
      <c r="M578" s="215"/>
      <c r="N578" s="216"/>
      <c r="O578" s="216"/>
      <c r="P578" s="216"/>
      <c r="Q578" s="216"/>
      <c r="R578" s="216"/>
      <c r="S578" s="216"/>
      <c r="T578" s="217"/>
      <c r="AT578" s="218" t="s">
        <v>163</v>
      </c>
      <c r="AU578" s="218" t="s">
        <v>85</v>
      </c>
      <c r="AV578" s="13" t="s">
        <v>85</v>
      </c>
      <c r="AW578" s="13" t="s">
        <v>32</v>
      </c>
      <c r="AX578" s="13" t="s">
        <v>76</v>
      </c>
      <c r="AY578" s="218" t="s">
        <v>156</v>
      </c>
    </row>
    <row r="579" spans="1:65" s="13" customFormat="1" ht="10.199999999999999">
      <c r="B579" s="207"/>
      <c r="C579" s="208"/>
      <c r="D579" s="209" t="s">
        <v>163</v>
      </c>
      <c r="E579" s="210" t="s">
        <v>1</v>
      </c>
      <c r="F579" s="211" t="s">
        <v>381</v>
      </c>
      <c r="G579" s="208"/>
      <c r="H579" s="212">
        <v>-1.6</v>
      </c>
      <c r="I579" s="213"/>
      <c r="J579" s="208"/>
      <c r="K579" s="208"/>
      <c r="L579" s="214"/>
      <c r="M579" s="215"/>
      <c r="N579" s="216"/>
      <c r="O579" s="216"/>
      <c r="P579" s="216"/>
      <c r="Q579" s="216"/>
      <c r="R579" s="216"/>
      <c r="S579" s="216"/>
      <c r="T579" s="217"/>
      <c r="AT579" s="218" t="s">
        <v>163</v>
      </c>
      <c r="AU579" s="218" t="s">
        <v>85</v>
      </c>
      <c r="AV579" s="13" t="s">
        <v>85</v>
      </c>
      <c r="AW579" s="13" t="s">
        <v>32</v>
      </c>
      <c r="AX579" s="13" t="s">
        <v>76</v>
      </c>
      <c r="AY579" s="218" t="s">
        <v>156</v>
      </c>
    </row>
    <row r="580" spans="1:65" s="15" customFormat="1" ht="10.199999999999999">
      <c r="B580" s="230"/>
      <c r="C580" s="231"/>
      <c r="D580" s="209" t="s">
        <v>163</v>
      </c>
      <c r="E580" s="232" t="s">
        <v>1</v>
      </c>
      <c r="F580" s="233" t="s">
        <v>1112</v>
      </c>
      <c r="G580" s="231"/>
      <c r="H580" s="232" t="s">
        <v>1</v>
      </c>
      <c r="I580" s="234"/>
      <c r="J580" s="231"/>
      <c r="K580" s="231"/>
      <c r="L580" s="235"/>
      <c r="M580" s="236"/>
      <c r="N580" s="237"/>
      <c r="O580" s="237"/>
      <c r="P580" s="237"/>
      <c r="Q580" s="237"/>
      <c r="R580" s="237"/>
      <c r="S580" s="237"/>
      <c r="T580" s="238"/>
      <c r="AT580" s="239" t="s">
        <v>163</v>
      </c>
      <c r="AU580" s="239" t="s">
        <v>85</v>
      </c>
      <c r="AV580" s="15" t="s">
        <v>83</v>
      </c>
      <c r="AW580" s="15" t="s">
        <v>32</v>
      </c>
      <c r="AX580" s="15" t="s">
        <v>76</v>
      </c>
      <c r="AY580" s="239" t="s">
        <v>156</v>
      </c>
    </row>
    <row r="581" spans="1:65" s="13" customFormat="1" ht="10.199999999999999">
      <c r="B581" s="207"/>
      <c r="C581" s="208"/>
      <c r="D581" s="209" t="s">
        <v>163</v>
      </c>
      <c r="E581" s="210" t="s">
        <v>1</v>
      </c>
      <c r="F581" s="211" t="s">
        <v>1151</v>
      </c>
      <c r="G581" s="208"/>
      <c r="H581" s="212">
        <v>10.08</v>
      </c>
      <c r="I581" s="213"/>
      <c r="J581" s="208"/>
      <c r="K581" s="208"/>
      <c r="L581" s="214"/>
      <c r="M581" s="215"/>
      <c r="N581" s="216"/>
      <c r="O581" s="216"/>
      <c r="P581" s="216"/>
      <c r="Q581" s="216"/>
      <c r="R581" s="216"/>
      <c r="S581" s="216"/>
      <c r="T581" s="217"/>
      <c r="AT581" s="218" t="s">
        <v>163</v>
      </c>
      <c r="AU581" s="218" t="s">
        <v>85</v>
      </c>
      <c r="AV581" s="13" t="s">
        <v>85</v>
      </c>
      <c r="AW581" s="13" t="s">
        <v>32</v>
      </c>
      <c r="AX581" s="13" t="s">
        <v>76</v>
      </c>
      <c r="AY581" s="218" t="s">
        <v>156</v>
      </c>
    </row>
    <row r="582" spans="1:65" s="13" customFormat="1" ht="10.199999999999999">
      <c r="B582" s="207"/>
      <c r="C582" s="208"/>
      <c r="D582" s="209" t="s">
        <v>163</v>
      </c>
      <c r="E582" s="210" t="s">
        <v>1</v>
      </c>
      <c r="F582" s="211" t="s">
        <v>599</v>
      </c>
      <c r="G582" s="208"/>
      <c r="H582" s="212">
        <v>-1.2</v>
      </c>
      <c r="I582" s="213"/>
      <c r="J582" s="208"/>
      <c r="K582" s="208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163</v>
      </c>
      <c r="AU582" s="218" t="s">
        <v>85</v>
      </c>
      <c r="AV582" s="13" t="s">
        <v>85</v>
      </c>
      <c r="AW582" s="13" t="s">
        <v>32</v>
      </c>
      <c r="AX582" s="13" t="s">
        <v>76</v>
      </c>
      <c r="AY582" s="218" t="s">
        <v>156</v>
      </c>
    </row>
    <row r="583" spans="1:65" s="14" customFormat="1" ht="10.199999999999999">
      <c r="B583" s="219"/>
      <c r="C583" s="220"/>
      <c r="D583" s="209" t="s">
        <v>163</v>
      </c>
      <c r="E583" s="221" t="s">
        <v>1</v>
      </c>
      <c r="F583" s="222" t="s">
        <v>165</v>
      </c>
      <c r="G583" s="220"/>
      <c r="H583" s="223">
        <v>82.77</v>
      </c>
      <c r="I583" s="224"/>
      <c r="J583" s="220"/>
      <c r="K583" s="220"/>
      <c r="L583" s="225"/>
      <c r="M583" s="226"/>
      <c r="N583" s="227"/>
      <c r="O583" s="227"/>
      <c r="P583" s="227"/>
      <c r="Q583" s="227"/>
      <c r="R583" s="227"/>
      <c r="S583" s="227"/>
      <c r="T583" s="228"/>
      <c r="AT583" s="229" t="s">
        <v>163</v>
      </c>
      <c r="AU583" s="229" t="s">
        <v>85</v>
      </c>
      <c r="AV583" s="14" t="s">
        <v>95</v>
      </c>
      <c r="AW583" s="14" t="s">
        <v>32</v>
      </c>
      <c r="AX583" s="14" t="s">
        <v>83</v>
      </c>
      <c r="AY583" s="229" t="s">
        <v>156</v>
      </c>
    </row>
    <row r="584" spans="1:65" s="2" customFormat="1" ht="33" customHeight="1">
      <c r="A584" s="35"/>
      <c r="B584" s="36"/>
      <c r="C584" s="193" t="s">
        <v>902</v>
      </c>
      <c r="D584" s="193" t="s">
        <v>158</v>
      </c>
      <c r="E584" s="194" t="s">
        <v>971</v>
      </c>
      <c r="F584" s="195" t="s">
        <v>972</v>
      </c>
      <c r="G584" s="196" t="s">
        <v>218</v>
      </c>
      <c r="H584" s="197">
        <v>85.68</v>
      </c>
      <c r="I584" s="198"/>
      <c r="J584" s="199">
        <f>ROUND(I584*H584,2)</f>
        <v>0</v>
      </c>
      <c r="K584" s="200"/>
      <c r="L584" s="40"/>
      <c r="M584" s="201" t="s">
        <v>1</v>
      </c>
      <c r="N584" s="202" t="s">
        <v>41</v>
      </c>
      <c r="O584" s="72"/>
      <c r="P584" s="203">
        <f>O584*H584</f>
        <v>0</v>
      </c>
      <c r="Q584" s="203">
        <v>6.0000000000000001E-3</v>
      </c>
      <c r="R584" s="203">
        <f>Q584*H584</f>
        <v>0.51408000000000009</v>
      </c>
      <c r="S584" s="203">
        <v>0</v>
      </c>
      <c r="T584" s="204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205" t="s">
        <v>200</v>
      </c>
      <c r="AT584" s="205" t="s">
        <v>158</v>
      </c>
      <c r="AU584" s="205" t="s">
        <v>85</v>
      </c>
      <c r="AY584" s="18" t="s">
        <v>156</v>
      </c>
      <c r="BE584" s="206">
        <f>IF(N584="základní",J584,0)</f>
        <v>0</v>
      </c>
      <c r="BF584" s="206">
        <f>IF(N584="snížená",J584,0)</f>
        <v>0</v>
      </c>
      <c r="BG584" s="206">
        <f>IF(N584="zákl. přenesená",J584,0)</f>
        <v>0</v>
      </c>
      <c r="BH584" s="206">
        <f>IF(N584="sníž. přenesená",J584,0)</f>
        <v>0</v>
      </c>
      <c r="BI584" s="206">
        <f>IF(N584="nulová",J584,0)</f>
        <v>0</v>
      </c>
      <c r="BJ584" s="18" t="s">
        <v>83</v>
      </c>
      <c r="BK584" s="206">
        <f>ROUND(I584*H584,2)</f>
        <v>0</v>
      </c>
      <c r="BL584" s="18" t="s">
        <v>200</v>
      </c>
      <c r="BM584" s="205" t="s">
        <v>1457</v>
      </c>
    </row>
    <row r="585" spans="1:65" s="2" customFormat="1" ht="24.15" customHeight="1">
      <c r="A585" s="35"/>
      <c r="B585" s="36"/>
      <c r="C585" s="240" t="s">
        <v>905</v>
      </c>
      <c r="D585" s="240" t="s">
        <v>189</v>
      </c>
      <c r="E585" s="241" t="s">
        <v>977</v>
      </c>
      <c r="F585" s="242" t="s">
        <v>978</v>
      </c>
      <c r="G585" s="243" t="s">
        <v>218</v>
      </c>
      <c r="H585" s="244">
        <v>94.248000000000005</v>
      </c>
      <c r="I585" s="245"/>
      <c r="J585" s="246">
        <f>ROUND(I585*H585,2)</f>
        <v>0</v>
      </c>
      <c r="K585" s="247"/>
      <c r="L585" s="248"/>
      <c r="M585" s="249" t="s">
        <v>1</v>
      </c>
      <c r="N585" s="250" t="s">
        <v>41</v>
      </c>
      <c r="O585" s="72"/>
      <c r="P585" s="203">
        <f>O585*H585</f>
        <v>0</v>
      </c>
      <c r="Q585" s="203">
        <v>1.2319999999999999E-2</v>
      </c>
      <c r="R585" s="203">
        <f>Q585*H585</f>
        <v>1.1611353600000001</v>
      </c>
      <c r="S585" s="203">
        <v>0</v>
      </c>
      <c r="T585" s="204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205" t="s">
        <v>271</v>
      </c>
      <c r="AT585" s="205" t="s">
        <v>189</v>
      </c>
      <c r="AU585" s="205" t="s">
        <v>85</v>
      </c>
      <c r="AY585" s="18" t="s">
        <v>156</v>
      </c>
      <c r="BE585" s="206">
        <f>IF(N585="základní",J585,0)</f>
        <v>0</v>
      </c>
      <c r="BF585" s="206">
        <f>IF(N585="snížená",J585,0)</f>
        <v>0</v>
      </c>
      <c r="BG585" s="206">
        <f>IF(N585="zákl. přenesená",J585,0)</f>
        <v>0</v>
      </c>
      <c r="BH585" s="206">
        <f>IF(N585="sníž. přenesená",J585,0)</f>
        <v>0</v>
      </c>
      <c r="BI585" s="206">
        <f>IF(N585="nulová",J585,0)</f>
        <v>0</v>
      </c>
      <c r="BJ585" s="18" t="s">
        <v>83</v>
      </c>
      <c r="BK585" s="206">
        <f>ROUND(I585*H585,2)</f>
        <v>0</v>
      </c>
      <c r="BL585" s="18" t="s">
        <v>200</v>
      </c>
      <c r="BM585" s="205" t="s">
        <v>1458</v>
      </c>
    </row>
    <row r="586" spans="1:65" s="13" customFormat="1" ht="10.199999999999999">
      <c r="B586" s="207"/>
      <c r="C586" s="208"/>
      <c r="D586" s="209" t="s">
        <v>163</v>
      </c>
      <c r="E586" s="210" t="s">
        <v>1</v>
      </c>
      <c r="F586" s="211" t="s">
        <v>1459</v>
      </c>
      <c r="G586" s="208"/>
      <c r="H586" s="212">
        <v>94.248000000000005</v>
      </c>
      <c r="I586" s="213"/>
      <c r="J586" s="208"/>
      <c r="K586" s="208"/>
      <c r="L586" s="214"/>
      <c r="M586" s="215"/>
      <c r="N586" s="216"/>
      <c r="O586" s="216"/>
      <c r="P586" s="216"/>
      <c r="Q586" s="216"/>
      <c r="R586" s="216"/>
      <c r="S586" s="216"/>
      <c r="T586" s="217"/>
      <c r="AT586" s="218" t="s">
        <v>163</v>
      </c>
      <c r="AU586" s="218" t="s">
        <v>85</v>
      </c>
      <c r="AV586" s="13" t="s">
        <v>85</v>
      </c>
      <c r="AW586" s="13" t="s">
        <v>32</v>
      </c>
      <c r="AX586" s="13" t="s">
        <v>76</v>
      </c>
      <c r="AY586" s="218" t="s">
        <v>156</v>
      </c>
    </row>
    <row r="587" spans="1:65" s="14" customFormat="1" ht="10.199999999999999">
      <c r="B587" s="219"/>
      <c r="C587" s="220"/>
      <c r="D587" s="209" t="s">
        <v>163</v>
      </c>
      <c r="E587" s="221" t="s">
        <v>1</v>
      </c>
      <c r="F587" s="222" t="s">
        <v>165</v>
      </c>
      <c r="G587" s="220"/>
      <c r="H587" s="223">
        <v>94.248000000000005</v>
      </c>
      <c r="I587" s="224"/>
      <c r="J587" s="220"/>
      <c r="K587" s="220"/>
      <c r="L587" s="225"/>
      <c r="M587" s="226"/>
      <c r="N587" s="227"/>
      <c r="O587" s="227"/>
      <c r="P587" s="227"/>
      <c r="Q587" s="227"/>
      <c r="R587" s="227"/>
      <c r="S587" s="227"/>
      <c r="T587" s="228"/>
      <c r="AT587" s="229" t="s">
        <v>163</v>
      </c>
      <c r="AU587" s="229" t="s">
        <v>85</v>
      </c>
      <c r="AV587" s="14" t="s">
        <v>95</v>
      </c>
      <c r="AW587" s="14" t="s">
        <v>32</v>
      </c>
      <c r="AX587" s="14" t="s">
        <v>83</v>
      </c>
      <c r="AY587" s="229" t="s">
        <v>156</v>
      </c>
    </row>
    <row r="588" spans="1:65" s="2" customFormat="1" ht="33" customHeight="1">
      <c r="A588" s="35"/>
      <c r="B588" s="36"/>
      <c r="C588" s="193" t="s">
        <v>908</v>
      </c>
      <c r="D588" s="193" t="s">
        <v>158</v>
      </c>
      <c r="E588" s="194" t="s">
        <v>982</v>
      </c>
      <c r="F588" s="195" t="s">
        <v>983</v>
      </c>
      <c r="G588" s="196" t="s">
        <v>218</v>
      </c>
      <c r="H588" s="197">
        <v>11.79</v>
      </c>
      <c r="I588" s="198"/>
      <c r="J588" s="199">
        <f>ROUND(I588*H588,2)</f>
        <v>0</v>
      </c>
      <c r="K588" s="200"/>
      <c r="L588" s="40"/>
      <c r="M588" s="201" t="s">
        <v>1</v>
      </c>
      <c r="N588" s="202" t="s">
        <v>41</v>
      </c>
      <c r="O588" s="72"/>
      <c r="P588" s="203">
        <f>O588*H588</f>
        <v>0</v>
      </c>
      <c r="Q588" s="203">
        <v>0</v>
      </c>
      <c r="R588" s="203">
        <f>Q588*H588</f>
        <v>0</v>
      </c>
      <c r="S588" s="203">
        <v>0</v>
      </c>
      <c r="T588" s="204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205" t="s">
        <v>200</v>
      </c>
      <c r="AT588" s="205" t="s">
        <v>158</v>
      </c>
      <c r="AU588" s="205" t="s">
        <v>85</v>
      </c>
      <c r="AY588" s="18" t="s">
        <v>156</v>
      </c>
      <c r="BE588" s="206">
        <f>IF(N588="základní",J588,0)</f>
        <v>0</v>
      </c>
      <c r="BF588" s="206">
        <f>IF(N588="snížená",J588,0)</f>
        <v>0</v>
      </c>
      <c r="BG588" s="206">
        <f>IF(N588="zákl. přenesená",J588,0)</f>
        <v>0</v>
      </c>
      <c r="BH588" s="206">
        <f>IF(N588="sníž. přenesená",J588,0)</f>
        <v>0</v>
      </c>
      <c r="BI588" s="206">
        <f>IF(N588="nulová",J588,0)</f>
        <v>0</v>
      </c>
      <c r="BJ588" s="18" t="s">
        <v>83</v>
      </c>
      <c r="BK588" s="206">
        <f>ROUND(I588*H588,2)</f>
        <v>0</v>
      </c>
      <c r="BL588" s="18" t="s">
        <v>200</v>
      </c>
      <c r="BM588" s="205" t="s">
        <v>1460</v>
      </c>
    </row>
    <row r="589" spans="1:65" s="15" customFormat="1" ht="10.199999999999999">
      <c r="B589" s="230"/>
      <c r="C589" s="231"/>
      <c r="D589" s="209" t="s">
        <v>163</v>
      </c>
      <c r="E589" s="232" t="s">
        <v>1</v>
      </c>
      <c r="F589" s="233" t="s">
        <v>1112</v>
      </c>
      <c r="G589" s="231"/>
      <c r="H589" s="232" t="s">
        <v>1</v>
      </c>
      <c r="I589" s="234"/>
      <c r="J589" s="231"/>
      <c r="K589" s="231"/>
      <c r="L589" s="235"/>
      <c r="M589" s="236"/>
      <c r="N589" s="237"/>
      <c r="O589" s="237"/>
      <c r="P589" s="237"/>
      <c r="Q589" s="237"/>
      <c r="R589" s="237"/>
      <c r="S589" s="237"/>
      <c r="T589" s="238"/>
      <c r="AT589" s="239" t="s">
        <v>163</v>
      </c>
      <c r="AU589" s="239" t="s">
        <v>85</v>
      </c>
      <c r="AV589" s="15" t="s">
        <v>83</v>
      </c>
      <c r="AW589" s="15" t="s">
        <v>32</v>
      </c>
      <c r="AX589" s="15" t="s">
        <v>76</v>
      </c>
      <c r="AY589" s="239" t="s">
        <v>156</v>
      </c>
    </row>
    <row r="590" spans="1:65" s="13" customFormat="1" ht="10.199999999999999">
      <c r="B590" s="207"/>
      <c r="C590" s="208"/>
      <c r="D590" s="209" t="s">
        <v>163</v>
      </c>
      <c r="E590" s="210" t="s">
        <v>1</v>
      </c>
      <c r="F590" s="211" t="s">
        <v>1151</v>
      </c>
      <c r="G590" s="208"/>
      <c r="H590" s="212">
        <v>10.08</v>
      </c>
      <c r="I590" s="213"/>
      <c r="J590" s="208"/>
      <c r="K590" s="208"/>
      <c r="L590" s="214"/>
      <c r="M590" s="215"/>
      <c r="N590" s="216"/>
      <c r="O590" s="216"/>
      <c r="P590" s="216"/>
      <c r="Q590" s="216"/>
      <c r="R590" s="216"/>
      <c r="S590" s="216"/>
      <c r="T590" s="217"/>
      <c r="AT590" s="218" t="s">
        <v>163</v>
      </c>
      <c r="AU590" s="218" t="s">
        <v>85</v>
      </c>
      <c r="AV590" s="13" t="s">
        <v>85</v>
      </c>
      <c r="AW590" s="13" t="s">
        <v>32</v>
      </c>
      <c r="AX590" s="13" t="s">
        <v>76</v>
      </c>
      <c r="AY590" s="218" t="s">
        <v>156</v>
      </c>
    </row>
    <row r="591" spans="1:65" s="13" customFormat="1" ht="10.199999999999999">
      <c r="B591" s="207"/>
      <c r="C591" s="208"/>
      <c r="D591" s="209" t="s">
        <v>163</v>
      </c>
      <c r="E591" s="210" t="s">
        <v>1</v>
      </c>
      <c r="F591" s="211" t="s">
        <v>599</v>
      </c>
      <c r="G591" s="208"/>
      <c r="H591" s="212">
        <v>-1.2</v>
      </c>
      <c r="I591" s="213"/>
      <c r="J591" s="208"/>
      <c r="K591" s="208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163</v>
      </c>
      <c r="AU591" s="218" t="s">
        <v>85</v>
      </c>
      <c r="AV591" s="13" t="s">
        <v>85</v>
      </c>
      <c r="AW591" s="13" t="s">
        <v>32</v>
      </c>
      <c r="AX591" s="13" t="s">
        <v>76</v>
      </c>
      <c r="AY591" s="218" t="s">
        <v>156</v>
      </c>
    </row>
    <row r="592" spans="1:65" s="15" customFormat="1" ht="10.199999999999999">
      <c r="B592" s="230"/>
      <c r="C592" s="231"/>
      <c r="D592" s="209" t="s">
        <v>163</v>
      </c>
      <c r="E592" s="232" t="s">
        <v>1</v>
      </c>
      <c r="F592" s="233" t="s">
        <v>1152</v>
      </c>
      <c r="G592" s="231"/>
      <c r="H592" s="232" t="s">
        <v>1</v>
      </c>
      <c r="I592" s="234"/>
      <c r="J592" s="231"/>
      <c r="K592" s="231"/>
      <c r="L592" s="235"/>
      <c r="M592" s="236"/>
      <c r="N592" s="237"/>
      <c r="O592" s="237"/>
      <c r="P592" s="237"/>
      <c r="Q592" s="237"/>
      <c r="R592" s="237"/>
      <c r="S592" s="237"/>
      <c r="T592" s="238"/>
      <c r="AT592" s="239" t="s">
        <v>163</v>
      </c>
      <c r="AU592" s="239" t="s">
        <v>85</v>
      </c>
      <c r="AV592" s="15" t="s">
        <v>83</v>
      </c>
      <c r="AW592" s="15" t="s">
        <v>32</v>
      </c>
      <c r="AX592" s="15" t="s">
        <v>76</v>
      </c>
      <c r="AY592" s="239" t="s">
        <v>156</v>
      </c>
    </row>
    <row r="593" spans="1:65" s="13" customFormat="1" ht="10.199999999999999">
      <c r="B593" s="207"/>
      <c r="C593" s="208"/>
      <c r="D593" s="209" t="s">
        <v>163</v>
      </c>
      <c r="E593" s="210" t="s">
        <v>1</v>
      </c>
      <c r="F593" s="211" t="s">
        <v>1153</v>
      </c>
      <c r="G593" s="208"/>
      <c r="H593" s="212">
        <v>2.91</v>
      </c>
      <c r="I593" s="213"/>
      <c r="J593" s="208"/>
      <c r="K593" s="208"/>
      <c r="L593" s="214"/>
      <c r="M593" s="215"/>
      <c r="N593" s="216"/>
      <c r="O593" s="216"/>
      <c r="P593" s="216"/>
      <c r="Q593" s="216"/>
      <c r="R593" s="216"/>
      <c r="S593" s="216"/>
      <c r="T593" s="217"/>
      <c r="AT593" s="218" t="s">
        <v>163</v>
      </c>
      <c r="AU593" s="218" t="s">
        <v>85</v>
      </c>
      <c r="AV593" s="13" t="s">
        <v>85</v>
      </c>
      <c r="AW593" s="13" t="s">
        <v>32</v>
      </c>
      <c r="AX593" s="13" t="s">
        <v>76</v>
      </c>
      <c r="AY593" s="218" t="s">
        <v>156</v>
      </c>
    </row>
    <row r="594" spans="1:65" s="14" customFormat="1" ht="10.199999999999999">
      <c r="B594" s="219"/>
      <c r="C594" s="220"/>
      <c r="D594" s="209" t="s">
        <v>163</v>
      </c>
      <c r="E594" s="221" t="s">
        <v>1</v>
      </c>
      <c r="F594" s="222" t="s">
        <v>165</v>
      </c>
      <c r="G594" s="220"/>
      <c r="H594" s="223">
        <v>11.790000000000001</v>
      </c>
      <c r="I594" s="224"/>
      <c r="J594" s="220"/>
      <c r="K594" s="220"/>
      <c r="L594" s="225"/>
      <c r="M594" s="226"/>
      <c r="N594" s="227"/>
      <c r="O594" s="227"/>
      <c r="P594" s="227"/>
      <c r="Q594" s="227"/>
      <c r="R594" s="227"/>
      <c r="S594" s="227"/>
      <c r="T594" s="228"/>
      <c r="AT594" s="229" t="s">
        <v>163</v>
      </c>
      <c r="AU594" s="229" t="s">
        <v>85</v>
      </c>
      <c r="AV594" s="14" t="s">
        <v>95</v>
      </c>
      <c r="AW594" s="14" t="s">
        <v>32</v>
      </c>
      <c r="AX594" s="14" t="s">
        <v>83</v>
      </c>
      <c r="AY594" s="229" t="s">
        <v>156</v>
      </c>
    </row>
    <row r="595" spans="1:65" s="2" customFormat="1" ht="24.15" customHeight="1">
      <c r="A595" s="35"/>
      <c r="B595" s="36"/>
      <c r="C595" s="193" t="s">
        <v>912</v>
      </c>
      <c r="D595" s="193" t="s">
        <v>158</v>
      </c>
      <c r="E595" s="194" t="s">
        <v>986</v>
      </c>
      <c r="F595" s="195" t="s">
        <v>987</v>
      </c>
      <c r="G595" s="196" t="s">
        <v>203</v>
      </c>
      <c r="H595" s="197">
        <v>60.85</v>
      </c>
      <c r="I595" s="198"/>
      <c r="J595" s="199">
        <f>ROUND(I595*H595,2)</f>
        <v>0</v>
      </c>
      <c r="K595" s="200"/>
      <c r="L595" s="40"/>
      <c r="M595" s="201" t="s">
        <v>1</v>
      </c>
      <c r="N595" s="202" t="s">
        <v>41</v>
      </c>
      <c r="O595" s="72"/>
      <c r="P595" s="203">
        <f>O595*H595</f>
        <v>0</v>
      </c>
      <c r="Q595" s="203">
        <v>1.8000000000000001E-4</v>
      </c>
      <c r="R595" s="203">
        <f>Q595*H595</f>
        <v>1.0953000000000001E-2</v>
      </c>
      <c r="S595" s="203">
        <v>0</v>
      </c>
      <c r="T595" s="204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205" t="s">
        <v>200</v>
      </c>
      <c r="AT595" s="205" t="s">
        <v>158</v>
      </c>
      <c r="AU595" s="205" t="s">
        <v>85</v>
      </c>
      <c r="AY595" s="18" t="s">
        <v>156</v>
      </c>
      <c r="BE595" s="206">
        <f>IF(N595="základní",J595,0)</f>
        <v>0</v>
      </c>
      <c r="BF595" s="206">
        <f>IF(N595="snížená",J595,0)</f>
        <v>0</v>
      </c>
      <c r="BG595" s="206">
        <f>IF(N595="zákl. přenesená",J595,0)</f>
        <v>0</v>
      </c>
      <c r="BH595" s="206">
        <f>IF(N595="sníž. přenesená",J595,0)</f>
        <v>0</v>
      </c>
      <c r="BI595" s="206">
        <f>IF(N595="nulová",J595,0)</f>
        <v>0</v>
      </c>
      <c r="BJ595" s="18" t="s">
        <v>83</v>
      </c>
      <c r="BK595" s="206">
        <f>ROUND(I595*H595,2)</f>
        <v>0</v>
      </c>
      <c r="BL595" s="18" t="s">
        <v>200</v>
      </c>
      <c r="BM595" s="205" t="s">
        <v>1461</v>
      </c>
    </row>
    <row r="596" spans="1:65" s="15" customFormat="1" ht="10.199999999999999">
      <c r="B596" s="230"/>
      <c r="C596" s="231"/>
      <c r="D596" s="209" t="s">
        <v>163</v>
      </c>
      <c r="E596" s="232" t="s">
        <v>1</v>
      </c>
      <c r="F596" s="233" t="s">
        <v>1144</v>
      </c>
      <c r="G596" s="231"/>
      <c r="H596" s="232" t="s">
        <v>1</v>
      </c>
      <c r="I596" s="234"/>
      <c r="J596" s="231"/>
      <c r="K596" s="231"/>
      <c r="L596" s="235"/>
      <c r="M596" s="236"/>
      <c r="N596" s="237"/>
      <c r="O596" s="237"/>
      <c r="P596" s="237"/>
      <c r="Q596" s="237"/>
      <c r="R596" s="237"/>
      <c r="S596" s="237"/>
      <c r="T596" s="238"/>
      <c r="AT596" s="239" t="s">
        <v>163</v>
      </c>
      <c r="AU596" s="239" t="s">
        <v>85</v>
      </c>
      <c r="AV596" s="15" t="s">
        <v>83</v>
      </c>
      <c r="AW596" s="15" t="s">
        <v>32</v>
      </c>
      <c r="AX596" s="15" t="s">
        <v>76</v>
      </c>
      <c r="AY596" s="239" t="s">
        <v>156</v>
      </c>
    </row>
    <row r="597" spans="1:65" s="13" customFormat="1" ht="10.199999999999999">
      <c r="B597" s="207"/>
      <c r="C597" s="208"/>
      <c r="D597" s="209" t="s">
        <v>163</v>
      </c>
      <c r="E597" s="210" t="s">
        <v>1</v>
      </c>
      <c r="F597" s="211" t="s">
        <v>1462</v>
      </c>
      <c r="G597" s="208"/>
      <c r="H597" s="212">
        <v>16.8</v>
      </c>
      <c r="I597" s="213"/>
      <c r="J597" s="208"/>
      <c r="K597" s="208"/>
      <c r="L597" s="214"/>
      <c r="M597" s="215"/>
      <c r="N597" s="216"/>
      <c r="O597" s="216"/>
      <c r="P597" s="216"/>
      <c r="Q597" s="216"/>
      <c r="R597" s="216"/>
      <c r="S597" s="216"/>
      <c r="T597" s="217"/>
      <c r="AT597" s="218" t="s">
        <v>163</v>
      </c>
      <c r="AU597" s="218" t="s">
        <v>85</v>
      </c>
      <c r="AV597" s="13" t="s">
        <v>85</v>
      </c>
      <c r="AW597" s="13" t="s">
        <v>32</v>
      </c>
      <c r="AX597" s="13" t="s">
        <v>76</v>
      </c>
      <c r="AY597" s="218" t="s">
        <v>156</v>
      </c>
    </row>
    <row r="598" spans="1:65" s="13" customFormat="1" ht="10.199999999999999">
      <c r="B598" s="207"/>
      <c r="C598" s="208"/>
      <c r="D598" s="209" t="s">
        <v>163</v>
      </c>
      <c r="E598" s="210" t="s">
        <v>1</v>
      </c>
      <c r="F598" s="211" t="s">
        <v>1463</v>
      </c>
      <c r="G598" s="208"/>
      <c r="H598" s="212">
        <v>6.3</v>
      </c>
      <c r="I598" s="213"/>
      <c r="J598" s="208"/>
      <c r="K598" s="208"/>
      <c r="L598" s="214"/>
      <c r="M598" s="215"/>
      <c r="N598" s="216"/>
      <c r="O598" s="216"/>
      <c r="P598" s="216"/>
      <c r="Q598" s="216"/>
      <c r="R598" s="216"/>
      <c r="S598" s="216"/>
      <c r="T598" s="217"/>
      <c r="AT598" s="218" t="s">
        <v>163</v>
      </c>
      <c r="AU598" s="218" t="s">
        <v>85</v>
      </c>
      <c r="AV598" s="13" t="s">
        <v>85</v>
      </c>
      <c r="AW598" s="13" t="s">
        <v>32</v>
      </c>
      <c r="AX598" s="13" t="s">
        <v>76</v>
      </c>
      <c r="AY598" s="218" t="s">
        <v>156</v>
      </c>
    </row>
    <row r="599" spans="1:65" s="15" customFormat="1" ht="10.199999999999999">
      <c r="B599" s="230"/>
      <c r="C599" s="231"/>
      <c r="D599" s="209" t="s">
        <v>163</v>
      </c>
      <c r="E599" s="232" t="s">
        <v>1</v>
      </c>
      <c r="F599" s="233" t="s">
        <v>1147</v>
      </c>
      <c r="G599" s="231"/>
      <c r="H599" s="232" t="s">
        <v>1</v>
      </c>
      <c r="I599" s="234"/>
      <c r="J599" s="231"/>
      <c r="K599" s="231"/>
      <c r="L599" s="235"/>
      <c r="M599" s="236"/>
      <c r="N599" s="237"/>
      <c r="O599" s="237"/>
      <c r="P599" s="237"/>
      <c r="Q599" s="237"/>
      <c r="R599" s="237"/>
      <c r="S599" s="237"/>
      <c r="T599" s="238"/>
      <c r="AT599" s="239" t="s">
        <v>163</v>
      </c>
      <c r="AU599" s="239" t="s">
        <v>85</v>
      </c>
      <c r="AV599" s="15" t="s">
        <v>83</v>
      </c>
      <c r="AW599" s="15" t="s">
        <v>32</v>
      </c>
      <c r="AX599" s="15" t="s">
        <v>76</v>
      </c>
      <c r="AY599" s="239" t="s">
        <v>156</v>
      </c>
    </row>
    <row r="600" spans="1:65" s="13" customFormat="1" ht="10.199999999999999">
      <c r="B600" s="207"/>
      <c r="C600" s="208"/>
      <c r="D600" s="209" t="s">
        <v>163</v>
      </c>
      <c r="E600" s="210" t="s">
        <v>1</v>
      </c>
      <c r="F600" s="211" t="s">
        <v>1429</v>
      </c>
      <c r="G600" s="208"/>
      <c r="H600" s="212">
        <v>10</v>
      </c>
      <c r="I600" s="213"/>
      <c r="J600" s="208"/>
      <c r="K600" s="208"/>
      <c r="L600" s="214"/>
      <c r="M600" s="215"/>
      <c r="N600" s="216"/>
      <c r="O600" s="216"/>
      <c r="P600" s="216"/>
      <c r="Q600" s="216"/>
      <c r="R600" s="216"/>
      <c r="S600" s="216"/>
      <c r="T600" s="217"/>
      <c r="AT600" s="218" t="s">
        <v>163</v>
      </c>
      <c r="AU600" s="218" t="s">
        <v>85</v>
      </c>
      <c r="AV600" s="13" t="s">
        <v>85</v>
      </c>
      <c r="AW600" s="13" t="s">
        <v>32</v>
      </c>
      <c r="AX600" s="13" t="s">
        <v>76</v>
      </c>
      <c r="AY600" s="218" t="s">
        <v>156</v>
      </c>
    </row>
    <row r="601" spans="1:65" s="13" customFormat="1" ht="10.199999999999999">
      <c r="B601" s="207"/>
      <c r="C601" s="208"/>
      <c r="D601" s="209" t="s">
        <v>163</v>
      </c>
      <c r="E601" s="210" t="s">
        <v>1</v>
      </c>
      <c r="F601" s="211" t="s">
        <v>403</v>
      </c>
      <c r="G601" s="208"/>
      <c r="H601" s="212">
        <v>8.4</v>
      </c>
      <c r="I601" s="213"/>
      <c r="J601" s="208"/>
      <c r="K601" s="208"/>
      <c r="L601" s="214"/>
      <c r="M601" s="215"/>
      <c r="N601" s="216"/>
      <c r="O601" s="216"/>
      <c r="P601" s="216"/>
      <c r="Q601" s="216"/>
      <c r="R601" s="216"/>
      <c r="S601" s="216"/>
      <c r="T601" s="217"/>
      <c r="AT601" s="218" t="s">
        <v>163</v>
      </c>
      <c r="AU601" s="218" t="s">
        <v>85</v>
      </c>
      <c r="AV601" s="13" t="s">
        <v>85</v>
      </c>
      <c r="AW601" s="13" t="s">
        <v>32</v>
      </c>
      <c r="AX601" s="13" t="s">
        <v>76</v>
      </c>
      <c r="AY601" s="218" t="s">
        <v>156</v>
      </c>
    </row>
    <row r="602" spans="1:65" s="13" customFormat="1" ht="10.199999999999999">
      <c r="B602" s="207"/>
      <c r="C602" s="208"/>
      <c r="D602" s="209" t="s">
        <v>163</v>
      </c>
      <c r="E602" s="210" t="s">
        <v>1</v>
      </c>
      <c r="F602" s="211" t="s">
        <v>1430</v>
      </c>
      <c r="G602" s="208"/>
      <c r="H602" s="212">
        <v>5.7</v>
      </c>
      <c r="I602" s="213"/>
      <c r="J602" s="208"/>
      <c r="K602" s="208"/>
      <c r="L602" s="214"/>
      <c r="M602" s="215"/>
      <c r="N602" s="216"/>
      <c r="O602" s="216"/>
      <c r="P602" s="216"/>
      <c r="Q602" s="216"/>
      <c r="R602" s="216"/>
      <c r="S602" s="216"/>
      <c r="T602" s="217"/>
      <c r="AT602" s="218" t="s">
        <v>163</v>
      </c>
      <c r="AU602" s="218" t="s">
        <v>85</v>
      </c>
      <c r="AV602" s="13" t="s">
        <v>85</v>
      </c>
      <c r="AW602" s="13" t="s">
        <v>32</v>
      </c>
      <c r="AX602" s="13" t="s">
        <v>76</v>
      </c>
      <c r="AY602" s="218" t="s">
        <v>156</v>
      </c>
    </row>
    <row r="603" spans="1:65" s="13" customFormat="1" ht="10.199999999999999">
      <c r="B603" s="207"/>
      <c r="C603" s="208"/>
      <c r="D603" s="209" t="s">
        <v>163</v>
      </c>
      <c r="E603" s="210" t="s">
        <v>1</v>
      </c>
      <c r="F603" s="211" t="s">
        <v>990</v>
      </c>
      <c r="G603" s="208"/>
      <c r="H603" s="212">
        <v>1.8</v>
      </c>
      <c r="I603" s="213"/>
      <c r="J603" s="208"/>
      <c r="K603" s="208"/>
      <c r="L603" s="214"/>
      <c r="M603" s="215"/>
      <c r="N603" s="216"/>
      <c r="O603" s="216"/>
      <c r="P603" s="216"/>
      <c r="Q603" s="216"/>
      <c r="R603" s="216"/>
      <c r="S603" s="216"/>
      <c r="T603" s="217"/>
      <c r="AT603" s="218" t="s">
        <v>163</v>
      </c>
      <c r="AU603" s="218" t="s">
        <v>85</v>
      </c>
      <c r="AV603" s="13" t="s">
        <v>85</v>
      </c>
      <c r="AW603" s="13" t="s">
        <v>32</v>
      </c>
      <c r="AX603" s="13" t="s">
        <v>76</v>
      </c>
      <c r="AY603" s="218" t="s">
        <v>156</v>
      </c>
    </row>
    <row r="604" spans="1:65" s="15" customFormat="1" ht="10.199999999999999">
      <c r="B604" s="230"/>
      <c r="C604" s="231"/>
      <c r="D604" s="209" t="s">
        <v>163</v>
      </c>
      <c r="E604" s="232" t="s">
        <v>1</v>
      </c>
      <c r="F604" s="233" t="s">
        <v>1112</v>
      </c>
      <c r="G604" s="231"/>
      <c r="H604" s="232" t="s">
        <v>1</v>
      </c>
      <c r="I604" s="234"/>
      <c r="J604" s="231"/>
      <c r="K604" s="231"/>
      <c r="L604" s="235"/>
      <c r="M604" s="236"/>
      <c r="N604" s="237"/>
      <c r="O604" s="237"/>
      <c r="P604" s="237"/>
      <c r="Q604" s="237"/>
      <c r="R604" s="237"/>
      <c r="S604" s="237"/>
      <c r="T604" s="238"/>
      <c r="AT604" s="239" t="s">
        <v>163</v>
      </c>
      <c r="AU604" s="239" t="s">
        <v>85</v>
      </c>
      <c r="AV604" s="15" t="s">
        <v>83</v>
      </c>
      <c r="AW604" s="15" t="s">
        <v>32</v>
      </c>
      <c r="AX604" s="15" t="s">
        <v>76</v>
      </c>
      <c r="AY604" s="239" t="s">
        <v>156</v>
      </c>
    </row>
    <row r="605" spans="1:65" s="13" customFormat="1" ht="10.199999999999999">
      <c r="B605" s="207"/>
      <c r="C605" s="208"/>
      <c r="D605" s="209" t="s">
        <v>163</v>
      </c>
      <c r="E605" s="210" t="s">
        <v>1</v>
      </c>
      <c r="F605" s="211" t="s">
        <v>1431</v>
      </c>
      <c r="G605" s="208"/>
      <c r="H605" s="212">
        <v>4.8</v>
      </c>
      <c r="I605" s="213"/>
      <c r="J605" s="208"/>
      <c r="K605" s="208"/>
      <c r="L605" s="214"/>
      <c r="M605" s="215"/>
      <c r="N605" s="216"/>
      <c r="O605" s="216"/>
      <c r="P605" s="216"/>
      <c r="Q605" s="216"/>
      <c r="R605" s="216"/>
      <c r="S605" s="216"/>
      <c r="T605" s="217"/>
      <c r="AT605" s="218" t="s">
        <v>163</v>
      </c>
      <c r="AU605" s="218" t="s">
        <v>85</v>
      </c>
      <c r="AV605" s="13" t="s">
        <v>85</v>
      </c>
      <c r="AW605" s="13" t="s">
        <v>32</v>
      </c>
      <c r="AX605" s="13" t="s">
        <v>76</v>
      </c>
      <c r="AY605" s="218" t="s">
        <v>156</v>
      </c>
    </row>
    <row r="606" spans="1:65" s="13" customFormat="1" ht="10.199999999999999">
      <c r="B606" s="207"/>
      <c r="C606" s="208"/>
      <c r="D606" s="209" t="s">
        <v>163</v>
      </c>
      <c r="E606" s="210" t="s">
        <v>1</v>
      </c>
      <c r="F606" s="211" t="s">
        <v>83</v>
      </c>
      <c r="G606" s="208"/>
      <c r="H606" s="212">
        <v>1</v>
      </c>
      <c r="I606" s="213"/>
      <c r="J606" s="208"/>
      <c r="K606" s="208"/>
      <c r="L606" s="214"/>
      <c r="M606" s="215"/>
      <c r="N606" s="216"/>
      <c r="O606" s="216"/>
      <c r="P606" s="216"/>
      <c r="Q606" s="216"/>
      <c r="R606" s="216"/>
      <c r="S606" s="216"/>
      <c r="T606" s="217"/>
      <c r="AT606" s="218" t="s">
        <v>163</v>
      </c>
      <c r="AU606" s="218" t="s">
        <v>85</v>
      </c>
      <c r="AV606" s="13" t="s">
        <v>85</v>
      </c>
      <c r="AW606" s="13" t="s">
        <v>32</v>
      </c>
      <c r="AX606" s="13" t="s">
        <v>76</v>
      </c>
      <c r="AY606" s="218" t="s">
        <v>156</v>
      </c>
    </row>
    <row r="607" spans="1:65" s="15" customFormat="1" ht="10.199999999999999">
      <c r="B607" s="230"/>
      <c r="C607" s="231"/>
      <c r="D607" s="209" t="s">
        <v>163</v>
      </c>
      <c r="E607" s="232" t="s">
        <v>1</v>
      </c>
      <c r="F607" s="233" t="s">
        <v>1152</v>
      </c>
      <c r="G607" s="231"/>
      <c r="H607" s="232" t="s">
        <v>1</v>
      </c>
      <c r="I607" s="234"/>
      <c r="J607" s="231"/>
      <c r="K607" s="231"/>
      <c r="L607" s="235"/>
      <c r="M607" s="236"/>
      <c r="N607" s="237"/>
      <c r="O607" s="237"/>
      <c r="P607" s="237"/>
      <c r="Q607" s="237"/>
      <c r="R607" s="237"/>
      <c r="S607" s="237"/>
      <c r="T607" s="238"/>
      <c r="AT607" s="239" t="s">
        <v>163</v>
      </c>
      <c r="AU607" s="239" t="s">
        <v>85</v>
      </c>
      <c r="AV607" s="15" t="s">
        <v>83</v>
      </c>
      <c r="AW607" s="15" t="s">
        <v>32</v>
      </c>
      <c r="AX607" s="15" t="s">
        <v>76</v>
      </c>
      <c r="AY607" s="239" t="s">
        <v>156</v>
      </c>
    </row>
    <row r="608" spans="1:65" s="13" customFormat="1" ht="10.199999999999999">
      <c r="B608" s="207"/>
      <c r="C608" s="208"/>
      <c r="D608" s="209" t="s">
        <v>163</v>
      </c>
      <c r="E608" s="210" t="s">
        <v>1</v>
      </c>
      <c r="F608" s="211" t="s">
        <v>1464</v>
      </c>
      <c r="G608" s="208"/>
      <c r="H608" s="212">
        <v>6.05</v>
      </c>
      <c r="I608" s="213"/>
      <c r="J608" s="208"/>
      <c r="K608" s="208"/>
      <c r="L608" s="214"/>
      <c r="M608" s="215"/>
      <c r="N608" s="216"/>
      <c r="O608" s="216"/>
      <c r="P608" s="216"/>
      <c r="Q608" s="216"/>
      <c r="R608" s="216"/>
      <c r="S608" s="216"/>
      <c r="T608" s="217"/>
      <c r="AT608" s="218" t="s">
        <v>163</v>
      </c>
      <c r="AU608" s="218" t="s">
        <v>85</v>
      </c>
      <c r="AV608" s="13" t="s">
        <v>85</v>
      </c>
      <c r="AW608" s="13" t="s">
        <v>32</v>
      </c>
      <c r="AX608" s="13" t="s">
        <v>76</v>
      </c>
      <c r="AY608" s="218" t="s">
        <v>156</v>
      </c>
    </row>
    <row r="609" spans="1:65" s="14" customFormat="1" ht="10.199999999999999">
      <c r="B609" s="219"/>
      <c r="C609" s="220"/>
      <c r="D609" s="209" t="s">
        <v>163</v>
      </c>
      <c r="E609" s="221" t="s">
        <v>1</v>
      </c>
      <c r="F609" s="222" t="s">
        <v>165</v>
      </c>
      <c r="G609" s="220"/>
      <c r="H609" s="223">
        <v>60.849999999999994</v>
      </c>
      <c r="I609" s="224"/>
      <c r="J609" s="220"/>
      <c r="K609" s="220"/>
      <c r="L609" s="225"/>
      <c r="M609" s="226"/>
      <c r="N609" s="227"/>
      <c r="O609" s="227"/>
      <c r="P609" s="227"/>
      <c r="Q609" s="227"/>
      <c r="R609" s="227"/>
      <c r="S609" s="227"/>
      <c r="T609" s="228"/>
      <c r="AT609" s="229" t="s">
        <v>163</v>
      </c>
      <c r="AU609" s="229" t="s">
        <v>85</v>
      </c>
      <c r="AV609" s="14" t="s">
        <v>95</v>
      </c>
      <c r="AW609" s="14" t="s">
        <v>32</v>
      </c>
      <c r="AX609" s="14" t="s">
        <v>83</v>
      </c>
      <c r="AY609" s="229" t="s">
        <v>156</v>
      </c>
    </row>
    <row r="610" spans="1:65" s="2" customFormat="1" ht="16.5" customHeight="1">
      <c r="A610" s="35"/>
      <c r="B610" s="36"/>
      <c r="C610" s="240" t="s">
        <v>917</v>
      </c>
      <c r="D610" s="240" t="s">
        <v>189</v>
      </c>
      <c r="E610" s="241" t="s">
        <v>995</v>
      </c>
      <c r="F610" s="242" t="s">
        <v>996</v>
      </c>
      <c r="G610" s="243" t="s">
        <v>203</v>
      </c>
      <c r="H610" s="244">
        <v>63.893000000000001</v>
      </c>
      <c r="I610" s="245"/>
      <c r="J610" s="246">
        <f>ROUND(I610*H610,2)</f>
        <v>0</v>
      </c>
      <c r="K610" s="247"/>
      <c r="L610" s="248"/>
      <c r="M610" s="249" t="s">
        <v>1</v>
      </c>
      <c r="N610" s="250" t="s">
        <v>41</v>
      </c>
      <c r="O610" s="72"/>
      <c r="P610" s="203">
        <f>O610*H610</f>
        <v>0</v>
      </c>
      <c r="Q610" s="203">
        <v>3.2000000000000003E-4</v>
      </c>
      <c r="R610" s="203">
        <f>Q610*H610</f>
        <v>2.044576E-2</v>
      </c>
      <c r="S610" s="203">
        <v>0</v>
      </c>
      <c r="T610" s="204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205" t="s">
        <v>271</v>
      </c>
      <c r="AT610" s="205" t="s">
        <v>189</v>
      </c>
      <c r="AU610" s="205" t="s">
        <v>85</v>
      </c>
      <c r="AY610" s="18" t="s">
        <v>156</v>
      </c>
      <c r="BE610" s="206">
        <f>IF(N610="základní",J610,0)</f>
        <v>0</v>
      </c>
      <c r="BF610" s="206">
        <f>IF(N610="snížená",J610,0)</f>
        <v>0</v>
      </c>
      <c r="BG610" s="206">
        <f>IF(N610="zákl. přenesená",J610,0)</f>
        <v>0</v>
      </c>
      <c r="BH610" s="206">
        <f>IF(N610="sníž. přenesená",J610,0)</f>
        <v>0</v>
      </c>
      <c r="BI610" s="206">
        <f>IF(N610="nulová",J610,0)</f>
        <v>0</v>
      </c>
      <c r="BJ610" s="18" t="s">
        <v>83</v>
      </c>
      <c r="BK610" s="206">
        <f>ROUND(I610*H610,2)</f>
        <v>0</v>
      </c>
      <c r="BL610" s="18" t="s">
        <v>200</v>
      </c>
      <c r="BM610" s="205" t="s">
        <v>1465</v>
      </c>
    </row>
    <row r="611" spans="1:65" s="13" customFormat="1" ht="10.199999999999999">
      <c r="B611" s="207"/>
      <c r="C611" s="208"/>
      <c r="D611" s="209" t="s">
        <v>163</v>
      </c>
      <c r="E611" s="210" t="s">
        <v>1</v>
      </c>
      <c r="F611" s="211" t="s">
        <v>1466</v>
      </c>
      <c r="G611" s="208"/>
      <c r="H611" s="212">
        <v>63.893000000000001</v>
      </c>
      <c r="I611" s="213"/>
      <c r="J611" s="208"/>
      <c r="K611" s="208"/>
      <c r="L611" s="214"/>
      <c r="M611" s="215"/>
      <c r="N611" s="216"/>
      <c r="O611" s="216"/>
      <c r="P611" s="216"/>
      <c r="Q611" s="216"/>
      <c r="R611" s="216"/>
      <c r="S611" s="216"/>
      <c r="T611" s="217"/>
      <c r="AT611" s="218" t="s">
        <v>163</v>
      </c>
      <c r="AU611" s="218" t="s">
        <v>85</v>
      </c>
      <c r="AV611" s="13" t="s">
        <v>85</v>
      </c>
      <c r="AW611" s="13" t="s">
        <v>32</v>
      </c>
      <c r="AX611" s="13" t="s">
        <v>76</v>
      </c>
      <c r="AY611" s="218" t="s">
        <v>156</v>
      </c>
    </row>
    <row r="612" spans="1:65" s="14" customFormat="1" ht="10.199999999999999">
      <c r="B612" s="219"/>
      <c r="C612" s="220"/>
      <c r="D612" s="209" t="s">
        <v>163</v>
      </c>
      <c r="E612" s="221" t="s">
        <v>1</v>
      </c>
      <c r="F612" s="222" t="s">
        <v>165</v>
      </c>
      <c r="G612" s="220"/>
      <c r="H612" s="223">
        <v>63.893000000000001</v>
      </c>
      <c r="I612" s="224"/>
      <c r="J612" s="220"/>
      <c r="K612" s="220"/>
      <c r="L612" s="225"/>
      <c r="M612" s="226"/>
      <c r="N612" s="227"/>
      <c r="O612" s="227"/>
      <c r="P612" s="227"/>
      <c r="Q612" s="227"/>
      <c r="R612" s="227"/>
      <c r="S612" s="227"/>
      <c r="T612" s="228"/>
      <c r="AT612" s="229" t="s">
        <v>163</v>
      </c>
      <c r="AU612" s="229" t="s">
        <v>85</v>
      </c>
      <c r="AV612" s="14" t="s">
        <v>95</v>
      </c>
      <c r="AW612" s="14" t="s">
        <v>32</v>
      </c>
      <c r="AX612" s="14" t="s">
        <v>83</v>
      </c>
      <c r="AY612" s="229" t="s">
        <v>156</v>
      </c>
    </row>
    <row r="613" spans="1:65" s="2" customFormat="1" ht="16.5" customHeight="1">
      <c r="A613" s="35"/>
      <c r="B613" s="36"/>
      <c r="C613" s="193" t="s">
        <v>926</v>
      </c>
      <c r="D613" s="193" t="s">
        <v>158</v>
      </c>
      <c r="E613" s="194" t="s">
        <v>1000</v>
      </c>
      <c r="F613" s="195" t="s">
        <v>1001</v>
      </c>
      <c r="G613" s="196" t="s">
        <v>203</v>
      </c>
      <c r="H613" s="197">
        <v>39.520000000000003</v>
      </c>
      <c r="I613" s="198"/>
      <c r="J613" s="199">
        <f>ROUND(I613*H613,2)</f>
        <v>0</v>
      </c>
      <c r="K613" s="200"/>
      <c r="L613" s="40"/>
      <c r="M613" s="201" t="s">
        <v>1</v>
      </c>
      <c r="N613" s="202" t="s">
        <v>41</v>
      </c>
      <c r="O613" s="72"/>
      <c r="P613" s="203">
        <f>O613*H613</f>
        <v>0</v>
      </c>
      <c r="Q613" s="203">
        <v>3.0000000000000001E-5</v>
      </c>
      <c r="R613" s="203">
        <f>Q613*H613</f>
        <v>1.1856000000000002E-3</v>
      </c>
      <c r="S613" s="203">
        <v>0</v>
      </c>
      <c r="T613" s="204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05" t="s">
        <v>200</v>
      </c>
      <c r="AT613" s="205" t="s">
        <v>158</v>
      </c>
      <c r="AU613" s="205" t="s">
        <v>85</v>
      </c>
      <c r="AY613" s="18" t="s">
        <v>156</v>
      </c>
      <c r="BE613" s="206">
        <f>IF(N613="základní",J613,0)</f>
        <v>0</v>
      </c>
      <c r="BF613" s="206">
        <f>IF(N613="snížená",J613,0)</f>
        <v>0</v>
      </c>
      <c r="BG613" s="206">
        <f>IF(N613="zákl. přenesená",J613,0)</f>
        <v>0</v>
      </c>
      <c r="BH613" s="206">
        <f>IF(N613="sníž. přenesená",J613,0)</f>
        <v>0</v>
      </c>
      <c r="BI613" s="206">
        <f>IF(N613="nulová",J613,0)</f>
        <v>0</v>
      </c>
      <c r="BJ613" s="18" t="s">
        <v>83</v>
      </c>
      <c r="BK613" s="206">
        <f>ROUND(I613*H613,2)</f>
        <v>0</v>
      </c>
      <c r="BL613" s="18" t="s">
        <v>200</v>
      </c>
      <c r="BM613" s="205" t="s">
        <v>1467</v>
      </c>
    </row>
    <row r="614" spans="1:65" s="15" customFormat="1" ht="10.199999999999999">
      <c r="B614" s="230"/>
      <c r="C614" s="231"/>
      <c r="D614" s="209" t="s">
        <v>163</v>
      </c>
      <c r="E614" s="232" t="s">
        <v>1</v>
      </c>
      <c r="F614" s="233" t="s">
        <v>1144</v>
      </c>
      <c r="G614" s="231"/>
      <c r="H614" s="232" t="s">
        <v>1</v>
      </c>
      <c r="I614" s="234"/>
      <c r="J614" s="231"/>
      <c r="K614" s="231"/>
      <c r="L614" s="235"/>
      <c r="M614" s="236"/>
      <c r="N614" s="237"/>
      <c r="O614" s="237"/>
      <c r="P614" s="237"/>
      <c r="Q614" s="237"/>
      <c r="R614" s="237"/>
      <c r="S614" s="237"/>
      <c r="T614" s="238"/>
      <c r="AT614" s="239" t="s">
        <v>163</v>
      </c>
      <c r="AU614" s="239" t="s">
        <v>85</v>
      </c>
      <c r="AV614" s="15" t="s">
        <v>83</v>
      </c>
      <c r="AW614" s="15" t="s">
        <v>32</v>
      </c>
      <c r="AX614" s="15" t="s">
        <v>76</v>
      </c>
      <c r="AY614" s="239" t="s">
        <v>156</v>
      </c>
    </row>
    <row r="615" spans="1:65" s="13" customFormat="1" ht="10.199999999999999">
      <c r="B615" s="207"/>
      <c r="C615" s="208"/>
      <c r="D615" s="209" t="s">
        <v>163</v>
      </c>
      <c r="E615" s="210" t="s">
        <v>1</v>
      </c>
      <c r="F615" s="211" t="s">
        <v>1462</v>
      </c>
      <c r="G615" s="208"/>
      <c r="H615" s="212">
        <v>16.8</v>
      </c>
      <c r="I615" s="213"/>
      <c r="J615" s="208"/>
      <c r="K615" s="208"/>
      <c r="L615" s="214"/>
      <c r="M615" s="215"/>
      <c r="N615" s="216"/>
      <c r="O615" s="216"/>
      <c r="P615" s="216"/>
      <c r="Q615" s="216"/>
      <c r="R615" s="216"/>
      <c r="S615" s="216"/>
      <c r="T615" s="217"/>
      <c r="AT615" s="218" t="s">
        <v>163</v>
      </c>
      <c r="AU615" s="218" t="s">
        <v>85</v>
      </c>
      <c r="AV615" s="13" t="s">
        <v>85</v>
      </c>
      <c r="AW615" s="13" t="s">
        <v>32</v>
      </c>
      <c r="AX615" s="13" t="s">
        <v>76</v>
      </c>
      <c r="AY615" s="218" t="s">
        <v>156</v>
      </c>
    </row>
    <row r="616" spans="1:65" s="13" customFormat="1" ht="10.199999999999999">
      <c r="B616" s="207"/>
      <c r="C616" s="208"/>
      <c r="D616" s="209" t="s">
        <v>163</v>
      </c>
      <c r="E616" s="210" t="s">
        <v>1</v>
      </c>
      <c r="F616" s="211" t="s">
        <v>381</v>
      </c>
      <c r="G616" s="208"/>
      <c r="H616" s="212">
        <v>-1.6</v>
      </c>
      <c r="I616" s="213"/>
      <c r="J616" s="208"/>
      <c r="K616" s="208"/>
      <c r="L616" s="214"/>
      <c r="M616" s="215"/>
      <c r="N616" s="216"/>
      <c r="O616" s="216"/>
      <c r="P616" s="216"/>
      <c r="Q616" s="216"/>
      <c r="R616" s="216"/>
      <c r="S616" s="216"/>
      <c r="T616" s="217"/>
      <c r="AT616" s="218" t="s">
        <v>163</v>
      </c>
      <c r="AU616" s="218" t="s">
        <v>85</v>
      </c>
      <c r="AV616" s="13" t="s">
        <v>85</v>
      </c>
      <c r="AW616" s="13" t="s">
        <v>32</v>
      </c>
      <c r="AX616" s="13" t="s">
        <v>76</v>
      </c>
      <c r="AY616" s="218" t="s">
        <v>156</v>
      </c>
    </row>
    <row r="617" spans="1:65" s="15" customFormat="1" ht="10.199999999999999">
      <c r="B617" s="230"/>
      <c r="C617" s="231"/>
      <c r="D617" s="209" t="s">
        <v>163</v>
      </c>
      <c r="E617" s="232" t="s">
        <v>1</v>
      </c>
      <c r="F617" s="233" t="s">
        <v>1147</v>
      </c>
      <c r="G617" s="231"/>
      <c r="H617" s="232" t="s">
        <v>1</v>
      </c>
      <c r="I617" s="234"/>
      <c r="J617" s="231"/>
      <c r="K617" s="231"/>
      <c r="L617" s="235"/>
      <c r="M617" s="236"/>
      <c r="N617" s="237"/>
      <c r="O617" s="237"/>
      <c r="P617" s="237"/>
      <c r="Q617" s="237"/>
      <c r="R617" s="237"/>
      <c r="S617" s="237"/>
      <c r="T617" s="238"/>
      <c r="AT617" s="239" t="s">
        <v>163</v>
      </c>
      <c r="AU617" s="239" t="s">
        <v>85</v>
      </c>
      <c r="AV617" s="15" t="s">
        <v>83</v>
      </c>
      <c r="AW617" s="15" t="s">
        <v>32</v>
      </c>
      <c r="AX617" s="15" t="s">
        <v>76</v>
      </c>
      <c r="AY617" s="239" t="s">
        <v>156</v>
      </c>
    </row>
    <row r="618" spans="1:65" s="13" customFormat="1" ht="10.199999999999999">
      <c r="B618" s="207"/>
      <c r="C618" s="208"/>
      <c r="D618" s="209" t="s">
        <v>163</v>
      </c>
      <c r="E618" s="210" t="s">
        <v>1</v>
      </c>
      <c r="F618" s="211" t="s">
        <v>1429</v>
      </c>
      <c r="G618" s="208"/>
      <c r="H618" s="212">
        <v>10</v>
      </c>
      <c r="I618" s="213"/>
      <c r="J618" s="208"/>
      <c r="K618" s="208"/>
      <c r="L618" s="214"/>
      <c r="M618" s="215"/>
      <c r="N618" s="216"/>
      <c r="O618" s="216"/>
      <c r="P618" s="216"/>
      <c r="Q618" s="216"/>
      <c r="R618" s="216"/>
      <c r="S618" s="216"/>
      <c r="T618" s="217"/>
      <c r="AT618" s="218" t="s">
        <v>163</v>
      </c>
      <c r="AU618" s="218" t="s">
        <v>85</v>
      </c>
      <c r="AV618" s="13" t="s">
        <v>85</v>
      </c>
      <c r="AW618" s="13" t="s">
        <v>32</v>
      </c>
      <c r="AX618" s="13" t="s">
        <v>76</v>
      </c>
      <c r="AY618" s="218" t="s">
        <v>156</v>
      </c>
    </row>
    <row r="619" spans="1:65" s="13" customFormat="1" ht="10.199999999999999">
      <c r="B619" s="207"/>
      <c r="C619" s="208"/>
      <c r="D619" s="209" t="s">
        <v>163</v>
      </c>
      <c r="E619" s="210" t="s">
        <v>1</v>
      </c>
      <c r="F619" s="211" t="s">
        <v>961</v>
      </c>
      <c r="G619" s="208"/>
      <c r="H619" s="212">
        <v>8.82</v>
      </c>
      <c r="I619" s="213"/>
      <c r="J619" s="208"/>
      <c r="K619" s="208"/>
      <c r="L619" s="214"/>
      <c r="M619" s="215"/>
      <c r="N619" s="216"/>
      <c r="O619" s="216"/>
      <c r="P619" s="216"/>
      <c r="Q619" s="216"/>
      <c r="R619" s="216"/>
      <c r="S619" s="216"/>
      <c r="T619" s="217"/>
      <c r="AT619" s="218" t="s">
        <v>163</v>
      </c>
      <c r="AU619" s="218" t="s">
        <v>85</v>
      </c>
      <c r="AV619" s="13" t="s">
        <v>85</v>
      </c>
      <c r="AW619" s="13" t="s">
        <v>32</v>
      </c>
      <c r="AX619" s="13" t="s">
        <v>76</v>
      </c>
      <c r="AY619" s="218" t="s">
        <v>156</v>
      </c>
    </row>
    <row r="620" spans="1:65" s="13" customFormat="1" ht="10.199999999999999">
      <c r="B620" s="207"/>
      <c r="C620" s="208"/>
      <c r="D620" s="209" t="s">
        <v>163</v>
      </c>
      <c r="E620" s="210" t="s">
        <v>1</v>
      </c>
      <c r="F620" s="211" t="s">
        <v>1430</v>
      </c>
      <c r="G620" s="208"/>
      <c r="H620" s="212">
        <v>5.7</v>
      </c>
      <c r="I620" s="213"/>
      <c r="J620" s="208"/>
      <c r="K620" s="208"/>
      <c r="L620" s="214"/>
      <c r="M620" s="215"/>
      <c r="N620" s="216"/>
      <c r="O620" s="216"/>
      <c r="P620" s="216"/>
      <c r="Q620" s="216"/>
      <c r="R620" s="216"/>
      <c r="S620" s="216"/>
      <c r="T620" s="217"/>
      <c r="AT620" s="218" t="s">
        <v>163</v>
      </c>
      <c r="AU620" s="218" t="s">
        <v>85</v>
      </c>
      <c r="AV620" s="13" t="s">
        <v>85</v>
      </c>
      <c r="AW620" s="13" t="s">
        <v>32</v>
      </c>
      <c r="AX620" s="13" t="s">
        <v>76</v>
      </c>
      <c r="AY620" s="218" t="s">
        <v>156</v>
      </c>
    </row>
    <row r="621" spans="1:65" s="13" customFormat="1" ht="10.199999999999999">
      <c r="B621" s="207"/>
      <c r="C621" s="208"/>
      <c r="D621" s="209" t="s">
        <v>163</v>
      </c>
      <c r="E621" s="210" t="s">
        <v>1</v>
      </c>
      <c r="F621" s="211" t="s">
        <v>1468</v>
      </c>
      <c r="G621" s="208"/>
      <c r="H621" s="212">
        <v>-3.6</v>
      </c>
      <c r="I621" s="213"/>
      <c r="J621" s="208"/>
      <c r="K621" s="208"/>
      <c r="L621" s="214"/>
      <c r="M621" s="215"/>
      <c r="N621" s="216"/>
      <c r="O621" s="216"/>
      <c r="P621" s="216"/>
      <c r="Q621" s="216"/>
      <c r="R621" s="216"/>
      <c r="S621" s="216"/>
      <c r="T621" s="217"/>
      <c r="AT621" s="218" t="s">
        <v>163</v>
      </c>
      <c r="AU621" s="218" t="s">
        <v>85</v>
      </c>
      <c r="AV621" s="13" t="s">
        <v>85</v>
      </c>
      <c r="AW621" s="13" t="s">
        <v>32</v>
      </c>
      <c r="AX621" s="13" t="s">
        <v>76</v>
      </c>
      <c r="AY621" s="218" t="s">
        <v>156</v>
      </c>
    </row>
    <row r="622" spans="1:65" s="13" customFormat="1" ht="10.199999999999999">
      <c r="B622" s="207"/>
      <c r="C622" s="208"/>
      <c r="D622" s="209" t="s">
        <v>163</v>
      </c>
      <c r="E622" s="210" t="s">
        <v>1</v>
      </c>
      <c r="F622" s="211" t="s">
        <v>405</v>
      </c>
      <c r="G622" s="208"/>
      <c r="H622" s="212">
        <v>-0.8</v>
      </c>
      <c r="I622" s="213"/>
      <c r="J622" s="208"/>
      <c r="K622" s="208"/>
      <c r="L622" s="214"/>
      <c r="M622" s="215"/>
      <c r="N622" s="216"/>
      <c r="O622" s="216"/>
      <c r="P622" s="216"/>
      <c r="Q622" s="216"/>
      <c r="R622" s="216"/>
      <c r="S622" s="216"/>
      <c r="T622" s="217"/>
      <c r="AT622" s="218" t="s">
        <v>163</v>
      </c>
      <c r="AU622" s="218" t="s">
        <v>85</v>
      </c>
      <c r="AV622" s="13" t="s">
        <v>85</v>
      </c>
      <c r="AW622" s="13" t="s">
        <v>32</v>
      </c>
      <c r="AX622" s="13" t="s">
        <v>76</v>
      </c>
      <c r="AY622" s="218" t="s">
        <v>156</v>
      </c>
    </row>
    <row r="623" spans="1:65" s="15" customFormat="1" ht="10.199999999999999">
      <c r="B623" s="230"/>
      <c r="C623" s="231"/>
      <c r="D623" s="209" t="s">
        <v>163</v>
      </c>
      <c r="E623" s="232" t="s">
        <v>1</v>
      </c>
      <c r="F623" s="233" t="s">
        <v>1112</v>
      </c>
      <c r="G623" s="231"/>
      <c r="H623" s="232" t="s">
        <v>1</v>
      </c>
      <c r="I623" s="234"/>
      <c r="J623" s="231"/>
      <c r="K623" s="231"/>
      <c r="L623" s="235"/>
      <c r="M623" s="236"/>
      <c r="N623" s="237"/>
      <c r="O623" s="237"/>
      <c r="P623" s="237"/>
      <c r="Q623" s="237"/>
      <c r="R623" s="237"/>
      <c r="S623" s="237"/>
      <c r="T623" s="238"/>
      <c r="AT623" s="239" t="s">
        <v>163</v>
      </c>
      <c r="AU623" s="239" t="s">
        <v>85</v>
      </c>
      <c r="AV623" s="15" t="s">
        <v>83</v>
      </c>
      <c r="AW623" s="15" t="s">
        <v>32</v>
      </c>
      <c r="AX623" s="15" t="s">
        <v>76</v>
      </c>
      <c r="AY623" s="239" t="s">
        <v>156</v>
      </c>
    </row>
    <row r="624" spans="1:65" s="13" customFormat="1" ht="10.199999999999999">
      <c r="B624" s="207"/>
      <c r="C624" s="208"/>
      <c r="D624" s="209" t="s">
        <v>163</v>
      </c>
      <c r="E624" s="210" t="s">
        <v>1</v>
      </c>
      <c r="F624" s="211" t="s">
        <v>1431</v>
      </c>
      <c r="G624" s="208"/>
      <c r="H624" s="212">
        <v>4.8</v>
      </c>
      <c r="I624" s="213"/>
      <c r="J624" s="208"/>
      <c r="K624" s="208"/>
      <c r="L624" s="214"/>
      <c r="M624" s="215"/>
      <c r="N624" s="216"/>
      <c r="O624" s="216"/>
      <c r="P624" s="216"/>
      <c r="Q624" s="216"/>
      <c r="R624" s="216"/>
      <c r="S624" s="216"/>
      <c r="T624" s="217"/>
      <c r="AT624" s="218" t="s">
        <v>163</v>
      </c>
      <c r="AU624" s="218" t="s">
        <v>85</v>
      </c>
      <c r="AV624" s="13" t="s">
        <v>85</v>
      </c>
      <c r="AW624" s="13" t="s">
        <v>32</v>
      </c>
      <c r="AX624" s="13" t="s">
        <v>76</v>
      </c>
      <c r="AY624" s="218" t="s">
        <v>156</v>
      </c>
    </row>
    <row r="625" spans="1:65" s="13" customFormat="1" ht="10.199999999999999">
      <c r="B625" s="207"/>
      <c r="C625" s="208"/>
      <c r="D625" s="209" t="s">
        <v>163</v>
      </c>
      <c r="E625" s="210" t="s">
        <v>1</v>
      </c>
      <c r="F625" s="211" t="s">
        <v>407</v>
      </c>
      <c r="G625" s="208"/>
      <c r="H625" s="212">
        <v>-0.6</v>
      </c>
      <c r="I625" s="213"/>
      <c r="J625" s="208"/>
      <c r="K625" s="208"/>
      <c r="L625" s="214"/>
      <c r="M625" s="215"/>
      <c r="N625" s="216"/>
      <c r="O625" s="216"/>
      <c r="P625" s="216"/>
      <c r="Q625" s="216"/>
      <c r="R625" s="216"/>
      <c r="S625" s="216"/>
      <c r="T625" s="217"/>
      <c r="AT625" s="218" t="s">
        <v>163</v>
      </c>
      <c r="AU625" s="218" t="s">
        <v>85</v>
      </c>
      <c r="AV625" s="13" t="s">
        <v>85</v>
      </c>
      <c r="AW625" s="13" t="s">
        <v>32</v>
      </c>
      <c r="AX625" s="13" t="s">
        <v>76</v>
      </c>
      <c r="AY625" s="218" t="s">
        <v>156</v>
      </c>
    </row>
    <row r="626" spans="1:65" s="14" customFormat="1" ht="10.199999999999999">
      <c r="B626" s="219"/>
      <c r="C626" s="220"/>
      <c r="D626" s="209" t="s">
        <v>163</v>
      </c>
      <c r="E626" s="221" t="s">
        <v>1</v>
      </c>
      <c r="F626" s="222" t="s">
        <v>165</v>
      </c>
      <c r="G626" s="220"/>
      <c r="H626" s="223">
        <v>39.520000000000003</v>
      </c>
      <c r="I626" s="224"/>
      <c r="J626" s="220"/>
      <c r="K626" s="220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163</v>
      </c>
      <c r="AU626" s="229" t="s">
        <v>85</v>
      </c>
      <c r="AV626" s="14" t="s">
        <v>95</v>
      </c>
      <c r="AW626" s="14" t="s">
        <v>32</v>
      </c>
      <c r="AX626" s="14" t="s">
        <v>83</v>
      </c>
      <c r="AY626" s="229" t="s">
        <v>156</v>
      </c>
    </row>
    <row r="627" spans="1:65" s="2" customFormat="1" ht="16.5" customHeight="1">
      <c r="A627" s="35"/>
      <c r="B627" s="36"/>
      <c r="C627" s="193" t="s">
        <v>931</v>
      </c>
      <c r="D627" s="193" t="s">
        <v>158</v>
      </c>
      <c r="E627" s="194" t="s">
        <v>1006</v>
      </c>
      <c r="F627" s="195" t="s">
        <v>1007</v>
      </c>
      <c r="G627" s="196" t="s">
        <v>295</v>
      </c>
      <c r="H627" s="197">
        <v>30</v>
      </c>
      <c r="I627" s="198"/>
      <c r="J627" s="199">
        <f>ROUND(I627*H627,2)</f>
        <v>0</v>
      </c>
      <c r="K627" s="200"/>
      <c r="L627" s="40"/>
      <c r="M627" s="201" t="s">
        <v>1</v>
      </c>
      <c r="N627" s="202" t="s">
        <v>41</v>
      </c>
      <c r="O627" s="72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05" t="s">
        <v>200</v>
      </c>
      <c r="AT627" s="205" t="s">
        <v>158</v>
      </c>
      <c r="AU627" s="205" t="s">
        <v>85</v>
      </c>
      <c r="AY627" s="18" t="s">
        <v>156</v>
      </c>
      <c r="BE627" s="206">
        <f>IF(N627="základní",J627,0)</f>
        <v>0</v>
      </c>
      <c r="BF627" s="206">
        <f>IF(N627="snížená",J627,0)</f>
        <v>0</v>
      </c>
      <c r="BG627" s="206">
        <f>IF(N627="zákl. přenesená",J627,0)</f>
        <v>0</v>
      </c>
      <c r="BH627" s="206">
        <f>IF(N627="sníž. přenesená",J627,0)</f>
        <v>0</v>
      </c>
      <c r="BI627" s="206">
        <f>IF(N627="nulová",J627,0)</f>
        <v>0</v>
      </c>
      <c r="BJ627" s="18" t="s">
        <v>83</v>
      </c>
      <c r="BK627" s="206">
        <f>ROUND(I627*H627,2)</f>
        <v>0</v>
      </c>
      <c r="BL627" s="18" t="s">
        <v>200</v>
      </c>
      <c r="BM627" s="205" t="s">
        <v>1469</v>
      </c>
    </row>
    <row r="628" spans="1:65" s="2" customFormat="1" ht="21.75" customHeight="1">
      <c r="A628" s="35"/>
      <c r="B628" s="36"/>
      <c r="C628" s="193" t="s">
        <v>937</v>
      </c>
      <c r="D628" s="193" t="s">
        <v>158</v>
      </c>
      <c r="E628" s="194" t="s">
        <v>1010</v>
      </c>
      <c r="F628" s="195" t="s">
        <v>1011</v>
      </c>
      <c r="G628" s="196" t="s">
        <v>295</v>
      </c>
      <c r="H628" s="197">
        <v>10</v>
      </c>
      <c r="I628" s="198"/>
      <c r="J628" s="199">
        <f>ROUND(I628*H628,2)</f>
        <v>0</v>
      </c>
      <c r="K628" s="200"/>
      <c r="L628" s="40"/>
      <c r="M628" s="201" t="s">
        <v>1</v>
      </c>
      <c r="N628" s="202" t="s">
        <v>41</v>
      </c>
      <c r="O628" s="72"/>
      <c r="P628" s="203">
        <f>O628*H628</f>
        <v>0</v>
      </c>
      <c r="Q628" s="203">
        <v>0</v>
      </c>
      <c r="R628" s="203">
        <f>Q628*H628</f>
        <v>0</v>
      </c>
      <c r="S628" s="203">
        <v>0</v>
      </c>
      <c r="T628" s="204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05" t="s">
        <v>200</v>
      </c>
      <c r="AT628" s="205" t="s">
        <v>158</v>
      </c>
      <c r="AU628" s="205" t="s">
        <v>85</v>
      </c>
      <c r="AY628" s="18" t="s">
        <v>156</v>
      </c>
      <c r="BE628" s="206">
        <f>IF(N628="základní",J628,0)</f>
        <v>0</v>
      </c>
      <c r="BF628" s="206">
        <f>IF(N628="snížená",J628,0)</f>
        <v>0</v>
      </c>
      <c r="BG628" s="206">
        <f>IF(N628="zákl. přenesená",J628,0)</f>
        <v>0</v>
      </c>
      <c r="BH628" s="206">
        <f>IF(N628="sníž. přenesená",J628,0)</f>
        <v>0</v>
      </c>
      <c r="BI628" s="206">
        <f>IF(N628="nulová",J628,0)</f>
        <v>0</v>
      </c>
      <c r="BJ628" s="18" t="s">
        <v>83</v>
      </c>
      <c r="BK628" s="206">
        <f>ROUND(I628*H628,2)</f>
        <v>0</v>
      </c>
      <c r="BL628" s="18" t="s">
        <v>200</v>
      </c>
      <c r="BM628" s="205" t="s">
        <v>1470</v>
      </c>
    </row>
    <row r="629" spans="1:65" s="2" customFormat="1" ht="16.5" customHeight="1">
      <c r="A629" s="35"/>
      <c r="B629" s="36"/>
      <c r="C629" s="193" t="s">
        <v>942</v>
      </c>
      <c r="D629" s="193" t="s">
        <v>158</v>
      </c>
      <c r="E629" s="194" t="s">
        <v>1014</v>
      </c>
      <c r="F629" s="195" t="s">
        <v>1015</v>
      </c>
      <c r="G629" s="196" t="s">
        <v>295</v>
      </c>
      <c r="H629" s="197">
        <v>3</v>
      </c>
      <c r="I629" s="198"/>
      <c r="J629" s="199">
        <f>ROUND(I629*H629,2)</f>
        <v>0</v>
      </c>
      <c r="K629" s="200"/>
      <c r="L629" s="40"/>
      <c r="M629" s="201" t="s">
        <v>1</v>
      </c>
      <c r="N629" s="202" t="s">
        <v>41</v>
      </c>
      <c r="O629" s="72"/>
      <c r="P629" s="203">
        <f>O629*H629</f>
        <v>0</v>
      </c>
      <c r="Q629" s="203">
        <v>0</v>
      </c>
      <c r="R629" s="203">
        <f>Q629*H629</f>
        <v>0</v>
      </c>
      <c r="S629" s="203">
        <v>0</v>
      </c>
      <c r="T629" s="204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205" t="s">
        <v>200</v>
      </c>
      <c r="AT629" s="205" t="s">
        <v>158</v>
      </c>
      <c r="AU629" s="205" t="s">
        <v>85</v>
      </c>
      <c r="AY629" s="18" t="s">
        <v>156</v>
      </c>
      <c r="BE629" s="206">
        <f>IF(N629="základní",J629,0)</f>
        <v>0</v>
      </c>
      <c r="BF629" s="206">
        <f>IF(N629="snížená",J629,0)</f>
        <v>0</v>
      </c>
      <c r="BG629" s="206">
        <f>IF(N629="zákl. přenesená",J629,0)</f>
        <v>0</v>
      </c>
      <c r="BH629" s="206">
        <f>IF(N629="sníž. přenesená",J629,0)</f>
        <v>0</v>
      </c>
      <c r="BI629" s="206">
        <f>IF(N629="nulová",J629,0)</f>
        <v>0</v>
      </c>
      <c r="BJ629" s="18" t="s">
        <v>83</v>
      </c>
      <c r="BK629" s="206">
        <f>ROUND(I629*H629,2)</f>
        <v>0</v>
      </c>
      <c r="BL629" s="18" t="s">
        <v>200</v>
      </c>
      <c r="BM629" s="205" t="s">
        <v>1471</v>
      </c>
    </row>
    <row r="630" spans="1:65" s="2" customFormat="1" ht="24.15" customHeight="1">
      <c r="A630" s="35"/>
      <c r="B630" s="36"/>
      <c r="C630" s="193" t="s">
        <v>946</v>
      </c>
      <c r="D630" s="193" t="s">
        <v>158</v>
      </c>
      <c r="E630" s="194" t="s">
        <v>1018</v>
      </c>
      <c r="F630" s="195" t="s">
        <v>1019</v>
      </c>
      <c r="G630" s="196" t="s">
        <v>218</v>
      </c>
      <c r="H630" s="197">
        <v>85.68</v>
      </c>
      <c r="I630" s="198"/>
      <c r="J630" s="199">
        <f>ROUND(I630*H630,2)</f>
        <v>0</v>
      </c>
      <c r="K630" s="200"/>
      <c r="L630" s="40"/>
      <c r="M630" s="201" t="s">
        <v>1</v>
      </c>
      <c r="N630" s="202" t="s">
        <v>41</v>
      </c>
      <c r="O630" s="72"/>
      <c r="P630" s="203">
        <f>O630*H630</f>
        <v>0</v>
      </c>
      <c r="Q630" s="203">
        <v>5.0000000000000002E-5</v>
      </c>
      <c r="R630" s="203">
        <f>Q630*H630</f>
        <v>4.2840000000000005E-3</v>
      </c>
      <c r="S630" s="203">
        <v>0</v>
      </c>
      <c r="T630" s="204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205" t="s">
        <v>200</v>
      </c>
      <c r="AT630" s="205" t="s">
        <v>158</v>
      </c>
      <c r="AU630" s="205" t="s">
        <v>85</v>
      </c>
      <c r="AY630" s="18" t="s">
        <v>156</v>
      </c>
      <c r="BE630" s="206">
        <f>IF(N630="základní",J630,0)</f>
        <v>0</v>
      </c>
      <c r="BF630" s="206">
        <f>IF(N630="snížená",J630,0)</f>
        <v>0</v>
      </c>
      <c r="BG630" s="206">
        <f>IF(N630="zákl. přenesená",J630,0)</f>
        <v>0</v>
      </c>
      <c r="BH630" s="206">
        <f>IF(N630="sníž. přenesená",J630,0)</f>
        <v>0</v>
      </c>
      <c r="BI630" s="206">
        <f>IF(N630="nulová",J630,0)</f>
        <v>0</v>
      </c>
      <c r="BJ630" s="18" t="s">
        <v>83</v>
      </c>
      <c r="BK630" s="206">
        <f>ROUND(I630*H630,2)</f>
        <v>0</v>
      </c>
      <c r="BL630" s="18" t="s">
        <v>200</v>
      </c>
      <c r="BM630" s="205" t="s">
        <v>1472</v>
      </c>
    </row>
    <row r="631" spans="1:65" s="2" customFormat="1" ht="33" customHeight="1">
      <c r="A631" s="35"/>
      <c r="B631" s="36"/>
      <c r="C631" s="193" t="s">
        <v>952</v>
      </c>
      <c r="D631" s="193" t="s">
        <v>158</v>
      </c>
      <c r="E631" s="194" t="s">
        <v>1022</v>
      </c>
      <c r="F631" s="195" t="s">
        <v>1023</v>
      </c>
      <c r="G631" s="196" t="s">
        <v>186</v>
      </c>
      <c r="H631" s="197">
        <v>1.8620000000000001</v>
      </c>
      <c r="I631" s="198"/>
      <c r="J631" s="199">
        <f>ROUND(I631*H631,2)</f>
        <v>0</v>
      </c>
      <c r="K631" s="200"/>
      <c r="L631" s="40"/>
      <c r="M631" s="201" t="s">
        <v>1</v>
      </c>
      <c r="N631" s="202" t="s">
        <v>41</v>
      </c>
      <c r="O631" s="72"/>
      <c r="P631" s="203">
        <f>O631*H631</f>
        <v>0</v>
      </c>
      <c r="Q631" s="203">
        <v>0</v>
      </c>
      <c r="R631" s="203">
        <f>Q631*H631</f>
        <v>0</v>
      </c>
      <c r="S631" s="203">
        <v>0</v>
      </c>
      <c r="T631" s="204">
        <f>S631*H631</f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205" t="s">
        <v>200</v>
      </c>
      <c r="AT631" s="205" t="s">
        <v>158</v>
      </c>
      <c r="AU631" s="205" t="s">
        <v>85</v>
      </c>
      <c r="AY631" s="18" t="s">
        <v>156</v>
      </c>
      <c r="BE631" s="206">
        <f>IF(N631="základní",J631,0)</f>
        <v>0</v>
      </c>
      <c r="BF631" s="206">
        <f>IF(N631="snížená",J631,0)</f>
        <v>0</v>
      </c>
      <c r="BG631" s="206">
        <f>IF(N631="zákl. přenesená",J631,0)</f>
        <v>0</v>
      </c>
      <c r="BH631" s="206">
        <f>IF(N631="sníž. přenesená",J631,0)</f>
        <v>0</v>
      </c>
      <c r="BI631" s="206">
        <f>IF(N631="nulová",J631,0)</f>
        <v>0</v>
      </c>
      <c r="BJ631" s="18" t="s">
        <v>83</v>
      </c>
      <c r="BK631" s="206">
        <f>ROUND(I631*H631,2)</f>
        <v>0</v>
      </c>
      <c r="BL631" s="18" t="s">
        <v>200</v>
      </c>
      <c r="BM631" s="205" t="s">
        <v>1473</v>
      </c>
    </row>
    <row r="632" spans="1:65" s="12" customFormat="1" ht="22.8" customHeight="1">
      <c r="B632" s="177"/>
      <c r="C632" s="178"/>
      <c r="D632" s="179" t="s">
        <v>75</v>
      </c>
      <c r="E632" s="191" t="s">
        <v>1025</v>
      </c>
      <c r="F632" s="191" t="s">
        <v>1026</v>
      </c>
      <c r="G632" s="178"/>
      <c r="H632" s="178"/>
      <c r="I632" s="181"/>
      <c r="J632" s="192">
        <f>BK632</f>
        <v>0</v>
      </c>
      <c r="K632" s="178"/>
      <c r="L632" s="183"/>
      <c r="M632" s="184"/>
      <c r="N632" s="185"/>
      <c r="O632" s="185"/>
      <c r="P632" s="186">
        <f>SUM(P633:P654)</f>
        <v>0</v>
      </c>
      <c r="Q632" s="185"/>
      <c r="R632" s="186">
        <f>SUM(R633:R654)</f>
        <v>8.2918530000000004E-2</v>
      </c>
      <c r="S632" s="185"/>
      <c r="T632" s="187">
        <f>SUM(T633:T654)</f>
        <v>0</v>
      </c>
      <c r="AR632" s="188" t="s">
        <v>85</v>
      </c>
      <c r="AT632" s="189" t="s">
        <v>75</v>
      </c>
      <c r="AU632" s="189" t="s">
        <v>83</v>
      </c>
      <c r="AY632" s="188" t="s">
        <v>156</v>
      </c>
      <c r="BK632" s="190">
        <f>SUM(BK633:BK654)</f>
        <v>0</v>
      </c>
    </row>
    <row r="633" spans="1:65" s="2" customFormat="1" ht="16.5" customHeight="1">
      <c r="A633" s="35"/>
      <c r="B633" s="36"/>
      <c r="C633" s="193" t="s">
        <v>956</v>
      </c>
      <c r="D633" s="193" t="s">
        <v>158</v>
      </c>
      <c r="E633" s="194" t="s">
        <v>1474</v>
      </c>
      <c r="F633" s="195" t="s">
        <v>1475</v>
      </c>
      <c r="G633" s="196" t="s">
        <v>218</v>
      </c>
      <c r="H633" s="197">
        <v>178</v>
      </c>
      <c r="I633" s="198"/>
      <c r="J633" s="199">
        <f>ROUND(I633*H633,2)</f>
        <v>0</v>
      </c>
      <c r="K633" s="200"/>
      <c r="L633" s="40"/>
      <c r="M633" s="201" t="s">
        <v>1</v>
      </c>
      <c r="N633" s="202" t="s">
        <v>41</v>
      </c>
      <c r="O633" s="72"/>
      <c r="P633" s="203">
        <f>O633*H633</f>
        <v>0</v>
      </c>
      <c r="Q633" s="203">
        <v>6.9999999999999994E-5</v>
      </c>
      <c r="R633" s="203">
        <f>Q633*H633</f>
        <v>1.2459999999999999E-2</v>
      </c>
      <c r="S633" s="203">
        <v>0</v>
      </c>
      <c r="T633" s="204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05" t="s">
        <v>95</v>
      </c>
      <c r="AT633" s="205" t="s">
        <v>158</v>
      </c>
      <c r="AU633" s="205" t="s">
        <v>85</v>
      </c>
      <c r="AY633" s="18" t="s">
        <v>156</v>
      </c>
      <c r="BE633" s="206">
        <f>IF(N633="základní",J633,0)</f>
        <v>0</v>
      </c>
      <c r="BF633" s="206">
        <f>IF(N633="snížená",J633,0)</f>
        <v>0</v>
      </c>
      <c r="BG633" s="206">
        <f>IF(N633="zákl. přenesená",J633,0)</f>
        <v>0</v>
      </c>
      <c r="BH633" s="206">
        <f>IF(N633="sníž. přenesená",J633,0)</f>
        <v>0</v>
      </c>
      <c r="BI633" s="206">
        <f>IF(N633="nulová",J633,0)</f>
        <v>0</v>
      </c>
      <c r="BJ633" s="18" t="s">
        <v>83</v>
      </c>
      <c r="BK633" s="206">
        <f>ROUND(I633*H633,2)</f>
        <v>0</v>
      </c>
      <c r="BL633" s="18" t="s">
        <v>95</v>
      </c>
      <c r="BM633" s="205" t="s">
        <v>1476</v>
      </c>
    </row>
    <row r="634" spans="1:65" s="2" customFormat="1" ht="24.15" customHeight="1">
      <c r="A634" s="35"/>
      <c r="B634" s="36"/>
      <c r="C634" s="193" t="s">
        <v>970</v>
      </c>
      <c r="D634" s="193" t="s">
        <v>158</v>
      </c>
      <c r="E634" s="194" t="s">
        <v>1477</v>
      </c>
      <c r="F634" s="195" t="s">
        <v>1478</v>
      </c>
      <c r="G634" s="196" t="s">
        <v>218</v>
      </c>
      <c r="H634" s="197">
        <v>396.10899999999998</v>
      </c>
      <c r="I634" s="198"/>
      <c r="J634" s="199">
        <f>ROUND(I634*H634,2)</f>
        <v>0</v>
      </c>
      <c r="K634" s="200"/>
      <c r="L634" s="40"/>
      <c r="M634" s="201" t="s">
        <v>1</v>
      </c>
      <c r="N634" s="202" t="s">
        <v>41</v>
      </c>
      <c r="O634" s="72"/>
      <c r="P634" s="203">
        <f>O634*H634</f>
        <v>0</v>
      </c>
      <c r="Q634" s="203">
        <v>1.7000000000000001E-4</v>
      </c>
      <c r="R634" s="203">
        <f>Q634*H634</f>
        <v>6.7338530000000008E-2</v>
      </c>
      <c r="S634" s="203">
        <v>0</v>
      </c>
      <c r="T634" s="204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205" t="s">
        <v>200</v>
      </c>
      <c r="AT634" s="205" t="s">
        <v>158</v>
      </c>
      <c r="AU634" s="205" t="s">
        <v>85</v>
      </c>
      <c r="AY634" s="18" t="s">
        <v>156</v>
      </c>
      <c r="BE634" s="206">
        <f>IF(N634="základní",J634,0)</f>
        <v>0</v>
      </c>
      <c r="BF634" s="206">
        <f>IF(N634="snížená",J634,0)</f>
        <v>0</v>
      </c>
      <c r="BG634" s="206">
        <f>IF(N634="zákl. přenesená",J634,0)</f>
        <v>0</v>
      </c>
      <c r="BH634" s="206">
        <f>IF(N634="sníž. přenesená",J634,0)</f>
        <v>0</v>
      </c>
      <c r="BI634" s="206">
        <f>IF(N634="nulová",J634,0)</f>
        <v>0</v>
      </c>
      <c r="BJ634" s="18" t="s">
        <v>83</v>
      </c>
      <c r="BK634" s="206">
        <f>ROUND(I634*H634,2)</f>
        <v>0</v>
      </c>
      <c r="BL634" s="18" t="s">
        <v>200</v>
      </c>
      <c r="BM634" s="205" t="s">
        <v>1479</v>
      </c>
    </row>
    <row r="635" spans="1:65" s="15" customFormat="1" ht="10.199999999999999">
      <c r="B635" s="230"/>
      <c r="C635" s="231"/>
      <c r="D635" s="209" t="s">
        <v>163</v>
      </c>
      <c r="E635" s="232" t="s">
        <v>1</v>
      </c>
      <c r="F635" s="233" t="s">
        <v>1480</v>
      </c>
      <c r="G635" s="231"/>
      <c r="H635" s="232" t="s">
        <v>1</v>
      </c>
      <c r="I635" s="234"/>
      <c r="J635" s="231"/>
      <c r="K635" s="231"/>
      <c r="L635" s="235"/>
      <c r="M635" s="236"/>
      <c r="N635" s="237"/>
      <c r="O635" s="237"/>
      <c r="P635" s="237"/>
      <c r="Q635" s="237"/>
      <c r="R635" s="237"/>
      <c r="S635" s="237"/>
      <c r="T635" s="238"/>
      <c r="AT635" s="239" t="s">
        <v>163</v>
      </c>
      <c r="AU635" s="239" t="s">
        <v>85</v>
      </c>
      <c r="AV635" s="15" t="s">
        <v>83</v>
      </c>
      <c r="AW635" s="15" t="s">
        <v>32</v>
      </c>
      <c r="AX635" s="15" t="s">
        <v>76</v>
      </c>
      <c r="AY635" s="239" t="s">
        <v>156</v>
      </c>
    </row>
    <row r="636" spans="1:65" s="13" customFormat="1" ht="10.199999999999999">
      <c r="B636" s="207"/>
      <c r="C636" s="208"/>
      <c r="D636" s="209" t="s">
        <v>163</v>
      </c>
      <c r="E636" s="210" t="s">
        <v>1</v>
      </c>
      <c r="F636" s="211" t="s">
        <v>1481</v>
      </c>
      <c r="G636" s="208"/>
      <c r="H636" s="212">
        <v>156.96</v>
      </c>
      <c r="I636" s="213"/>
      <c r="J636" s="208"/>
      <c r="K636" s="208"/>
      <c r="L636" s="214"/>
      <c r="M636" s="215"/>
      <c r="N636" s="216"/>
      <c r="O636" s="216"/>
      <c r="P636" s="216"/>
      <c r="Q636" s="216"/>
      <c r="R636" s="216"/>
      <c r="S636" s="216"/>
      <c r="T636" s="217"/>
      <c r="AT636" s="218" t="s">
        <v>163</v>
      </c>
      <c r="AU636" s="218" t="s">
        <v>85</v>
      </c>
      <c r="AV636" s="13" t="s">
        <v>85</v>
      </c>
      <c r="AW636" s="13" t="s">
        <v>32</v>
      </c>
      <c r="AX636" s="13" t="s">
        <v>76</v>
      </c>
      <c r="AY636" s="218" t="s">
        <v>156</v>
      </c>
    </row>
    <row r="637" spans="1:65" s="13" customFormat="1" ht="10.199999999999999">
      <c r="B637" s="207"/>
      <c r="C637" s="208"/>
      <c r="D637" s="209" t="s">
        <v>163</v>
      </c>
      <c r="E637" s="210" t="s">
        <v>1</v>
      </c>
      <c r="F637" s="211" t="s">
        <v>1482</v>
      </c>
      <c r="G637" s="208"/>
      <c r="H637" s="212">
        <v>53.563000000000002</v>
      </c>
      <c r="I637" s="213"/>
      <c r="J637" s="208"/>
      <c r="K637" s="208"/>
      <c r="L637" s="214"/>
      <c r="M637" s="215"/>
      <c r="N637" s="216"/>
      <c r="O637" s="216"/>
      <c r="P637" s="216"/>
      <c r="Q637" s="216"/>
      <c r="R637" s="216"/>
      <c r="S637" s="216"/>
      <c r="T637" s="217"/>
      <c r="AT637" s="218" t="s">
        <v>163</v>
      </c>
      <c r="AU637" s="218" t="s">
        <v>85</v>
      </c>
      <c r="AV637" s="13" t="s">
        <v>85</v>
      </c>
      <c r="AW637" s="13" t="s">
        <v>32</v>
      </c>
      <c r="AX637" s="13" t="s">
        <v>76</v>
      </c>
      <c r="AY637" s="218" t="s">
        <v>156</v>
      </c>
    </row>
    <row r="638" spans="1:65" s="13" customFormat="1" ht="10.199999999999999">
      <c r="B638" s="207"/>
      <c r="C638" s="208"/>
      <c r="D638" s="209" t="s">
        <v>163</v>
      </c>
      <c r="E638" s="210" t="s">
        <v>1</v>
      </c>
      <c r="F638" s="211" t="s">
        <v>1483</v>
      </c>
      <c r="G638" s="208"/>
      <c r="H638" s="212">
        <v>34.880000000000003</v>
      </c>
      <c r="I638" s="213"/>
      <c r="J638" s="208"/>
      <c r="K638" s="208"/>
      <c r="L638" s="214"/>
      <c r="M638" s="215"/>
      <c r="N638" s="216"/>
      <c r="O638" s="216"/>
      <c r="P638" s="216"/>
      <c r="Q638" s="216"/>
      <c r="R638" s="216"/>
      <c r="S638" s="216"/>
      <c r="T638" s="217"/>
      <c r="AT638" s="218" t="s">
        <v>163</v>
      </c>
      <c r="AU638" s="218" t="s">
        <v>85</v>
      </c>
      <c r="AV638" s="13" t="s">
        <v>85</v>
      </c>
      <c r="AW638" s="13" t="s">
        <v>32</v>
      </c>
      <c r="AX638" s="13" t="s">
        <v>76</v>
      </c>
      <c r="AY638" s="218" t="s">
        <v>156</v>
      </c>
    </row>
    <row r="639" spans="1:65" s="13" customFormat="1" ht="10.199999999999999">
      <c r="B639" s="207"/>
      <c r="C639" s="208"/>
      <c r="D639" s="209" t="s">
        <v>163</v>
      </c>
      <c r="E639" s="210" t="s">
        <v>1</v>
      </c>
      <c r="F639" s="211" t="s">
        <v>1484</v>
      </c>
      <c r="G639" s="208"/>
      <c r="H639" s="212">
        <v>60.39</v>
      </c>
      <c r="I639" s="213"/>
      <c r="J639" s="208"/>
      <c r="K639" s="208"/>
      <c r="L639" s="214"/>
      <c r="M639" s="215"/>
      <c r="N639" s="216"/>
      <c r="O639" s="216"/>
      <c r="P639" s="216"/>
      <c r="Q639" s="216"/>
      <c r="R639" s="216"/>
      <c r="S639" s="216"/>
      <c r="T639" s="217"/>
      <c r="AT639" s="218" t="s">
        <v>163</v>
      </c>
      <c r="AU639" s="218" t="s">
        <v>85</v>
      </c>
      <c r="AV639" s="13" t="s">
        <v>85</v>
      </c>
      <c r="AW639" s="13" t="s">
        <v>32</v>
      </c>
      <c r="AX639" s="13" t="s">
        <v>76</v>
      </c>
      <c r="AY639" s="218" t="s">
        <v>156</v>
      </c>
    </row>
    <row r="640" spans="1:65" s="13" customFormat="1" ht="10.199999999999999">
      <c r="B640" s="207"/>
      <c r="C640" s="208"/>
      <c r="D640" s="209" t="s">
        <v>163</v>
      </c>
      <c r="E640" s="210" t="s">
        <v>1</v>
      </c>
      <c r="F640" s="211" t="s">
        <v>1485</v>
      </c>
      <c r="G640" s="208"/>
      <c r="H640" s="212">
        <v>8.141</v>
      </c>
      <c r="I640" s="213"/>
      <c r="J640" s="208"/>
      <c r="K640" s="208"/>
      <c r="L640" s="214"/>
      <c r="M640" s="215"/>
      <c r="N640" s="216"/>
      <c r="O640" s="216"/>
      <c r="P640" s="216"/>
      <c r="Q640" s="216"/>
      <c r="R640" s="216"/>
      <c r="S640" s="216"/>
      <c r="T640" s="217"/>
      <c r="AT640" s="218" t="s">
        <v>163</v>
      </c>
      <c r="AU640" s="218" t="s">
        <v>85</v>
      </c>
      <c r="AV640" s="13" t="s">
        <v>85</v>
      </c>
      <c r="AW640" s="13" t="s">
        <v>32</v>
      </c>
      <c r="AX640" s="13" t="s">
        <v>76</v>
      </c>
      <c r="AY640" s="218" t="s">
        <v>156</v>
      </c>
    </row>
    <row r="641" spans="1:65" s="13" customFormat="1" ht="10.199999999999999">
      <c r="B641" s="207"/>
      <c r="C641" s="208"/>
      <c r="D641" s="209" t="s">
        <v>163</v>
      </c>
      <c r="E641" s="210" t="s">
        <v>1</v>
      </c>
      <c r="F641" s="211" t="s">
        <v>1486</v>
      </c>
      <c r="G641" s="208"/>
      <c r="H641" s="212">
        <v>6.72</v>
      </c>
      <c r="I641" s="213"/>
      <c r="J641" s="208"/>
      <c r="K641" s="208"/>
      <c r="L641" s="214"/>
      <c r="M641" s="215"/>
      <c r="N641" s="216"/>
      <c r="O641" s="216"/>
      <c r="P641" s="216"/>
      <c r="Q641" s="216"/>
      <c r="R641" s="216"/>
      <c r="S641" s="216"/>
      <c r="T641" s="217"/>
      <c r="AT641" s="218" t="s">
        <v>163</v>
      </c>
      <c r="AU641" s="218" t="s">
        <v>85</v>
      </c>
      <c r="AV641" s="13" t="s">
        <v>85</v>
      </c>
      <c r="AW641" s="13" t="s">
        <v>32</v>
      </c>
      <c r="AX641" s="13" t="s">
        <v>76</v>
      </c>
      <c r="AY641" s="218" t="s">
        <v>156</v>
      </c>
    </row>
    <row r="642" spans="1:65" s="13" customFormat="1" ht="10.199999999999999">
      <c r="B642" s="207"/>
      <c r="C642" s="208"/>
      <c r="D642" s="209" t="s">
        <v>163</v>
      </c>
      <c r="E642" s="210" t="s">
        <v>1</v>
      </c>
      <c r="F642" s="211" t="s">
        <v>1487</v>
      </c>
      <c r="G642" s="208"/>
      <c r="H642" s="212">
        <v>3.552</v>
      </c>
      <c r="I642" s="213"/>
      <c r="J642" s="208"/>
      <c r="K642" s="208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163</v>
      </c>
      <c r="AU642" s="218" t="s">
        <v>85</v>
      </c>
      <c r="AV642" s="13" t="s">
        <v>85</v>
      </c>
      <c r="AW642" s="13" t="s">
        <v>32</v>
      </c>
      <c r="AX642" s="13" t="s">
        <v>76</v>
      </c>
      <c r="AY642" s="218" t="s">
        <v>156</v>
      </c>
    </row>
    <row r="643" spans="1:65" s="13" customFormat="1" ht="10.199999999999999">
      <c r="B643" s="207"/>
      <c r="C643" s="208"/>
      <c r="D643" s="209" t="s">
        <v>163</v>
      </c>
      <c r="E643" s="210" t="s">
        <v>1</v>
      </c>
      <c r="F643" s="211" t="s">
        <v>1488</v>
      </c>
      <c r="G643" s="208"/>
      <c r="H643" s="212">
        <v>3.9359999999999999</v>
      </c>
      <c r="I643" s="213"/>
      <c r="J643" s="208"/>
      <c r="K643" s="208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163</v>
      </c>
      <c r="AU643" s="218" t="s">
        <v>85</v>
      </c>
      <c r="AV643" s="13" t="s">
        <v>85</v>
      </c>
      <c r="AW643" s="13" t="s">
        <v>32</v>
      </c>
      <c r="AX643" s="13" t="s">
        <v>76</v>
      </c>
      <c r="AY643" s="218" t="s">
        <v>156</v>
      </c>
    </row>
    <row r="644" spans="1:65" s="13" customFormat="1" ht="10.199999999999999">
      <c r="B644" s="207"/>
      <c r="C644" s="208"/>
      <c r="D644" s="209" t="s">
        <v>163</v>
      </c>
      <c r="E644" s="210" t="s">
        <v>1</v>
      </c>
      <c r="F644" s="211" t="s">
        <v>1489</v>
      </c>
      <c r="G644" s="208"/>
      <c r="H644" s="212">
        <v>10.64</v>
      </c>
      <c r="I644" s="213"/>
      <c r="J644" s="208"/>
      <c r="K644" s="208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163</v>
      </c>
      <c r="AU644" s="218" t="s">
        <v>85</v>
      </c>
      <c r="AV644" s="13" t="s">
        <v>85</v>
      </c>
      <c r="AW644" s="13" t="s">
        <v>32</v>
      </c>
      <c r="AX644" s="13" t="s">
        <v>76</v>
      </c>
      <c r="AY644" s="218" t="s">
        <v>156</v>
      </c>
    </row>
    <row r="645" spans="1:65" s="13" customFormat="1" ht="10.199999999999999">
      <c r="B645" s="207"/>
      <c r="C645" s="208"/>
      <c r="D645" s="209" t="s">
        <v>163</v>
      </c>
      <c r="E645" s="210" t="s">
        <v>1</v>
      </c>
      <c r="F645" s="211" t="s">
        <v>1490</v>
      </c>
      <c r="G645" s="208"/>
      <c r="H645" s="212">
        <v>38.465000000000003</v>
      </c>
      <c r="I645" s="213"/>
      <c r="J645" s="208"/>
      <c r="K645" s="208"/>
      <c r="L645" s="214"/>
      <c r="M645" s="215"/>
      <c r="N645" s="216"/>
      <c r="O645" s="216"/>
      <c r="P645" s="216"/>
      <c r="Q645" s="216"/>
      <c r="R645" s="216"/>
      <c r="S645" s="216"/>
      <c r="T645" s="217"/>
      <c r="AT645" s="218" t="s">
        <v>163</v>
      </c>
      <c r="AU645" s="218" t="s">
        <v>85</v>
      </c>
      <c r="AV645" s="13" t="s">
        <v>85</v>
      </c>
      <c r="AW645" s="13" t="s">
        <v>32</v>
      </c>
      <c r="AX645" s="13" t="s">
        <v>76</v>
      </c>
      <c r="AY645" s="218" t="s">
        <v>156</v>
      </c>
    </row>
    <row r="646" spans="1:65" s="16" customFormat="1" ht="10.199999999999999">
      <c r="B646" s="251"/>
      <c r="C646" s="252"/>
      <c r="D646" s="209" t="s">
        <v>163</v>
      </c>
      <c r="E646" s="253" t="s">
        <v>1</v>
      </c>
      <c r="F646" s="254" t="s">
        <v>480</v>
      </c>
      <c r="G646" s="252"/>
      <c r="H646" s="255">
        <v>377.24700000000007</v>
      </c>
      <c r="I646" s="256"/>
      <c r="J646" s="252"/>
      <c r="K646" s="252"/>
      <c r="L646" s="257"/>
      <c r="M646" s="258"/>
      <c r="N646" s="259"/>
      <c r="O646" s="259"/>
      <c r="P646" s="259"/>
      <c r="Q646" s="259"/>
      <c r="R646" s="259"/>
      <c r="S646" s="259"/>
      <c r="T646" s="260"/>
      <c r="AT646" s="261" t="s">
        <v>163</v>
      </c>
      <c r="AU646" s="261" t="s">
        <v>85</v>
      </c>
      <c r="AV646" s="16" t="s">
        <v>92</v>
      </c>
      <c r="AW646" s="16" t="s">
        <v>32</v>
      </c>
      <c r="AX646" s="16" t="s">
        <v>76</v>
      </c>
      <c r="AY646" s="261" t="s">
        <v>156</v>
      </c>
    </row>
    <row r="647" spans="1:65" s="15" customFormat="1" ht="10.199999999999999">
      <c r="B647" s="230"/>
      <c r="C647" s="231"/>
      <c r="D647" s="209" t="s">
        <v>163</v>
      </c>
      <c r="E647" s="232" t="s">
        <v>1</v>
      </c>
      <c r="F647" s="233" t="s">
        <v>1491</v>
      </c>
      <c r="G647" s="231"/>
      <c r="H647" s="232" t="s">
        <v>1</v>
      </c>
      <c r="I647" s="234"/>
      <c r="J647" s="231"/>
      <c r="K647" s="231"/>
      <c r="L647" s="235"/>
      <c r="M647" s="236"/>
      <c r="N647" s="237"/>
      <c r="O647" s="237"/>
      <c r="P647" s="237"/>
      <c r="Q647" s="237"/>
      <c r="R647" s="237"/>
      <c r="S647" s="237"/>
      <c r="T647" s="238"/>
      <c r="AT647" s="239" t="s">
        <v>163</v>
      </c>
      <c r="AU647" s="239" t="s">
        <v>85</v>
      </c>
      <c r="AV647" s="15" t="s">
        <v>83</v>
      </c>
      <c r="AW647" s="15" t="s">
        <v>32</v>
      </c>
      <c r="AX647" s="15" t="s">
        <v>76</v>
      </c>
      <c r="AY647" s="239" t="s">
        <v>156</v>
      </c>
    </row>
    <row r="648" spans="1:65" s="13" customFormat="1" ht="10.199999999999999">
      <c r="B648" s="207"/>
      <c r="C648" s="208"/>
      <c r="D648" s="209" t="s">
        <v>163</v>
      </c>
      <c r="E648" s="210" t="s">
        <v>1</v>
      </c>
      <c r="F648" s="211" t="s">
        <v>1492</v>
      </c>
      <c r="G648" s="208"/>
      <c r="H648" s="212">
        <v>18.861999999999998</v>
      </c>
      <c r="I648" s="213"/>
      <c r="J648" s="208"/>
      <c r="K648" s="208"/>
      <c r="L648" s="214"/>
      <c r="M648" s="215"/>
      <c r="N648" s="216"/>
      <c r="O648" s="216"/>
      <c r="P648" s="216"/>
      <c r="Q648" s="216"/>
      <c r="R648" s="216"/>
      <c r="S648" s="216"/>
      <c r="T648" s="217"/>
      <c r="AT648" s="218" t="s">
        <v>163</v>
      </c>
      <c r="AU648" s="218" t="s">
        <v>85</v>
      </c>
      <c r="AV648" s="13" t="s">
        <v>85</v>
      </c>
      <c r="AW648" s="13" t="s">
        <v>32</v>
      </c>
      <c r="AX648" s="13" t="s">
        <v>76</v>
      </c>
      <c r="AY648" s="218" t="s">
        <v>156</v>
      </c>
    </row>
    <row r="649" spans="1:65" s="14" customFormat="1" ht="10.199999999999999">
      <c r="B649" s="219"/>
      <c r="C649" s="220"/>
      <c r="D649" s="209" t="s">
        <v>163</v>
      </c>
      <c r="E649" s="221" t="s">
        <v>1</v>
      </c>
      <c r="F649" s="222" t="s">
        <v>165</v>
      </c>
      <c r="G649" s="220"/>
      <c r="H649" s="223">
        <v>396.10900000000009</v>
      </c>
      <c r="I649" s="224"/>
      <c r="J649" s="220"/>
      <c r="K649" s="220"/>
      <c r="L649" s="225"/>
      <c r="M649" s="226"/>
      <c r="N649" s="227"/>
      <c r="O649" s="227"/>
      <c r="P649" s="227"/>
      <c r="Q649" s="227"/>
      <c r="R649" s="227"/>
      <c r="S649" s="227"/>
      <c r="T649" s="228"/>
      <c r="AT649" s="229" t="s">
        <v>163</v>
      </c>
      <c r="AU649" s="229" t="s">
        <v>85</v>
      </c>
      <c r="AV649" s="14" t="s">
        <v>95</v>
      </c>
      <c r="AW649" s="14" t="s">
        <v>32</v>
      </c>
      <c r="AX649" s="14" t="s">
        <v>83</v>
      </c>
      <c r="AY649" s="229" t="s">
        <v>156</v>
      </c>
    </row>
    <row r="650" spans="1:65" s="2" customFormat="1" ht="24.15" customHeight="1">
      <c r="A650" s="35"/>
      <c r="B650" s="36"/>
      <c r="C650" s="193" t="s">
        <v>976</v>
      </c>
      <c r="D650" s="193" t="s">
        <v>158</v>
      </c>
      <c r="E650" s="194" t="s">
        <v>1028</v>
      </c>
      <c r="F650" s="195" t="s">
        <v>1029</v>
      </c>
      <c r="G650" s="196" t="s">
        <v>218</v>
      </c>
      <c r="H650" s="197">
        <v>26</v>
      </c>
      <c r="I650" s="198"/>
      <c r="J650" s="199">
        <f>ROUND(I650*H650,2)</f>
        <v>0</v>
      </c>
      <c r="K650" s="200"/>
      <c r="L650" s="40"/>
      <c r="M650" s="201" t="s">
        <v>1</v>
      </c>
      <c r="N650" s="202" t="s">
        <v>41</v>
      </c>
      <c r="O650" s="72"/>
      <c r="P650" s="203">
        <f>O650*H650</f>
        <v>0</v>
      </c>
      <c r="Q650" s="203">
        <v>1.2E-4</v>
      </c>
      <c r="R650" s="203">
        <f>Q650*H650</f>
        <v>3.1199999999999999E-3</v>
      </c>
      <c r="S650" s="203">
        <v>0</v>
      </c>
      <c r="T650" s="204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205" t="s">
        <v>200</v>
      </c>
      <c r="AT650" s="205" t="s">
        <v>158</v>
      </c>
      <c r="AU650" s="205" t="s">
        <v>85</v>
      </c>
      <c r="AY650" s="18" t="s">
        <v>156</v>
      </c>
      <c r="BE650" s="206">
        <f>IF(N650="základní",J650,0)</f>
        <v>0</v>
      </c>
      <c r="BF650" s="206">
        <f>IF(N650="snížená",J650,0)</f>
        <v>0</v>
      </c>
      <c r="BG650" s="206">
        <f>IF(N650="zákl. přenesená",J650,0)</f>
        <v>0</v>
      </c>
      <c r="BH650" s="206">
        <f>IF(N650="sníž. přenesená",J650,0)</f>
        <v>0</v>
      </c>
      <c r="BI650" s="206">
        <f>IF(N650="nulová",J650,0)</f>
        <v>0</v>
      </c>
      <c r="BJ650" s="18" t="s">
        <v>83</v>
      </c>
      <c r="BK650" s="206">
        <f>ROUND(I650*H650,2)</f>
        <v>0</v>
      </c>
      <c r="BL650" s="18" t="s">
        <v>200</v>
      </c>
      <c r="BM650" s="205" t="s">
        <v>1493</v>
      </c>
    </row>
    <row r="651" spans="1:65" s="15" customFormat="1" ht="10.199999999999999">
      <c r="B651" s="230"/>
      <c r="C651" s="231"/>
      <c r="D651" s="209" t="s">
        <v>163</v>
      </c>
      <c r="E651" s="232" t="s">
        <v>1</v>
      </c>
      <c r="F651" s="233" t="s">
        <v>248</v>
      </c>
      <c r="G651" s="231"/>
      <c r="H651" s="232" t="s">
        <v>1</v>
      </c>
      <c r="I651" s="234"/>
      <c r="J651" s="231"/>
      <c r="K651" s="231"/>
      <c r="L651" s="235"/>
      <c r="M651" s="236"/>
      <c r="N651" s="237"/>
      <c r="O651" s="237"/>
      <c r="P651" s="237"/>
      <c r="Q651" s="237"/>
      <c r="R651" s="237"/>
      <c r="S651" s="237"/>
      <c r="T651" s="238"/>
      <c r="AT651" s="239" t="s">
        <v>163</v>
      </c>
      <c r="AU651" s="239" t="s">
        <v>85</v>
      </c>
      <c r="AV651" s="15" t="s">
        <v>83</v>
      </c>
      <c r="AW651" s="15" t="s">
        <v>32</v>
      </c>
      <c r="AX651" s="15" t="s">
        <v>76</v>
      </c>
      <c r="AY651" s="239" t="s">
        <v>156</v>
      </c>
    </row>
    <row r="652" spans="1:65" s="13" customFormat="1" ht="10.199999999999999">
      <c r="B652" s="207"/>
      <c r="C652" s="208"/>
      <c r="D652" s="209" t="s">
        <v>163</v>
      </c>
      <c r="E652" s="210" t="s">
        <v>1</v>
      </c>
      <c r="F652" s="211" t="s">
        <v>1031</v>
      </c>
      <c r="G652" s="208"/>
      <c r="H652" s="212">
        <v>9.1999999999999993</v>
      </c>
      <c r="I652" s="213"/>
      <c r="J652" s="208"/>
      <c r="K652" s="208"/>
      <c r="L652" s="214"/>
      <c r="M652" s="215"/>
      <c r="N652" s="216"/>
      <c r="O652" s="216"/>
      <c r="P652" s="216"/>
      <c r="Q652" s="216"/>
      <c r="R652" s="216"/>
      <c r="S652" s="216"/>
      <c r="T652" s="217"/>
      <c r="AT652" s="218" t="s">
        <v>163</v>
      </c>
      <c r="AU652" s="218" t="s">
        <v>85</v>
      </c>
      <c r="AV652" s="13" t="s">
        <v>85</v>
      </c>
      <c r="AW652" s="13" t="s">
        <v>32</v>
      </c>
      <c r="AX652" s="13" t="s">
        <v>76</v>
      </c>
      <c r="AY652" s="218" t="s">
        <v>156</v>
      </c>
    </row>
    <row r="653" spans="1:65" s="13" customFormat="1" ht="10.199999999999999">
      <c r="B653" s="207"/>
      <c r="C653" s="208"/>
      <c r="D653" s="209" t="s">
        <v>163</v>
      </c>
      <c r="E653" s="210" t="s">
        <v>1</v>
      </c>
      <c r="F653" s="211" t="s">
        <v>1032</v>
      </c>
      <c r="G653" s="208"/>
      <c r="H653" s="212">
        <v>16.8</v>
      </c>
      <c r="I653" s="213"/>
      <c r="J653" s="208"/>
      <c r="K653" s="208"/>
      <c r="L653" s="214"/>
      <c r="M653" s="215"/>
      <c r="N653" s="216"/>
      <c r="O653" s="216"/>
      <c r="P653" s="216"/>
      <c r="Q653" s="216"/>
      <c r="R653" s="216"/>
      <c r="S653" s="216"/>
      <c r="T653" s="217"/>
      <c r="AT653" s="218" t="s">
        <v>163</v>
      </c>
      <c r="AU653" s="218" t="s">
        <v>85</v>
      </c>
      <c r="AV653" s="13" t="s">
        <v>85</v>
      </c>
      <c r="AW653" s="13" t="s">
        <v>32</v>
      </c>
      <c r="AX653" s="13" t="s">
        <v>76</v>
      </c>
      <c r="AY653" s="218" t="s">
        <v>156</v>
      </c>
    </row>
    <row r="654" spans="1:65" s="14" customFormat="1" ht="10.199999999999999">
      <c r="B654" s="219"/>
      <c r="C654" s="220"/>
      <c r="D654" s="209" t="s">
        <v>163</v>
      </c>
      <c r="E654" s="221" t="s">
        <v>1</v>
      </c>
      <c r="F654" s="222" t="s">
        <v>165</v>
      </c>
      <c r="G654" s="220"/>
      <c r="H654" s="223">
        <v>26</v>
      </c>
      <c r="I654" s="224"/>
      <c r="J654" s="220"/>
      <c r="K654" s="220"/>
      <c r="L654" s="225"/>
      <c r="M654" s="226"/>
      <c r="N654" s="227"/>
      <c r="O654" s="227"/>
      <c r="P654" s="227"/>
      <c r="Q654" s="227"/>
      <c r="R654" s="227"/>
      <c r="S654" s="227"/>
      <c r="T654" s="228"/>
      <c r="AT654" s="229" t="s">
        <v>163</v>
      </c>
      <c r="AU654" s="229" t="s">
        <v>85</v>
      </c>
      <c r="AV654" s="14" t="s">
        <v>95</v>
      </c>
      <c r="AW654" s="14" t="s">
        <v>32</v>
      </c>
      <c r="AX654" s="14" t="s">
        <v>83</v>
      </c>
      <c r="AY654" s="229" t="s">
        <v>156</v>
      </c>
    </row>
    <row r="655" spans="1:65" s="12" customFormat="1" ht="22.8" customHeight="1">
      <c r="B655" s="177"/>
      <c r="C655" s="178"/>
      <c r="D655" s="179" t="s">
        <v>75</v>
      </c>
      <c r="E655" s="191" t="s">
        <v>1033</v>
      </c>
      <c r="F655" s="191" t="s">
        <v>1034</v>
      </c>
      <c r="G655" s="178"/>
      <c r="H655" s="178"/>
      <c r="I655" s="181"/>
      <c r="J655" s="192">
        <f>BK655</f>
        <v>0</v>
      </c>
      <c r="K655" s="178"/>
      <c r="L655" s="183"/>
      <c r="M655" s="184"/>
      <c r="N655" s="185"/>
      <c r="O655" s="185"/>
      <c r="P655" s="186">
        <f>SUM(P656:P677)</f>
        <v>0</v>
      </c>
      <c r="Q655" s="185"/>
      <c r="R655" s="186">
        <f>SUM(R656:R677)</f>
        <v>0.20423520000000001</v>
      </c>
      <c r="S655" s="185"/>
      <c r="T655" s="187">
        <f>SUM(T656:T677)</f>
        <v>0</v>
      </c>
      <c r="AR655" s="188" t="s">
        <v>85</v>
      </c>
      <c r="AT655" s="189" t="s">
        <v>75</v>
      </c>
      <c r="AU655" s="189" t="s">
        <v>83</v>
      </c>
      <c r="AY655" s="188" t="s">
        <v>156</v>
      </c>
      <c r="BK655" s="190">
        <f>SUM(BK656:BK677)</f>
        <v>0</v>
      </c>
    </row>
    <row r="656" spans="1:65" s="2" customFormat="1" ht="24.15" customHeight="1">
      <c r="A656" s="35"/>
      <c r="B656" s="36"/>
      <c r="C656" s="193" t="s">
        <v>981</v>
      </c>
      <c r="D656" s="193" t="s">
        <v>158</v>
      </c>
      <c r="E656" s="194" t="s">
        <v>1040</v>
      </c>
      <c r="F656" s="195" t="s">
        <v>1041</v>
      </c>
      <c r="G656" s="196" t="s">
        <v>218</v>
      </c>
      <c r="H656" s="197">
        <v>425.49</v>
      </c>
      <c r="I656" s="198"/>
      <c r="J656" s="199">
        <f>ROUND(I656*H656,2)</f>
        <v>0</v>
      </c>
      <c r="K656" s="200"/>
      <c r="L656" s="40"/>
      <c r="M656" s="201" t="s">
        <v>1</v>
      </c>
      <c r="N656" s="202" t="s">
        <v>41</v>
      </c>
      <c r="O656" s="72"/>
      <c r="P656" s="203">
        <f>O656*H656</f>
        <v>0</v>
      </c>
      <c r="Q656" s="203">
        <v>2.0000000000000001E-4</v>
      </c>
      <c r="R656" s="203">
        <f>Q656*H656</f>
        <v>8.5098000000000007E-2</v>
      </c>
      <c r="S656" s="203">
        <v>0</v>
      </c>
      <c r="T656" s="204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205" t="s">
        <v>200</v>
      </c>
      <c r="AT656" s="205" t="s">
        <v>158</v>
      </c>
      <c r="AU656" s="205" t="s">
        <v>85</v>
      </c>
      <c r="AY656" s="18" t="s">
        <v>156</v>
      </c>
      <c r="BE656" s="206">
        <f>IF(N656="základní",J656,0)</f>
        <v>0</v>
      </c>
      <c r="BF656" s="206">
        <f>IF(N656="snížená",J656,0)</f>
        <v>0</v>
      </c>
      <c r="BG656" s="206">
        <f>IF(N656="zákl. přenesená",J656,0)</f>
        <v>0</v>
      </c>
      <c r="BH656" s="206">
        <f>IF(N656="sníž. přenesená",J656,0)</f>
        <v>0</v>
      </c>
      <c r="BI656" s="206">
        <f>IF(N656="nulová",J656,0)</f>
        <v>0</v>
      </c>
      <c r="BJ656" s="18" t="s">
        <v>83</v>
      </c>
      <c r="BK656" s="206">
        <f>ROUND(I656*H656,2)</f>
        <v>0</v>
      </c>
      <c r="BL656" s="18" t="s">
        <v>200</v>
      </c>
      <c r="BM656" s="205" t="s">
        <v>1494</v>
      </c>
    </row>
    <row r="657" spans="2:51" s="15" customFormat="1" ht="10.199999999999999">
      <c r="B657" s="230"/>
      <c r="C657" s="231"/>
      <c r="D657" s="209" t="s">
        <v>163</v>
      </c>
      <c r="E657" s="232" t="s">
        <v>1</v>
      </c>
      <c r="F657" s="233" t="s">
        <v>1271</v>
      </c>
      <c r="G657" s="231"/>
      <c r="H657" s="232" t="s">
        <v>1</v>
      </c>
      <c r="I657" s="234"/>
      <c r="J657" s="231"/>
      <c r="K657" s="231"/>
      <c r="L657" s="235"/>
      <c r="M657" s="236"/>
      <c r="N657" s="237"/>
      <c r="O657" s="237"/>
      <c r="P657" s="237"/>
      <c r="Q657" s="237"/>
      <c r="R657" s="237"/>
      <c r="S657" s="237"/>
      <c r="T657" s="238"/>
      <c r="AT657" s="239" t="s">
        <v>163</v>
      </c>
      <c r="AU657" s="239" t="s">
        <v>85</v>
      </c>
      <c r="AV657" s="15" t="s">
        <v>83</v>
      </c>
      <c r="AW657" s="15" t="s">
        <v>32</v>
      </c>
      <c r="AX657" s="15" t="s">
        <v>76</v>
      </c>
      <c r="AY657" s="239" t="s">
        <v>156</v>
      </c>
    </row>
    <row r="658" spans="2:51" s="13" customFormat="1" ht="10.199999999999999">
      <c r="B658" s="207"/>
      <c r="C658" s="208"/>
      <c r="D658" s="209" t="s">
        <v>163</v>
      </c>
      <c r="E658" s="210" t="s">
        <v>1</v>
      </c>
      <c r="F658" s="211" t="s">
        <v>1272</v>
      </c>
      <c r="G658" s="208"/>
      <c r="H658" s="212">
        <v>31.36</v>
      </c>
      <c r="I658" s="213"/>
      <c r="J658" s="208"/>
      <c r="K658" s="208"/>
      <c r="L658" s="214"/>
      <c r="M658" s="215"/>
      <c r="N658" s="216"/>
      <c r="O658" s="216"/>
      <c r="P658" s="216"/>
      <c r="Q658" s="216"/>
      <c r="R658" s="216"/>
      <c r="S658" s="216"/>
      <c r="T658" s="217"/>
      <c r="AT658" s="218" t="s">
        <v>163</v>
      </c>
      <c r="AU658" s="218" t="s">
        <v>85</v>
      </c>
      <c r="AV658" s="13" t="s">
        <v>85</v>
      </c>
      <c r="AW658" s="13" t="s">
        <v>32</v>
      </c>
      <c r="AX658" s="13" t="s">
        <v>76</v>
      </c>
      <c r="AY658" s="218" t="s">
        <v>156</v>
      </c>
    </row>
    <row r="659" spans="2:51" s="13" customFormat="1" ht="10.199999999999999">
      <c r="B659" s="207"/>
      <c r="C659" s="208"/>
      <c r="D659" s="209" t="s">
        <v>163</v>
      </c>
      <c r="E659" s="210" t="s">
        <v>1</v>
      </c>
      <c r="F659" s="211" t="s">
        <v>1495</v>
      </c>
      <c r="G659" s="208"/>
      <c r="H659" s="212">
        <v>52.78</v>
      </c>
      <c r="I659" s="213"/>
      <c r="J659" s="208"/>
      <c r="K659" s="208"/>
      <c r="L659" s="214"/>
      <c r="M659" s="215"/>
      <c r="N659" s="216"/>
      <c r="O659" s="216"/>
      <c r="P659" s="216"/>
      <c r="Q659" s="216"/>
      <c r="R659" s="216"/>
      <c r="S659" s="216"/>
      <c r="T659" s="217"/>
      <c r="AT659" s="218" t="s">
        <v>163</v>
      </c>
      <c r="AU659" s="218" t="s">
        <v>85</v>
      </c>
      <c r="AV659" s="13" t="s">
        <v>85</v>
      </c>
      <c r="AW659" s="13" t="s">
        <v>32</v>
      </c>
      <c r="AX659" s="13" t="s">
        <v>76</v>
      </c>
      <c r="AY659" s="218" t="s">
        <v>156</v>
      </c>
    </row>
    <row r="660" spans="2:51" s="15" customFormat="1" ht="10.199999999999999">
      <c r="B660" s="230"/>
      <c r="C660" s="231"/>
      <c r="D660" s="209" t="s">
        <v>163</v>
      </c>
      <c r="E660" s="232" t="s">
        <v>1</v>
      </c>
      <c r="F660" s="233" t="s">
        <v>1152</v>
      </c>
      <c r="G660" s="231"/>
      <c r="H660" s="232" t="s">
        <v>1</v>
      </c>
      <c r="I660" s="234"/>
      <c r="J660" s="231"/>
      <c r="K660" s="231"/>
      <c r="L660" s="235"/>
      <c r="M660" s="236"/>
      <c r="N660" s="237"/>
      <c r="O660" s="237"/>
      <c r="P660" s="237"/>
      <c r="Q660" s="237"/>
      <c r="R660" s="237"/>
      <c r="S660" s="237"/>
      <c r="T660" s="238"/>
      <c r="AT660" s="239" t="s">
        <v>163</v>
      </c>
      <c r="AU660" s="239" t="s">
        <v>85</v>
      </c>
      <c r="AV660" s="15" t="s">
        <v>83</v>
      </c>
      <c r="AW660" s="15" t="s">
        <v>32</v>
      </c>
      <c r="AX660" s="15" t="s">
        <v>76</v>
      </c>
      <c r="AY660" s="239" t="s">
        <v>156</v>
      </c>
    </row>
    <row r="661" spans="2:51" s="13" customFormat="1" ht="10.199999999999999">
      <c r="B661" s="207"/>
      <c r="C661" s="208"/>
      <c r="D661" s="209" t="s">
        <v>163</v>
      </c>
      <c r="E661" s="210" t="s">
        <v>1</v>
      </c>
      <c r="F661" s="211" t="s">
        <v>1496</v>
      </c>
      <c r="G661" s="208"/>
      <c r="H661" s="212">
        <v>84.5</v>
      </c>
      <c r="I661" s="213"/>
      <c r="J661" s="208"/>
      <c r="K661" s="208"/>
      <c r="L661" s="214"/>
      <c r="M661" s="215"/>
      <c r="N661" s="216"/>
      <c r="O661" s="216"/>
      <c r="P661" s="216"/>
      <c r="Q661" s="216"/>
      <c r="R661" s="216"/>
      <c r="S661" s="216"/>
      <c r="T661" s="217"/>
      <c r="AT661" s="218" t="s">
        <v>163</v>
      </c>
      <c r="AU661" s="218" t="s">
        <v>85</v>
      </c>
      <c r="AV661" s="13" t="s">
        <v>85</v>
      </c>
      <c r="AW661" s="13" t="s">
        <v>32</v>
      </c>
      <c r="AX661" s="13" t="s">
        <v>76</v>
      </c>
      <c r="AY661" s="218" t="s">
        <v>156</v>
      </c>
    </row>
    <row r="662" spans="2:51" s="15" customFormat="1" ht="10.199999999999999">
      <c r="B662" s="230"/>
      <c r="C662" s="231"/>
      <c r="D662" s="209" t="s">
        <v>163</v>
      </c>
      <c r="E662" s="232" t="s">
        <v>1</v>
      </c>
      <c r="F662" s="233" t="s">
        <v>1144</v>
      </c>
      <c r="G662" s="231"/>
      <c r="H662" s="232" t="s">
        <v>1</v>
      </c>
      <c r="I662" s="234"/>
      <c r="J662" s="231"/>
      <c r="K662" s="231"/>
      <c r="L662" s="235"/>
      <c r="M662" s="236"/>
      <c r="N662" s="237"/>
      <c r="O662" s="237"/>
      <c r="P662" s="237"/>
      <c r="Q662" s="237"/>
      <c r="R662" s="237"/>
      <c r="S662" s="237"/>
      <c r="T662" s="238"/>
      <c r="AT662" s="239" t="s">
        <v>163</v>
      </c>
      <c r="AU662" s="239" t="s">
        <v>85</v>
      </c>
      <c r="AV662" s="15" t="s">
        <v>83</v>
      </c>
      <c r="AW662" s="15" t="s">
        <v>32</v>
      </c>
      <c r="AX662" s="15" t="s">
        <v>76</v>
      </c>
      <c r="AY662" s="239" t="s">
        <v>156</v>
      </c>
    </row>
    <row r="663" spans="2:51" s="13" customFormat="1" ht="10.199999999999999">
      <c r="B663" s="207"/>
      <c r="C663" s="208"/>
      <c r="D663" s="209" t="s">
        <v>163</v>
      </c>
      <c r="E663" s="210" t="s">
        <v>1</v>
      </c>
      <c r="F663" s="211" t="s">
        <v>1497</v>
      </c>
      <c r="G663" s="208"/>
      <c r="H663" s="212">
        <v>10.91</v>
      </c>
      <c r="I663" s="213"/>
      <c r="J663" s="208"/>
      <c r="K663" s="208"/>
      <c r="L663" s="214"/>
      <c r="M663" s="215"/>
      <c r="N663" s="216"/>
      <c r="O663" s="216"/>
      <c r="P663" s="216"/>
      <c r="Q663" s="216"/>
      <c r="R663" s="216"/>
      <c r="S663" s="216"/>
      <c r="T663" s="217"/>
      <c r="AT663" s="218" t="s">
        <v>163</v>
      </c>
      <c r="AU663" s="218" t="s">
        <v>85</v>
      </c>
      <c r="AV663" s="13" t="s">
        <v>85</v>
      </c>
      <c r="AW663" s="13" t="s">
        <v>32</v>
      </c>
      <c r="AX663" s="13" t="s">
        <v>76</v>
      </c>
      <c r="AY663" s="218" t="s">
        <v>156</v>
      </c>
    </row>
    <row r="664" spans="2:51" s="13" customFormat="1" ht="10.199999999999999">
      <c r="B664" s="207"/>
      <c r="C664" s="208"/>
      <c r="D664" s="209" t="s">
        <v>163</v>
      </c>
      <c r="E664" s="210" t="s">
        <v>1</v>
      </c>
      <c r="F664" s="211" t="s">
        <v>1498</v>
      </c>
      <c r="G664" s="208"/>
      <c r="H664" s="212">
        <v>8.4</v>
      </c>
      <c r="I664" s="213"/>
      <c r="J664" s="208"/>
      <c r="K664" s="208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163</v>
      </c>
      <c r="AU664" s="218" t="s">
        <v>85</v>
      </c>
      <c r="AV664" s="13" t="s">
        <v>85</v>
      </c>
      <c r="AW664" s="13" t="s">
        <v>32</v>
      </c>
      <c r="AX664" s="13" t="s">
        <v>76</v>
      </c>
      <c r="AY664" s="218" t="s">
        <v>156</v>
      </c>
    </row>
    <row r="665" spans="2:51" s="15" customFormat="1" ht="10.199999999999999">
      <c r="B665" s="230"/>
      <c r="C665" s="231"/>
      <c r="D665" s="209" t="s">
        <v>163</v>
      </c>
      <c r="E665" s="232" t="s">
        <v>1</v>
      </c>
      <c r="F665" s="233" t="s">
        <v>1147</v>
      </c>
      <c r="G665" s="231"/>
      <c r="H665" s="232" t="s">
        <v>1</v>
      </c>
      <c r="I665" s="234"/>
      <c r="J665" s="231"/>
      <c r="K665" s="231"/>
      <c r="L665" s="235"/>
      <c r="M665" s="236"/>
      <c r="N665" s="237"/>
      <c r="O665" s="237"/>
      <c r="P665" s="237"/>
      <c r="Q665" s="237"/>
      <c r="R665" s="237"/>
      <c r="S665" s="237"/>
      <c r="T665" s="238"/>
      <c r="AT665" s="239" t="s">
        <v>163</v>
      </c>
      <c r="AU665" s="239" t="s">
        <v>85</v>
      </c>
      <c r="AV665" s="15" t="s">
        <v>83</v>
      </c>
      <c r="AW665" s="15" t="s">
        <v>32</v>
      </c>
      <c r="AX665" s="15" t="s">
        <v>76</v>
      </c>
      <c r="AY665" s="239" t="s">
        <v>156</v>
      </c>
    </row>
    <row r="666" spans="2:51" s="13" customFormat="1" ht="10.199999999999999">
      <c r="B666" s="207"/>
      <c r="C666" s="208"/>
      <c r="D666" s="209" t="s">
        <v>163</v>
      </c>
      <c r="E666" s="210" t="s">
        <v>1</v>
      </c>
      <c r="F666" s="211" t="s">
        <v>1499</v>
      </c>
      <c r="G666" s="208"/>
      <c r="H666" s="212">
        <v>9.67</v>
      </c>
      <c r="I666" s="213"/>
      <c r="J666" s="208"/>
      <c r="K666" s="208"/>
      <c r="L666" s="214"/>
      <c r="M666" s="215"/>
      <c r="N666" s="216"/>
      <c r="O666" s="216"/>
      <c r="P666" s="216"/>
      <c r="Q666" s="216"/>
      <c r="R666" s="216"/>
      <c r="S666" s="216"/>
      <c r="T666" s="217"/>
      <c r="AT666" s="218" t="s">
        <v>163</v>
      </c>
      <c r="AU666" s="218" t="s">
        <v>85</v>
      </c>
      <c r="AV666" s="13" t="s">
        <v>85</v>
      </c>
      <c r="AW666" s="13" t="s">
        <v>32</v>
      </c>
      <c r="AX666" s="13" t="s">
        <v>76</v>
      </c>
      <c r="AY666" s="218" t="s">
        <v>156</v>
      </c>
    </row>
    <row r="667" spans="2:51" s="13" customFormat="1" ht="10.199999999999999">
      <c r="B667" s="207"/>
      <c r="C667" s="208"/>
      <c r="D667" s="209" t="s">
        <v>163</v>
      </c>
      <c r="E667" s="210" t="s">
        <v>1</v>
      </c>
      <c r="F667" s="211" t="s">
        <v>1500</v>
      </c>
      <c r="G667" s="208"/>
      <c r="H667" s="212">
        <v>5</v>
      </c>
      <c r="I667" s="213"/>
      <c r="J667" s="208"/>
      <c r="K667" s="208"/>
      <c r="L667" s="214"/>
      <c r="M667" s="215"/>
      <c r="N667" s="216"/>
      <c r="O667" s="216"/>
      <c r="P667" s="216"/>
      <c r="Q667" s="216"/>
      <c r="R667" s="216"/>
      <c r="S667" s="216"/>
      <c r="T667" s="217"/>
      <c r="AT667" s="218" t="s">
        <v>163</v>
      </c>
      <c r="AU667" s="218" t="s">
        <v>85</v>
      </c>
      <c r="AV667" s="13" t="s">
        <v>85</v>
      </c>
      <c r="AW667" s="13" t="s">
        <v>32</v>
      </c>
      <c r="AX667" s="13" t="s">
        <v>76</v>
      </c>
      <c r="AY667" s="218" t="s">
        <v>156</v>
      </c>
    </row>
    <row r="668" spans="2:51" s="13" customFormat="1" ht="10.199999999999999">
      <c r="B668" s="207"/>
      <c r="C668" s="208"/>
      <c r="D668" s="209" t="s">
        <v>163</v>
      </c>
      <c r="E668" s="210" t="s">
        <v>1</v>
      </c>
      <c r="F668" s="211" t="s">
        <v>389</v>
      </c>
      <c r="G668" s="208"/>
      <c r="H668" s="212">
        <v>4.2</v>
      </c>
      <c r="I668" s="213"/>
      <c r="J668" s="208"/>
      <c r="K668" s="208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163</v>
      </c>
      <c r="AU668" s="218" t="s">
        <v>85</v>
      </c>
      <c r="AV668" s="13" t="s">
        <v>85</v>
      </c>
      <c r="AW668" s="13" t="s">
        <v>32</v>
      </c>
      <c r="AX668" s="13" t="s">
        <v>76</v>
      </c>
      <c r="AY668" s="218" t="s">
        <v>156</v>
      </c>
    </row>
    <row r="669" spans="2:51" s="13" customFormat="1" ht="10.199999999999999">
      <c r="B669" s="207"/>
      <c r="C669" s="208"/>
      <c r="D669" s="209" t="s">
        <v>163</v>
      </c>
      <c r="E669" s="210" t="s">
        <v>1</v>
      </c>
      <c r="F669" s="211" t="s">
        <v>1501</v>
      </c>
      <c r="G669" s="208"/>
      <c r="H669" s="212">
        <v>2.85</v>
      </c>
      <c r="I669" s="213"/>
      <c r="J669" s="208"/>
      <c r="K669" s="208"/>
      <c r="L669" s="214"/>
      <c r="M669" s="215"/>
      <c r="N669" s="216"/>
      <c r="O669" s="216"/>
      <c r="P669" s="216"/>
      <c r="Q669" s="216"/>
      <c r="R669" s="216"/>
      <c r="S669" s="216"/>
      <c r="T669" s="217"/>
      <c r="AT669" s="218" t="s">
        <v>163</v>
      </c>
      <c r="AU669" s="218" t="s">
        <v>85</v>
      </c>
      <c r="AV669" s="13" t="s">
        <v>85</v>
      </c>
      <c r="AW669" s="13" t="s">
        <v>32</v>
      </c>
      <c r="AX669" s="13" t="s">
        <v>76</v>
      </c>
      <c r="AY669" s="218" t="s">
        <v>156</v>
      </c>
    </row>
    <row r="670" spans="2:51" s="15" customFormat="1" ht="10.199999999999999">
      <c r="B670" s="230"/>
      <c r="C670" s="231"/>
      <c r="D670" s="209" t="s">
        <v>163</v>
      </c>
      <c r="E670" s="232" t="s">
        <v>1</v>
      </c>
      <c r="F670" s="233" t="s">
        <v>1112</v>
      </c>
      <c r="G670" s="231"/>
      <c r="H670" s="232" t="s">
        <v>1</v>
      </c>
      <c r="I670" s="234"/>
      <c r="J670" s="231"/>
      <c r="K670" s="231"/>
      <c r="L670" s="235"/>
      <c r="M670" s="236"/>
      <c r="N670" s="237"/>
      <c r="O670" s="237"/>
      <c r="P670" s="237"/>
      <c r="Q670" s="237"/>
      <c r="R670" s="237"/>
      <c r="S670" s="237"/>
      <c r="T670" s="238"/>
      <c r="AT670" s="239" t="s">
        <v>163</v>
      </c>
      <c r="AU670" s="239" t="s">
        <v>85</v>
      </c>
      <c r="AV670" s="15" t="s">
        <v>83</v>
      </c>
      <c r="AW670" s="15" t="s">
        <v>32</v>
      </c>
      <c r="AX670" s="15" t="s">
        <v>76</v>
      </c>
      <c r="AY670" s="239" t="s">
        <v>156</v>
      </c>
    </row>
    <row r="671" spans="2:51" s="13" customFormat="1" ht="10.199999999999999">
      <c r="B671" s="207"/>
      <c r="C671" s="208"/>
      <c r="D671" s="209" t="s">
        <v>163</v>
      </c>
      <c r="E671" s="210" t="s">
        <v>1</v>
      </c>
      <c r="F671" s="211" t="s">
        <v>1417</v>
      </c>
      <c r="G671" s="208"/>
      <c r="H671" s="212">
        <v>1.32</v>
      </c>
      <c r="I671" s="213"/>
      <c r="J671" s="208"/>
      <c r="K671" s="208"/>
      <c r="L671" s="214"/>
      <c r="M671" s="215"/>
      <c r="N671" s="216"/>
      <c r="O671" s="216"/>
      <c r="P671" s="216"/>
      <c r="Q671" s="216"/>
      <c r="R671" s="216"/>
      <c r="S671" s="216"/>
      <c r="T671" s="217"/>
      <c r="AT671" s="218" t="s">
        <v>163</v>
      </c>
      <c r="AU671" s="218" t="s">
        <v>85</v>
      </c>
      <c r="AV671" s="13" t="s">
        <v>85</v>
      </c>
      <c r="AW671" s="13" t="s">
        <v>32</v>
      </c>
      <c r="AX671" s="13" t="s">
        <v>76</v>
      </c>
      <c r="AY671" s="218" t="s">
        <v>156</v>
      </c>
    </row>
    <row r="672" spans="2:51" s="13" customFormat="1" ht="10.199999999999999">
      <c r="B672" s="207"/>
      <c r="C672" s="208"/>
      <c r="D672" s="209" t="s">
        <v>163</v>
      </c>
      <c r="E672" s="210" t="s">
        <v>1</v>
      </c>
      <c r="F672" s="211" t="s">
        <v>1502</v>
      </c>
      <c r="G672" s="208"/>
      <c r="H672" s="212">
        <v>2.4</v>
      </c>
      <c r="I672" s="213"/>
      <c r="J672" s="208"/>
      <c r="K672" s="208"/>
      <c r="L672" s="214"/>
      <c r="M672" s="215"/>
      <c r="N672" s="216"/>
      <c r="O672" s="216"/>
      <c r="P672" s="216"/>
      <c r="Q672" s="216"/>
      <c r="R672" s="216"/>
      <c r="S672" s="216"/>
      <c r="T672" s="217"/>
      <c r="AT672" s="218" t="s">
        <v>163</v>
      </c>
      <c r="AU672" s="218" t="s">
        <v>85</v>
      </c>
      <c r="AV672" s="13" t="s">
        <v>85</v>
      </c>
      <c r="AW672" s="13" t="s">
        <v>32</v>
      </c>
      <c r="AX672" s="13" t="s">
        <v>76</v>
      </c>
      <c r="AY672" s="218" t="s">
        <v>156</v>
      </c>
    </row>
    <row r="673" spans="1:65" s="15" customFormat="1" ht="10.199999999999999">
      <c r="B673" s="230"/>
      <c r="C673" s="231"/>
      <c r="D673" s="209" t="s">
        <v>163</v>
      </c>
      <c r="E673" s="232" t="s">
        <v>1</v>
      </c>
      <c r="F673" s="233" t="s">
        <v>1503</v>
      </c>
      <c r="G673" s="231"/>
      <c r="H673" s="232" t="s">
        <v>1</v>
      </c>
      <c r="I673" s="234"/>
      <c r="J673" s="231"/>
      <c r="K673" s="231"/>
      <c r="L673" s="235"/>
      <c r="M673" s="236"/>
      <c r="N673" s="237"/>
      <c r="O673" s="237"/>
      <c r="P673" s="237"/>
      <c r="Q673" s="237"/>
      <c r="R673" s="237"/>
      <c r="S673" s="237"/>
      <c r="T673" s="238"/>
      <c r="AT673" s="239" t="s">
        <v>163</v>
      </c>
      <c r="AU673" s="239" t="s">
        <v>85</v>
      </c>
      <c r="AV673" s="15" t="s">
        <v>83</v>
      </c>
      <c r="AW673" s="15" t="s">
        <v>32</v>
      </c>
      <c r="AX673" s="15" t="s">
        <v>76</v>
      </c>
      <c r="AY673" s="239" t="s">
        <v>156</v>
      </c>
    </row>
    <row r="674" spans="1:65" s="13" customFormat="1" ht="10.199999999999999">
      <c r="B674" s="207"/>
      <c r="C674" s="208"/>
      <c r="D674" s="209" t="s">
        <v>163</v>
      </c>
      <c r="E674" s="210" t="s">
        <v>1</v>
      </c>
      <c r="F674" s="211" t="s">
        <v>1435</v>
      </c>
      <c r="G674" s="208"/>
      <c r="H674" s="212">
        <v>64.680000000000007</v>
      </c>
      <c r="I674" s="213"/>
      <c r="J674" s="208"/>
      <c r="K674" s="208"/>
      <c r="L674" s="214"/>
      <c r="M674" s="215"/>
      <c r="N674" s="216"/>
      <c r="O674" s="216"/>
      <c r="P674" s="216"/>
      <c r="Q674" s="216"/>
      <c r="R674" s="216"/>
      <c r="S674" s="216"/>
      <c r="T674" s="217"/>
      <c r="AT674" s="218" t="s">
        <v>163</v>
      </c>
      <c r="AU674" s="218" t="s">
        <v>85</v>
      </c>
      <c r="AV674" s="13" t="s">
        <v>85</v>
      </c>
      <c r="AW674" s="13" t="s">
        <v>32</v>
      </c>
      <c r="AX674" s="13" t="s">
        <v>76</v>
      </c>
      <c r="AY674" s="218" t="s">
        <v>156</v>
      </c>
    </row>
    <row r="675" spans="1:65" s="13" customFormat="1" ht="10.199999999999999">
      <c r="B675" s="207"/>
      <c r="C675" s="208"/>
      <c r="D675" s="209" t="s">
        <v>163</v>
      </c>
      <c r="E675" s="210" t="s">
        <v>1</v>
      </c>
      <c r="F675" s="211" t="s">
        <v>1504</v>
      </c>
      <c r="G675" s="208"/>
      <c r="H675" s="212">
        <v>147.41999999999999</v>
      </c>
      <c r="I675" s="213"/>
      <c r="J675" s="208"/>
      <c r="K675" s="208"/>
      <c r="L675" s="214"/>
      <c r="M675" s="215"/>
      <c r="N675" s="216"/>
      <c r="O675" s="216"/>
      <c r="P675" s="216"/>
      <c r="Q675" s="216"/>
      <c r="R675" s="216"/>
      <c r="S675" s="216"/>
      <c r="T675" s="217"/>
      <c r="AT675" s="218" t="s">
        <v>163</v>
      </c>
      <c r="AU675" s="218" t="s">
        <v>85</v>
      </c>
      <c r="AV675" s="13" t="s">
        <v>85</v>
      </c>
      <c r="AW675" s="13" t="s">
        <v>32</v>
      </c>
      <c r="AX675" s="13" t="s">
        <v>76</v>
      </c>
      <c r="AY675" s="218" t="s">
        <v>156</v>
      </c>
    </row>
    <row r="676" spans="1:65" s="14" customFormat="1" ht="10.199999999999999">
      <c r="B676" s="219"/>
      <c r="C676" s="220"/>
      <c r="D676" s="209" t="s">
        <v>163</v>
      </c>
      <c r="E676" s="221" t="s">
        <v>1</v>
      </c>
      <c r="F676" s="222" t="s">
        <v>165</v>
      </c>
      <c r="G676" s="220"/>
      <c r="H676" s="223">
        <v>425.4899999999999</v>
      </c>
      <c r="I676" s="224"/>
      <c r="J676" s="220"/>
      <c r="K676" s="220"/>
      <c r="L676" s="225"/>
      <c r="M676" s="226"/>
      <c r="N676" s="227"/>
      <c r="O676" s="227"/>
      <c r="P676" s="227"/>
      <c r="Q676" s="227"/>
      <c r="R676" s="227"/>
      <c r="S676" s="227"/>
      <c r="T676" s="228"/>
      <c r="AT676" s="229" t="s">
        <v>163</v>
      </c>
      <c r="AU676" s="229" t="s">
        <v>85</v>
      </c>
      <c r="AV676" s="14" t="s">
        <v>95</v>
      </c>
      <c r="AW676" s="14" t="s">
        <v>32</v>
      </c>
      <c r="AX676" s="14" t="s">
        <v>83</v>
      </c>
      <c r="AY676" s="229" t="s">
        <v>156</v>
      </c>
    </row>
    <row r="677" spans="1:65" s="2" customFormat="1" ht="33" customHeight="1">
      <c r="A677" s="35"/>
      <c r="B677" s="36"/>
      <c r="C677" s="193" t="s">
        <v>985</v>
      </c>
      <c r="D677" s="193" t="s">
        <v>158</v>
      </c>
      <c r="E677" s="194" t="s">
        <v>1052</v>
      </c>
      <c r="F677" s="195" t="s">
        <v>1053</v>
      </c>
      <c r="G677" s="196" t="s">
        <v>218</v>
      </c>
      <c r="H677" s="197">
        <v>425.49</v>
      </c>
      <c r="I677" s="198"/>
      <c r="J677" s="199">
        <f>ROUND(I677*H677,2)</f>
        <v>0</v>
      </c>
      <c r="K677" s="200"/>
      <c r="L677" s="40"/>
      <c r="M677" s="201" t="s">
        <v>1</v>
      </c>
      <c r="N677" s="202" t="s">
        <v>41</v>
      </c>
      <c r="O677" s="72"/>
      <c r="P677" s="203">
        <f>O677*H677</f>
        <v>0</v>
      </c>
      <c r="Q677" s="203">
        <v>2.7999999999999998E-4</v>
      </c>
      <c r="R677" s="203">
        <f>Q677*H677</f>
        <v>0.1191372</v>
      </c>
      <c r="S677" s="203">
        <v>0</v>
      </c>
      <c r="T677" s="204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205" t="s">
        <v>200</v>
      </c>
      <c r="AT677" s="205" t="s">
        <v>158</v>
      </c>
      <c r="AU677" s="205" t="s">
        <v>85</v>
      </c>
      <c r="AY677" s="18" t="s">
        <v>156</v>
      </c>
      <c r="BE677" s="206">
        <f>IF(N677="základní",J677,0)</f>
        <v>0</v>
      </c>
      <c r="BF677" s="206">
        <f>IF(N677="snížená",J677,0)</f>
        <v>0</v>
      </c>
      <c r="BG677" s="206">
        <f>IF(N677="zákl. přenesená",J677,0)</f>
        <v>0</v>
      </c>
      <c r="BH677" s="206">
        <f>IF(N677="sníž. přenesená",J677,0)</f>
        <v>0</v>
      </c>
      <c r="BI677" s="206">
        <f>IF(N677="nulová",J677,0)</f>
        <v>0</v>
      </c>
      <c r="BJ677" s="18" t="s">
        <v>83</v>
      </c>
      <c r="BK677" s="206">
        <f>ROUND(I677*H677,2)</f>
        <v>0</v>
      </c>
      <c r="BL677" s="18" t="s">
        <v>200</v>
      </c>
      <c r="BM677" s="205" t="s">
        <v>1505</v>
      </c>
    </row>
    <row r="678" spans="1:65" s="12" customFormat="1" ht="25.95" customHeight="1">
      <c r="B678" s="177"/>
      <c r="C678" s="178"/>
      <c r="D678" s="179" t="s">
        <v>75</v>
      </c>
      <c r="E678" s="180" t="s">
        <v>1055</v>
      </c>
      <c r="F678" s="180" t="s">
        <v>1056</v>
      </c>
      <c r="G678" s="178"/>
      <c r="H678" s="178"/>
      <c r="I678" s="181"/>
      <c r="J678" s="182">
        <f>BK678</f>
        <v>0</v>
      </c>
      <c r="K678" s="178"/>
      <c r="L678" s="183"/>
      <c r="M678" s="184"/>
      <c r="N678" s="185"/>
      <c r="O678" s="185"/>
      <c r="P678" s="186">
        <f>P679</f>
        <v>0</v>
      </c>
      <c r="Q678" s="185"/>
      <c r="R678" s="186">
        <f>R679</f>
        <v>0</v>
      </c>
      <c r="S678" s="185"/>
      <c r="T678" s="187">
        <f>T679</f>
        <v>0</v>
      </c>
      <c r="AR678" s="188" t="s">
        <v>95</v>
      </c>
      <c r="AT678" s="189" t="s">
        <v>75</v>
      </c>
      <c r="AU678" s="189" t="s">
        <v>76</v>
      </c>
      <c r="AY678" s="188" t="s">
        <v>156</v>
      </c>
      <c r="BK678" s="190">
        <f>BK679</f>
        <v>0</v>
      </c>
    </row>
    <row r="679" spans="1:65" s="2" customFormat="1" ht="21.75" customHeight="1">
      <c r="A679" s="35"/>
      <c r="B679" s="36"/>
      <c r="C679" s="193" t="s">
        <v>994</v>
      </c>
      <c r="D679" s="193" t="s">
        <v>158</v>
      </c>
      <c r="E679" s="194" t="s">
        <v>1506</v>
      </c>
      <c r="F679" s="195" t="s">
        <v>1059</v>
      </c>
      <c r="G679" s="196" t="s">
        <v>1060</v>
      </c>
      <c r="H679" s="262"/>
      <c r="I679" s="198"/>
      <c r="J679" s="199">
        <f>ROUND(I679*H679,2)</f>
        <v>0</v>
      </c>
      <c r="K679" s="200"/>
      <c r="L679" s="40"/>
      <c r="M679" s="263" t="s">
        <v>1</v>
      </c>
      <c r="N679" s="264" t="s">
        <v>41</v>
      </c>
      <c r="O679" s="265"/>
      <c r="P679" s="266">
        <f>O679*H679</f>
        <v>0</v>
      </c>
      <c r="Q679" s="266">
        <v>0</v>
      </c>
      <c r="R679" s="266">
        <f>Q679*H679</f>
        <v>0</v>
      </c>
      <c r="S679" s="266">
        <v>0</v>
      </c>
      <c r="T679" s="267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205" t="s">
        <v>1061</v>
      </c>
      <c r="AT679" s="205" t="s">
        <v>158</v>
      </c>
      <c r="AU679" s="205" t="s">
        <v>83</v>
      </c>
      <c r="AY679" s="18" t="s">
        <v>156</v>
      </c>
      <c r="BE679" s="206">
        <f>IF(N679="základní",J679,0)</f>
        <v>0</v>
      </c>
      <c r="BF679" s="206">
        <f>IF(N679="snížená",J679,0)</f>
        <v>0</v>
      </c>
      <c r="BG679" s="206">
        <f>IF(N679="zákl. přenesená",J679,0)</f>
        <v>0</v>
      </c>
      <c r="BH679" s="206">
        <f>IF(N679="sníž. přenesená",J679,0)</f>
        <v>0</v>
      </c>
      <c r="BI679" s="206">
        <f>IF(N679="nulová",J679,0)</f>
        <v>0</v>
      </c>
      <c r="BJ679" s="18" t="s">
        <v>83</v>
      </c>
      <c r="BK679" s="206">
        <f>ROUND(I679*H679,2)</f>
        <v>0</v>
      </c>
      <c r="BL679" s="18" t="s">
        <v>1061</v>
      </c>
      <c r="BM679" s="205" t="s">
        <v>1507</v>
      </c>
    </row>
    <row r="680" spans="1:65" s="2" customFormat="1" ht="6.9" customHeight="1">
      <c r="A680" s="35"/>
      <c r="B680" s="55"/>
      <c r="C680" s="56"/>
      <c r="D680" s="56"/>
      <c r="E680" s="56"/>
      <c r="F680" s="56"/>
      <c r="G680" s="56"/>
      <c r="H680" s="56"/>
      <c r="I680" s="56"/>
      <c r="J680" s="56"/>
      <c r="K680" s="56"/>
      <c r="L680" s="40"/>
      <c r="M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</row>
  </sheetData>
  <sheetProtection algorithmName="SHA-512" hashValue="HZOtkMxofc1JsnQXppI+ICsLbx1LIdoNFu/KXuLMwztPeZ+opmD1EvKeSaAx+uqgooQDQCq4KX82Y3UOVvaFlw==" saltValue="b3Be9YNboRvcvt4ngWxM3NKgnq29FPfJ8P24QXC1M2PlcCJvYoZN3qObel+nk6dURLCpRbzlfS8RBiCxWCMGXw==" spinCount="100000" sheet="1" objects="1" scenarios="1" formatColumns="0" formatRows="0" autoFilter="0"/>
  <autoFilter ref="C144:K679"/>
  <mergeCells count="12">
    <mergeCell ref="E137:H137"/>
    <mergeCell ref="L2:V2"/>
    <mergeCell ref="E85:H85"/>
    <mergeCell ref="E87:H87"/>
    <mergeCell ref="E89:H89"/>
    <mergeCell ref="E133:H133"/>
    <mergeCell ref="E135:H13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94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107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 xml:space="preserve"> Stavebni upravy a nastavba provozniho objektu v Humpolci (zadani</v>
      </c>
      <c r="F7" s="314"/>
      <c r="G7" s="314"/>
      <c r="H7" s="314"/>
      <c r="L7" s="21"/>
    </row>
    <row r="8" spans="1:46" s="1" customFormat="1" ht="12" customHeight="1">
      <c r="B8" s="21"/>
      <c r="D8" s="120" t="s">
        <v>108</v>
      </c>
      <c r="L8" s="21"/>
    </row>
    <row r="9" spans="1:46" s="2" customFormat="1" ht="16.5" customHeight="1">
      <c r="A9" s="35"/>
      <c r="B9" s="40"/>
      <c r="C9" s="35"/>
      <c r="D9" s="35"/>
      <c r="E9" s="313" t="s">
        <v>109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110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1508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26. 2. 2024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40</v>
      </c>
      <c r="E35" s="120" t="s">
        <v>41</v>
      </c>
      <c r="F35" s="130">
        <f>ROUND((SUM(BE126:BE281)),  2)</f>
        <v>0</v>
      </c>
      <c r="G35" s="35"/>
      <c r="H35" s="35"/>
      <c r="I35" s="131">
        <v>0.21</v>
      </c>
      <c r="J35" s="130">
        <f>ROUND(((SUM(BE126:BE281))*I35),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ROUND((SUM(BF126:BF281)),  2)</f>
        <v>0</v>
      </c>
      <c r="G36" s="35"/>
      <c r="H36" s="35"/>
      <c r="I36" s="131">
        <v>0.12</v>
      </c>
      <c r="J36" s="130">
        <f>ROUND(((SUM(BF126:BF281))*I36),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ROUND((SUM(BG126:BG281)),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ROUND((SUM(BH126:BH281)),  2)</f>
        <v>0</v>
      </c>
      <c r="G38" s="35"/>
      <c r="H38" s="35"/>
      <c r="I38" s="131">
        <v>0.12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ROUND((SUM(BI126:BI281)),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 xml:space="preserve"> Stavebni upravy a nastavba provozniho objektu v Humpolci (zadani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108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109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110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68" t="str">
        <f>E11</f>
        <v>3 - Zateplení - fasáda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Humpolec</v>
      </c>
      <c r="G91" s="37"/>
      <c r="H91" s="37"/>
      <c r="I91" s="30" t="s">
        <v>22</v>
      </c>
      <c r="J91" s="67" t="str">
        <f>IF(J14="","",J14)</f>
        <v>26. 2. 2024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KSÚS Vysočiny, příspěvková organizace</v>
      </c>
      <c r="G93" s="37"/>
      <c r="H93" s="37"/>
      <c r="I93" s="30" t="s">
        <v>30</v>
      </c>
      <c r="J93" s="33" t="str">
        <f>E23</f>
        <v>Projekta Humpolec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113</v>
      </c>
      <c r="D96" s="151"/>
      <c r="E96" s="151"/>
      <c r="F96" s="151"/>
      <c r="G96" s="151"/>
      <c r="H96" s="151"/>
      <c r="I96" s="151"/>
      <c r="J96" s="152" t="s">
        <v>114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115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116</v>
      </c>
    </row>
    <row r="99" spans="1:47" s="9" customFormat="1" ht="24.9" customHeight="1">
      <c r="B99" s="154"/>
      <c r="C99" s="155"/>
      <c r="D99" s="156" t="s">
        <v>117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0" customFormat="1" ht="19.95" customHeight="1">
      <c r="B100" s="160"/>
      <c r="C100" s="105"/>
      <c r="D100" s="161" t="s">
        <v>121</v>
      </c>
      <c r="E100" s="162"/>
      <c r="F100" s="162"/>
      <c r="G100" s="162"/>
      <c r="H100" s="162"/>
      <c r="I100" s="162"/>
      <c r="J100" s="163">
        <f>J128</f>
        <v>0</v>
      </c>
      <c r="K100" s="105"/>
      <c r="L100" s="164"/>
    </row>
    <row r="101" spans="1:47" s="10" customFormat="1" ht="19.95" customHeight="1">
      <c r="B101" s="160"/>
      <c r="C101" s="105"/>
      <c r="D101" s="161" t="s">
        <v>125</v>
      </c>
      <c r="E101" s="162"/>
      <c r="F101" s="162"/>
      <c r="G101" s="162"/>
      <c r="H101" s="162"/>
      <c r="I101" s="162"/>
      <c r="J101" s="163">
        <f>J235</f>
        <v>0</v>
      </c>
      <c r="K101" s="105"/>
      <c r="L101" s="164"/>
    </row>
    <row r="102" spans="1:47" s="10" customFormat="1" ht="19.95" customHeight="1">
      <c r="B102" s="160"/>
      <c r="C102" s="105"/>
      <c r="D102" s="161" t="s">
        <v>130</v>
      </c>
      <c r="E102" s="162"/>
      <c r="F102" s="162"/>
      <c r="G102" s="162"/>
      <c r="H102" s="162"/>
      <c r="I102" s="162"/>
      <c r="J102" s="163">
        <f>J256</f>
        <v>0</v>
      </c>
      <c r="K102" s="105"/>
      <c r="L102" s="164"/>
    </row>
    <row r="103" spans="1:47" s="9" customFormat="1" ht="24.9" customHeight="1">
      <c r="B103" s="154"/>
      <c r="C103" s="155"/>
      <c r="D103" s="156" t="s">
        <v>131</v>
      </c>
      <c r="E103" s="157"/>
      <c r="F103" s="157"/>
      <c r="G103" s="157"/>
      <c r="H103" s="157"/>
      <c r="I103" s="157"/>
      <c r="J103" s="158">
        <f>J258</f>
        <v>0</v>
      </c>
      <c r="K103" s="155"/>
      <c r="L103" s="159"/>
    </row>
    <row r="104" spans="1:47" s="10" customFormat="1" ht="19.95" customHeight="1">
      <c r="B104" s="160"/>
      <c r="C104" s="105"/>
      <c r="D104" s="161" t="s">
        <v>1066</v>
      </c>
      <c r="E104" s="162"/>
      <c r="F104" s="162"/>
      <c r="G104" s="162"/>
      <c r="H104" s="162"/>
      <c r="I104" s="162"/>
      <c r="J104" s="163">
        <f>J259</f>
        <v>0</v>
      </c>
      <c r="K104" s="105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" customHeight="1">
      <c r="A111" s="35"/>
      <c r="B111" s="36"/>
      <c r="C111" s="24" t="s">
        <v>141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20" t="str">
        <f>E7</f>
        <v xml:space="preserve"> Stavebni upravy a nastavba provozniho objektu v Humpolci (zadani</v>
      </c>
      <c r="F114" s="321"/>
      <c r="G114" s="321"/>
      <c r="H114" s="32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108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0" t="s">
        <v>109</v>
      </c>
      <c r="F116" s="322"/>
      <c r="G116" s="322"/>
      <c r="H116" s="32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110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68" t="str">
        <f>E11</f>
        <v>3 - Zateplení - fasáda</v>
      </c>
      <c r="F118" s="322"/>
      <c r="G118" s="322"/>
      <c r="H118" s="32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Humpolec</v>
      </c>
      <c r="G120" s="37"/>
      <c r="H120" s="37"/>
      <c r="I120" s="30" t="s">
        <v>22</v>
      </c>
      <c r="J120" s="67" t="str">
        <f>IF(J14="","",J14)</f>
        <v>26. 2. 2024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15" customHeight="1">
      <c r="A122" s="35"/>
      <c r="B122" s="36"/>
      <c r="C122" s="30" t="s">
        <v>24</v>
      </c>
      <c r="D122" s="37"/>
      <c r="E122" s="37"/>
      <c r="F122" s="28" t="str">
        <f>E17</f>
        <v>KSÚS Vysočiny, příspěvková organizace</v>
      </c>
      <c r="G122" s="37"/>
      <c r="H122" s="37"/>
      <c r="I122" s="30" t="s">
        <v>30</v>
      </c>
      <c r="J122" s="33" t="str">
        <f>E23</f>
        <v>Projekta Humpolec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142</v>
      </c>
      <c r="D125" s="168" t="s">
        <v>61</v>
      </c>
      <c r="E125" s="168" t="s">
        <v>57</v>
      </c>
      <c r="F125" s="168" t="s">
        <v>58</v>
      </c>
      <c r="G125" s="168" t="s">
        <v>143</v>
      </c>
      <c r="H125" s="168" t="s">
        <v>144</v>
      </c>
      <c r="I125" s="168" t="s">
        <v>145</v>
      </c>
      <c r="J125" s="169" t="s">
        <v>114</v>
      </c>
      <c r="K125" s="170" t="s">
        <v>146</v>
      </c>
      <c r="L125" s="171"/>
      <c r="M125" s="76" t="s">
        <v>1</v>
      </c>
      <c r="N125" s="77" t="s">
        <v>40</v>
      </c>
      <c r="O125" s="77" t="s">
        <v>147</v>
      </c>
      <c r="P125" s="77" t="s">
        <v>148</v>
      </c>
      <c r="Q125" s="77" t="s">
        <v>149</v>
      </c>
      <c r="R125" s="77" t="s">
        <v>150</v>
      </c>
      <c r="S125" s="77" t="s">
        <v>151</v>
      </c>
      <c r="T125" s="78" t="s">
        <v>152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8" customHeight="1">
      <c r="A126" s="35"/>
      <c r="B126" s="36"/>
      <c r="C126" s="83" t="s">
        <v>153</v>
      </c>
      <c r="D126" s="37"/>
      <c r="E126" s="37"/>
      <c r="F126" s="37"/>
      <c r="G126" s="37"/>
      <c r="H126" s="37"/>
      <c r="I126" s="37"/>
      <c r="J126" s="172">
        <f>BK126</f>
        <v>0</v>
      </c>
      <c r="K126" s="37"/>
      <c r="L126" s="40"/>
      <c r="M126" s="79"/>
      <c r="N126" s="173"/>
      <c r="O126" s="80"/>
      <c r="P126" s="174">
        <f>P127+P258</f>
        <v>0</v>
      </c>
      <c r="Q126" s="80"/>
      <c r="R126" s="174">
        <f>R127+R258</f>
        <v>5.8928467400000013</v>
      </c>
      <c r="S126" s="80"/>
      <c r="T126" s="175">
        <f>T127+T258</f>
        <v>0.22956095999999998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116</v>
      </c>
      <c r="BK126" s="176">
        <f>BK127+BK258</f>
        <v>0</v>
      </c>
    </row>
    <row r="127" spans="1:63" s="12" customFormat="1" ht="25.95" customHeight="1">
      <c r="B127" s="177"/>
      <c r="C127" s="178"/>
      <c r="D127" s="179" t="s">
        <v>75</v>
      </c>
      <c r="E127" s="180" t="s">
        <v>154</v>
      </c>
      <c r="F127" s="180" t="s">
        <v>155</v>
      </c>
      <c r="G127" s="178"/>
      <c r="H127" s="178"/>
      <c r="I127" s="181"/>
      <c r="J127" s="182">
        <f>BK127</f>
        <v>0</v>
      </c>
      <c r="K127" s="178"/>
      <c r="L127" s="183"/>
      <c r="M127" s="184"/>
      <c r="N127" s="185"/>
      <c r="O127" s="185"/>
      <c r="P127" s="186">
        <f>P128+P235+P256</f>
        <v>0</v>
      </c>
      <c r="Q127" s="185"/>
      <c r="R127" s="186">
        <f>R128+R235+R256</f>
        <v>5.6323527400000009</v>
      </c>
      <c r="S127" s="185"/>
      <c r="T127" s="187">
        <f>T128+T235+T256</f>
        <v>5.4796000000000001E-4</v>
      </c>
      <c r="AR127" s="188" t="s">
        <v>83</v>
      </c>
      <c r="AT127" s="189" t="s">
        <v>75</v>
      </c>
      <c r="AU127" s="189" t="s">
        <v>76</v>
      </c>
      <c r="AY127" s="188" t="s">
        <v>156</v>
      </c>
      <c r="BK127" s="190">
        <f>BK128+BK235+BK256</f>
        <v>0</v>
      </c>
    </row>
    <row r="128" spans="1:63" s="12" customFormat="1" ht="22.8" customHeight="1">
      <c r="B128" s="177"/>
      <c r="C128" s="178"/>
      <c r="D128" s="179" t="s">
        <v>75</v>
      </c>
      <c r="E128" s="191" t="s">
        <v>101</v>
      </c>
      <c r="F128" s="191" t="s">
        <v>298</v>
      </c>
      <c r="G128" s="178"/>
      <c r="H128" s="178"/>
      <c r="I128" s="181"/>
      <c r="J128" s="192">
        <f>BK128</f>
        <v>0</v>
      </c>
      <c r="K128" s="178"/>
      <c r="L128" s="183"/>
      <c r="M128" s="184"/>
      <c r="N128" s="185"/>
      <c r="O128" s="185"/>
      <c r="P128" s="186">
        <f>SUM(P129:P234)</f>
        <v>0</v>
      </c>
      <c r="Q128" s="185"/>
      <c r="R128" s="186">
        <f>SUM(R129:R234)</f>
        <v>5.6323527400000009</v>
      </c>
      <c r="S128" s="185"/>
      <c r="T128" s="187">
        <f>SUM(T129:T234)</f>
        <v>5.4796000000000001E-4</v>
      </c>
      <c r="AR128" s="188" t="s">
        <v>83</v>
      </c>
      <c r="AT128" s="189" t="s">
        <v>75</v>
      </c>
      <c r="AU128" s="189" t="s">
        <v>83</v>
      </c>
      <c r="AY128" s="188" t="s">
        <v>156</v>
      </c>
      <c r="BK128" s="190">
        <f>SUM(BK129:BK234)</f>
        <v>0</v>
      </c>
    </row>
    <row r="129" spans="1:65" s="2" customFormat="1" ht="33" customHeight="1">
      <c r="A129" s="35"/>
      <c r="B129" s="36"/>
      <c r="C129" s="193" t="s">
        <v>83</v>
      </c>
      <c r="D129" s="193" t="s">
        <v>158</v>
      </c>
      <c r="E129" s="194" t="s">
        <v>1509</v>
      </c>
      <c r="F129" s="195" t="s">
        <v>1510</v>
      </c>
      <c r="G129" s="196" t="s">
        <v>218</v>
      </c>
      <c r="H129" s="197">
        <v>395.06200000000001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2.5999999999999998E-4</v>
      </c>
      <c r="R129" s="203">
        <f>Q129*H129</f>
        <v>0.10271611999999999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95</v>
      </c>
      <c r="AT129" s="205" t="s">
        <v>158</v>
      </c>
      <c r="AU129" s="205" t="s">
        <v>85</v>
      </c>
      <c r="AY129" s="18" t="s">
        <v>156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95</v>
      </c>
      <c r="BM129" s="205" t="s">
        <v>85</v>
      </c>
    </row>
    <row r="130" spans="1:65" s="2" customFormat="1" ht="37.799999999999997" customHeight="1">
      <c r="A130" s="35"/>
      <c r="B130" s="36"/>
      <c r="C130" s="193" t="s">
        <v>85</v>
      </c>
      <c r="D130" s="193" t="s">
        <v>158</v>
      </c>
      <c r="E130" s="194" t="s">
        <v>1511</v>
      </c>
      <c r="F130" s="195" t="s">
        <v>1512</v>
      </c>
      <c r="G130" s="196" t="s">
        <v>218</v>
      </c>
      <c r="H130" s="197">
        <v>395.06200000000001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4.3800000000000002E-3</v>
      </c>
      <c r="R130" s="203">
        <f>Q130*H130</f>
        <v>1.73037156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95</v>
      </c>
      <c r="AT130" s="205" t="s">
        <v>158</v>
      </c>
      <c r="AU130" s="205" t="s">
        <v>85</v>
      </c>
      <c r="AY130" s="18" t="s">
        <v>156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95</v>
      </c>
      <c r="BM130" s="205" t="s">
        <v>95</v>
      </c>
    </row>
    <row r="131" spans="1:65" s="2" customFormat="1" ht="37.799999999999997" customHeight="1">
      <c r="A131" s="35"/>
      <c r="B131" s="36"/>
      <c r="C131" s="193" t="s">
        <v>92</v>
      </c>
      <c r="D131" s="193" t="s">
        <v>158</v>
      </c>
      <c r="E131" s="194" t="s">
        <v>1513</v>
      </c>
      <c r="F131" s="195" t="s">
        <v>1514</v>
      </c>
      <c r="G131" s="196" t="s">
        <v>203</v>
      </c>
      <c r="H131" s="197">
        <v>64.8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95</v>
      </c>
      <c r="AT131" s="205" t="s">
        <v>158</v>
      </c>
      <c r="AU131" s="205" t="s">
        <v>85</v>
      </c>
      <c r="AY131" s="18" t="s">
        <v>156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95</v>
      </c>
      <c r="BM131" s="205" t="s">
        <v>101</v>
      </c>
    </row>
    <row r="132" spans="1:65" s="13" customFormat="1" ht="10.199999999999999">
      <c r="B132" s="207"/>
      <c r="C132" s="208"/>
      <c r="D132" s="209" t="s">
        <v>163</v>
      </c>
      <c r="E132" s="210" t="s">
        <v>1</v>
      </c>
      <c r="F132" s="211" t="s">
        <v>1515</v>
      </c>
      <c r="G132" s="208"/>
      <c r="H132" s="212">
        <v>64.8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163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156</v>
      </c>
    </row>
    <row r="133" spans="1:65" s="14" customFormat="1" ht="10.199999999999999">
      <c r="B133" s="219"/>
      <c r="C133" s="220"/>
      <c r="D133" s="209" t="s">
        <v>163</v>
      </c>
      <c r="E133" s="221" t="s">
        <v>1</v>
      </c>
      <c r="F133" s="222" t="s">
        <v>165</v>
      </c>
      <c r="G133" s="220"/>
      <c r="H133" s="223">
        <v>64.8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163</v>
      </c>
      <c r="AU133" s="229" t="s">
        <v>85</v>
      </c>
      <c r="AV133" s="14" t="s">
        <v>95</v>
      </c>
      <c r="AW133" s="14" t="s">
        <v>32</v>
      </c>
      <c r="AX133" s="14" t="s">
        <v>83</v>
      </c>
      <c r="AY133" s="229" t="s">
        <v>156</v>
      </c>
    </row>
    <row r="134" spans="1:65" s="2" customFormat="1" ht="21.75" customHeight="1">
      <c r="A134" s="35"/>
      <c r="B134" s="36"/>
      <c r="C134" s="240" t="s">
        <v>95</v>
      </c>
      <c r="D134" s="240" t="s">
        <v>189</v>
      </c>
      <c r="E134" s="241" t="s">
        <v>1516</v>
      </c>
      <c r="F134" s="242" t="s">
        <v>1517</v>
      </c>
      <c r="G134" s="243" t="s">
        <v>203</v>
      </c>
      <c r="H134" s="244">
        <v>68.040000000000006</v>
      </c>
      <c r="I134" s="245"/>
      <c r="J134" s="246">
        <f>ROUND(I134*H134,2)</f>
        <v>0</v>
      </c>
      <c r="K134" s="247"/>
      <c r="L134" s="248"/>
      <c r="M134" s="249" t="s">
        <v>1</v>
      </c>
      <c r="N134" s="250" t="s">
        <v>41</v>
      </c>
      <c r="O134" s="72"/>
      <c r="P134" s="203">
        <f>O134*H134</f>
        <v>0</v>
      </c>
      <c r="Q134" s="203">
        <v>1E-4</v>
      </c>
      <c r="R134" s="203">
        <f>Q134*H134</f>
        <v>6.804000000000001E-3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192</v>
      </c>
      <c r="AT134" s="205" t="s">
        <v>189</v>
      </c>
      <c r="AU134" s="205" t="s">
        <v>85</v>
      </c>
      <c r="AY134" s="18" t="s">
        <v>156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95</v>
      </c>
      <c r="BM134" s="205" t="s">
        <v>192</v>
      </c>
    </row>
    <row r="135" spans="1:65" s="13" customFormat="1" ht="10.199999999999999">
      <c r="B135" s="207"/>
      <c r="C135" s="208"/>
      <c r="D135" s="209" t="s">
        <v>163</v>
      </c>
      <c r="E135" s="210" t="s">
        <v>1</v>
      </c>
      <c r="F135" s="211" t="s">
        <v>1518</v>
      </c>
      <c r="G135" s="208"/>
      <c r="H135" s="212">
        <v>68.040000000000006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163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156</v>
      </c>
    </row>
    <row r="136" spans="1:65" s="14" customFormat="1" ht="10.199999999999999">
      <c r="B136" s="219"/>
      <c r="C136" s="220"/>
      <c r="D136" s="209" t="s">
        <v>163</v>
      </c>
      <c r="E136" s="221" t="s">
        <v>1</v>
      </c>
      <c r="F136" s="222" t="s">
        <v>165</v>
      </c>
      <c r="G136" s="220"/>
      <c r="H136" s="223">
        <v>68.040000000000006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163</v>
      </c>
      <c r="AU136" s="229" t="s">
        <v>85</v>
      </c>
      <c r="AV136" s="14" t="s">
        <v>95</v>
      </c>
      <c r="AW136" s="14" t="s">
        <v>32</v>
      </c>
      <c r="AX136" s="14" t="s">
        <v>83</v>
      </c>
      <c r="AY136" s="229" t="s">
        <v>156</v>
      </c>
    </row>
    <row r="137" spans="1:65" s="2" customFormat="1" ht="44.25" customHeight="1">
      <c r="A137" s="35"/>
      <c r="B137" s="36"/>
      <c r="C137" s="193" t="s">
        <v>98</v>
      </c>
      <c r="D137" s="193" t="s">
        <v>158</v>
      </c>
      <c r="E137" s="194" t="s">
        <v>1519</v>
      </c>
      <c r="F137" s="195" t="s">
        <v>1520</v>
      </c>
      <c r="G137" s="196" t="s">
        <v>203</v>
      </c>
      <c r="H137" s="197">
        <v>159.34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95</v>
      </c>
      <c r="AT137" s="205" t="s">
        <v>158</v>
      </c>
      <c r="AU137" s="205" t="s">
        <v>85</v>
      </c>
      <c r="AY137" s="18" t="s">
        <v>156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95</v>
      </c>
      <c r="BM137" s="205" t="s">
        <v>187</v>
      </c>
    </row>
    <row r="138" spans="1:65" s="13" customFormat="1" ht="10.199999999999999">
      <c r="B138" s="207"/>
      <c r="C138" s="208"/>
      <c r="D138" s="209" t="s">
        <v>163</v>
      </c>
      <c r="E138" s="210" t="s">
        <v>1</v>
      </c>
      <c r="F138" s="211" t="s">
        <v>1521</v>
      </c>
      <c r="G138" s="208"/>
      <c r="H138" s="212">
        <v>29.6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163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156</v>
      </c>
    </row>
    <row r="139" spans="1:65" s="13" customFormat="1" ht="20.399999999999999">
      <c r="B139" s="207"/>
      <c r="C139" s="208"/>
      <c r="D139" s="209" t="s">
        <v>163</v>
      </c>
      <c r="E139" s="210" t="s">
        <v>1</v>
      </c>
      <c r="F139" s="211" t="s">
        <v>1522</v>
      </c>
      <c r="G139" s="208"/>
      <c r="H139" s="212">
        <v>44.14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163</v>
      </c>
      <c r="AU139" s="218" t="s">
        <v>85</v>
      </c>
      <c r="AV139" s="13" t="s">
        <v>85</v>
      </c>
      <c r="AW139" s="13" t="s">
        <v>32</v>
      </c>
      <c r="AX139" s="13" t="s">
        <v>76</v>
      </c>
      <c r="AY139" s="218" t="s">
        <v>156</v>
      </c>
    </row>
    <row r="140" spans="1:65" s="13" customFormat="1" ht="10.199999999999999">
      <c r="B140" s="207"/>
      <c r="C140" s="208"/>
      <c r="D140" s="209" t="s">
        <v>163</v>
      </c>
      <c r="E140" s="210" t="s">
        <v>1</v>
      </c>
      <c r="F140" s="211" t="s">
        <v>1523</v>
      </c>
      <c r="G140" s="208"/>
      <c r="H140" s="212">
        <v>30.3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163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156</v>
      </c>
    </row>
    <row r="141" spans="1:65" s="13" customFormat="1" ht="10.199999999999999">
      <c r="B141" s="207"/>
      <c r="C141" s="208"/>
      <c r="D141" s="209" t="s">
        <v>163</v>
      </c>
      <c r="E141" s="210" t="s">
        <v>1</v>
      </c>
      <c r="F141" s="211" t="s">
        <v>1524</v>
      </c>
      <c r="G141" s="208"/>
      <c r="H141" s="212">
        <v>24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163</v>
      </c>
      <c r="AU141" s="218" t="s">
        <v>85</v>
      </c>
      <c r="AV141" s="13" t="s">
        <v>85</v>
      </c>
      <c r="AW141" s="13" t="s">
        <v>32</v>
      </c>
      <c r="AX141" s="13" t="s">
        <v>76</v>
      </c>
      <c r="AY141" s="218" t="s">
        <v>156</v>
      </c>
    </row>
    <row r="142" spans="1:65" s="13" customFormat="1" ht="10.199999999999999">
      <c r="B142" s="207"/>
      <c r="C142" s="208"/>
      <c r="D142" s="209" t="s">
        <v>163</v>
      </c>
      <c r="E142" s="210" t="s">
        <v>1</v>
      </c>
      <c r="F142" s="211" t="s">
        <v>1525</v>
      </c>
      <c r="G142" s="208"/>
      <c r="H142" s="212">
        <v>11.2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163</v>
      </c>
      <c r="AU142" s="218" t="s">
        <v>85</v>
      </c>
      <c r="AV142" s="13" t="s">
        <v>85</v>
      </c>
      <c r="AW142" s="13" t="s">
        <v>32</v>
      </c>
      <c r="AX142" s="13" t="s">
        <v>76</v>
      </c>
      <c r="AY142" s="218" t="s">
        <v>156</v>
      </c>
    </row>
    <row r="143" spans="1:65" s="13" customFormat="1" ht="10.199999999999999">
      <c r="B143" s="207"/>
      <c r="C143" s="208"/>
      <c r="D143" s="209" t="s">
        <v>163</v>
      </c>
      <c r="E143" s="210" t="s">
        <v>1</v>
      </c>
      <c r="F143" s="211" t="s">
        <v>1526</v>
      </c>
      <c r="G143" s="208"/>
      <c r="H143" s="212">
        <v>10.5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163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156</v>
      </c>
    </row>
    <row r="144" spans="1:65" s="13" customFormat="1" ht="10.199999999999999">
      <c r="B144" s="207"/>
      <c r="C144" s="208"/>
      <c r="D144" s="209" t="s">
        <v>163</v>
      </c>
      <c r="E144" s="210" t="s">
        <v>1</v>
      </c>
      <c r="F144" s="211" t="s">
        <v>1527</v>
      </c>
      <c r="G144" s="208"/>
      <c r="H144" s="212">
        <v>9.6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163</v>
      </c>
      <c r="AU144" s="218" t="s">
        <v>85</v>
      </c>
      <c r="AV144" s="13" t="s">
        <v>85</v>
      </c>
      <c r="AW144" s="13" t="s">
        <v>32</v>
      </c>
      <c r="AX144" s="13" t="s">
        <v>76</v>
      </c>
      <c r="AY144" s="218" t="s">
        <v>156</v>
      </c>
    </row>
    <row r="145" spans="1:65" s="14" customFormat="1" ht="10.199999999999999">
      <c r="B145" s="219"/>
      <c r="C145" s="220"/>
      <c r="D145" s="209" t="s">
        <v>163</v>
      </c>
      <c r="E145" s="221" t="s">
        <v>1</v>
      </c>
      <c r="F145" s="222" t="s">
        <v>165</v>
      </c>
      <c r="G145" s="220"/>
      <c r="H145" s="223">
        <v>159.34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163</v>
      </c>
      <c r="AU145" s="229" t="s">
        <v>85</v>
      </c>
      <c r="AV145" s="14" t="s">
        <v>95</v>
      </c>
      <c r="AW145" s="14" t="s">
        <v>32</v>
      </c>
      <c r="AX145" s="14" t="s">
        <v>83</v>
      </c>
      <c r="AY145" s="229" t="s">
        <v>156</v>
      </c>
    </row>
    <row r="146" spans="1:65" s="2" customFormat="1" ht="24.15" customHeight="1">
      <c r="A146" s="35"/>
      <c r="B146" s="36"/>
      <c r="C146" s="240" t="s">
        <v>101</v>
      </c>
      <c r="D146" s="240" t="s">
        <v>189</v>
      </c>
      <c r="E146" s="241" t="s">
        <v>1528</v>
      </c>
      <c r="F146" s="242" t="s">
        <v>1529</v>
      </c>
      <c r="G146" s="243" t="s">
        <v>203</v>
      </c>
      <c r="H146" s="244">
        <v>167.30699999999999</v>
      </c>
      <c r="I146" s="245"/>
      <c r="J146" s="246">
        <f>ROUND(I146*H146,2)</f>
        <v>0</v>
      </c>
      <c r="K146" s="247"/>
      <c r="L146" s="248"/>
      <c r="M146" s="249" t="s">
        <v>1</v>
      </c>
      <c r="N146" s="250" t="s">
        <v>41</v>
      </c>
      <c r="O146" s="72"/>
      <c r="P146" s="203">
        <f>O146*H146</f>
        <v>0</v>
      </c>
      <c r="Q146" s="203">
        <v>1E-4</v>
      </c>
      <c r="R146" s="203">
        <f>Q146*H146</f>
        <v>1.6730700000000001E-2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192</v>
      </c>
      <c r="AT146" s="205" t="s">
        <v>189</v>
      </c>
      <c r="AU146" s="205" t="s">
        <v>85</v>
      </c>
      <c r="AY146" s="18" t="s">
        <v>156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95</v>
      </c>
      <c r="BM146" s="205" t="s">
        <v>1530</v>
      </c>
    </row>
    <row r="147" spans="1:65" s="13" customFormat="1" ht="10.199999999999999">
      <c r="B147" s="207"/>
      <c r="C147" s="208"/>
      <c r="D147" s="209" t="s">
        <v>163</v>
      </c>
      <c r="E147" s="210" t="s">
        <v>1</v>
      </c>
      <c r="F147" s="211" t="s">
        <v>1531</v>
      </c>
      <c r="G147" s="208"/>
      <c r="H147" s="212">
        <v>167.30699999999999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163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156</v>
      </c>
    </row>
    <row r="148" spans="1:65" s="14" customFormat="1" ht="10.199999999999999">
      <c r="B148" s="219"/>
      <c r="C148" s="220"/>
      <c r="D148" s="209" t="s">
        <v>163</v>
      </c>
      <c r="E148" s="221" t="s">
        <v>1</v>
      </c>
      <c r="F148" s="222" t="s">
        <v>165</v>
      </c>
      <c r="G148" s="220"/>
      <c r="H148" s="223">
        <v>167.30699999999999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163</v>
      </c>
      <c r="AU148" s="229" t="s">
        <v>85</v>
      </c>
      <c r="AV148" s="14" t="s">
        <v>95</v>
      </c>
      <c r="AW148" s="14" t="s">
        <v>32</v>
      </c>
      <c r="AX148" s="14" t="s">
        <v>83</v>
      </c>
      <c r="AY148" s="229" t="s">
        <v>156</v>
      </c>
    </row>
    <row r="149" spans="1:65" s="2" customFormat="1" ht="55.5" customHeight="1">
      <c r="A149" s="35"/>
      <c r="B149" s="36"/>
      <c r="C149" s="193" t="s">
        <v>188</v>
      </c>
      <c r="D149" s="193" t="s">
        <v>158</v>
      </c>
      <c r="E149" s="194" t="s">
        <v>1532</v>
      </c>
      <c r="F149" s="195" t="s">
        <v>1533</v>
      </c>
      <c r="G149" s="196" t="s">
        <v>203</v>
      </c>
      <c r="H149" s="197">
        <v>129.74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95</v>
      </c>
      <c r="AT149" s="205" t="s">
        <v>158</v>
      </c>
      <c r="AU149" s="205" t="s">
        <v>85</v>
      </c>
      <c r="AY149" s="18" t="s">
        <v>156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95</v>
      </c>
      <c r="BM149" s="205" t="s">
        <v>196</v>
      </c>
    </row>
    <row r="150" spans="1:65" s="13" customFormat="1" ht="20.399999999999999">
      <c r="B150" s="207"/>
      <c r="C150" s="208"/>
      <c r="D150" s="209" t="s">
        <v>163</v>
      </c>
      <c r="E150" s="210" t="s">
        <v>1</v>
      </c>
      <c r="F150" s="211" t="s">
        <v>1522</v>
      </c>
      <c r="G150" s="208"/>
      <c r="H150" s="212">
        <v>44.14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163</v>
      </c>
      <c r="AU150" s="218" t="s">
        <v>85</v>
      </c>
      <c r="AV150" s="13" t="s">
        <v>85</v>
      </c>
      <c r="AW150" s="13" t="s">
        <v>32</v>
      </c>
      <c r="AX150" s="13" t="s">
        <v>76</v>
      </c>
      <c r="AY150" s="218" t="s">
        <v>156</v>
      </c>
    </row>
    <row r="151" spans="1:65" s="13" customFormat="1" ht="10.199999999999999">
      <c r="B151" s="207"/>
      <c r="C151" s="208"/>
      <c r="D151" s="209" t="s">
        <v>163</v>
      </c>
      <c r="E151" s="210" t="s">
        <v>1</v>
      </c>
      <c r="F151" s="211" t="s">
        <v>1523</v>
      </c>
      <c r="G151" s="208"/>
      <c r="H151" s="212">
        <v>30.3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163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156</v>
      </c>
    </row>
    <row r="152" spans="1:65" s="13" customFormat="1" ht="10.199999999999999">
      <c r="B152" s="207"/>
      <c r="C152" s="208"/>
      <c r="D152" s="209" t="s">
        <v>163</v>
      </c>
      <c r="E152" s="210" t="s">
        <v>1</v>
      </c>
      <c r="F152" s="211" t="s">
        <v>1524</v>
      </c>
      <c r="G152" s="208"/>
      <c r="H152" s="212">
        <v>24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163</v>
      </c>
      <c r="AU152" s="218" t="s">
        <v>85</v>
      </c>
      <c r="AV152" s="13" t="s">
        <v>85</v>
      </c>
      <c r="AW152" s="13" t="s">
        <v>32</v>
      </c>
      <c r="AX152" s="13" t="s">
        <v>76</v>
      </c>
      <c r="AY152" s="218" t="s">
        <v>156</v>
      </c>
    </row>
    <row r="153" spans="1:65" s="13" customFormat="1" ht="10.199999999999999">
      <c r="B153" s="207"/>
      <c r="C153" s="208"/>
      <c r="D153" s="209" t="s">
        <v>163</v>
      </c>
      <c r="E153" s="210" t="s">
        <v>1</v>
      </c>
      <c r="F153" s="211" t="s">
        <v>1525</v>
      </c>
      <c r="G153" s="208"/>
      <c r="H153" s="212">
        <v>11.2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163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156</v>
      </c>
    </row>
    <row r="154" spans="1:65" s="13" customFormat="1" ht="10.199999999999999">
      <c r="B154" s="207"/>
      <c r="C154" s="208"/>
      <c r="D154" s="209" t="s">
        <v>163</v>
      </c>
      <c r="E154" s="210" t="s">
        <v>1</v>
      </c>
      <c r="F154" s="211" t="s">
        <v>1526</v>
      </c>
      <c r="G154" s="208"/>
      <c r="H154" s="212">
        <v>10.5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163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156</v>
      </c>
    </row>
    <row r="155" spans="1:65" s="13" customFormat="1" ht="10.199999999999999">
      <c r="B155" s="207"/>
      <c r="C155" s="208"/>
      <c r="D155" s="209" t="s">
        <v>163</v>
      </c>
      <c r="E155" s="210" t="s">
        <v>1</v>
      </c>
      <c r="F155" s="211" t="s">
        <v>1527</v>
      </c>
      <c r="G155" s="208"/>
      <c r="H155" s="212">
        <v>9.6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163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156</v>
      </c>
    </row>
    <row r="156" spans="1:65" s="14" customFormat="1" ht="10.199999999999999">
      <c r="B156" s="219"/>
      <c r="C156" s="220"/>
      <c r="D156" s="209" t="s">
        <v>163</v>
      </c>
      <c r="E156" s="221" t="s">
        <v>1</v>
      </c>
      <c r="F156" s="222" t="s">
        <v>165</v>
      </c>
      <c r="G156" s="220"/>
      <c r="H156" s="223">
        <v>129.74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163</v>
      </c>
      <c r="AU156" s="229" t="s">
        <v>85</v>
      </c>
      <c r="AV156" s="14" t="s">
        <v>95</v>
      </c>
      <c r="AW156" s="14" t="s">
        <v>32</v>
      </c>
      <c r="AX156" s="14" t="s">
        <v>83</v>
      </c>
      <c r="AY156" s="229" t="s">
        <v>156</v>
      </c>
    </row>
    <row r="157" spans="1:65" s="2" customFormat="1" ht="24.15" customHeight="1">
      <c r="A157" s="35"/>
      <c r="B157" s="36"/>
      <c r="C157" s="240" t="s">
        <v>192</v>
      </c>
      <c r="D157" s="240" t="s">
        <v>189</v>
      </c>
      <c r="E157" s="241" t="s">
        <v>425</v>
      </c>
      <c r="F157" s="242" t="s">
        <v>1534</v>
      </c>
      <c r="G157" s="243" t="s">
        <v>203</v>
      </c>
      <c r="H157" s="244">
        <v>136.227</v>
      </c>
      <c r="I157" s="245"/>
      <c r="J157" s="246">
        <f>ROUND(I157*H157,2)</f>
        <v>0</v>
      </c>
      <c r="K157" s="247"/>
      <c r="L157" s="248"/>
      <c r="M157" s="249" t="s">
        <v>1</v>
      </c>
      <c r="N157" s="250" t="s">
        <v>41</v>
      </c>
      <c r="O157" s="72"/>
      <c r="P157" s="203">
        <f>O157*H157</f>
        <v>0</v>
      </c>
      <c r="Q157" s="203">
        <v>4.0000000000000003E-5</v>
      </c>
      <c r="R157" s="203">
        <f>Q157*H157</f>
        <v>5.4490800000000002E-3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192</v>
      </c>
      <c r="AT157" s="205" t="s">
        <v>189</v>
      </c>
      <c r="AU157" s="205" t="s">
        <v>85</v>
      </c>
      <c r="AY157" s="18" t="s">
        <v>156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95</v>
      </c>
      <c r="BM157" s="205" t="s">
        <v>200</v>
      </c>
    </row>
    <row r="158" spans="1:65" s="13" customFormat="1" ht="10.199999999999999">
      <c r="B158" s="207"/>
      <c r="C158" s="208"/>
      <c r="D158" s="209" t="s">
        <v>163</v>
      </c>
      <c r="E158" s="210" t="s">
        <v>1</v>
      </c>
      <c r="F158" s="211" t="s">
        <v>1535</v>
      </c>
      <c r="G158" s="208"/>
      <c r="H158" s="212">
        <v>136.227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163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156</v>
      </c>
    </row>
    <row r="159" spans="1:65" s="14" customFormat="1" ht="10.199999999999999">
      <c r="B159" s="219"/>
      <c r="C159" s="220"/>
      <c r="D159" s="209" t="s">
        <v>163</v>
      </c>
      <c r="E159" s="221" t="s">
        <v>1</v>
      </c>
      <c r="F159" s="222" t="s">
        <v>165</v>
      </c>
      <c r="G159" s="220"/>
      <c r="H159" s="223">
        <v>136.227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163</v>
      </c>
      <c r="AU159" s="229" t="s">
        <v>85</v>
      </c>
      <c r="AV159" s="14" t="s">
        <v>95</v>
      </c>
      <c r="AW159" s="14" t="s">
        <v>32</v>
      </c>
      <c r="AX159" s="14" t="s">
        <v>83</v>
      </c>
      <c r="AY159" s="229" t="s">
        <v>156</v>
      </c>
    </row>
    <row r="160" spans="1:65" s="2" customFormat="1" ht="37.799999999999997" customHeight="1">
      <c r="A160" s="35"/>
      <c r="B160" s="36"/>
      <c r="C160" s="193" t="s">
        <v>197</v>
      </c>
      <c r="D160" s="193" t="s">
        <v>158</v>
      </c>
      <c r="E160" s="194" t="s">
        <v>1536</v>
      </c>
      <c r="F160" s="195" t="s">
        <v>1537</v>
      </c>
      <c r="G160" s="196" t="s">
        <v>218</v>
      </c>
      <c r="H160" s="197">
        <v>19.440000000000001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95</v>
      </c>
      <c r="AT160" s="205" t="s">
        <v>158</v>
      </c>
      <c r="AU160" s="205" t="s">
        <v>85</v>
      </c>
      <c r="AY160" s="18" t="s">
        <v>156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95</v>
      </c>
      <c r="BM160" s="205" t="s">
        <v>252</v>
      </c>
    </row>
    <row r="161" spans="1:65" s="13" customFormat="1" ht="10.199999999999999">
      <c r="B161" s="207"/>
      <c r="C161" s="208"/>
      <c r="D161" s="209" t="s">
        <v>163</v>
      </c>
      <c r="E161" s="210" t="s">
        <v>1</v>
      </c>
      <c r="F161" s="211" t="s">
        <v>1538</v>
      </c>
      <c r="G161" s="208"/>
      <c r="H161" s="212">
        <v>19.440000000000001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163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156</v>
      </c>
    </row>
    <row r="162" spans="1:65" s="14" customFormat="1" ht="10.199999999999999">
      <c r="B162" s="219"/>
      <c r="C162" s="220"/>
      <c r="D162" s="209" t="s">
        <v>163</v>
      </c>
      <c r="E162" s="221" t="s">
        <v>1</v>
      </c>
      <c r="F162" s="222" t="s">
        <v>165</v>
      </c>
      <c r="G162" s="220"/>
      <c r="H162" s="223">
        <v>19.440000000000001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163</v>
      </c>
      <c r="AU162" s="229" t="s">
        <v>85</v>
      </c>
      <c r="AV162" s="14" t="s">
        <v>95</v>
      </c>
      <c r="AW162" s="14" t="s">
        <v>32</v>
      </c>
      <c r="AX162" s="14" t="s">
        <v>83</v>
      </c>
      <c r="AY162" s="229" t="s">
        <v>156</v>
      </c>
    </row>
    <row r="163" spans="1:65" s="2" customFormat="1" ht="24.15" customHeight="1">
      <c r="A163" s="35"/>
      <c r="B163" s="36"/>
      <c r="C163" s="240" t="s">
        <v>187</v>
      </c>
      <c r="D163" s="240" t="s">
        <v>189</v>
      </c>
      <c r="E163" s="241" t="s">
        <v>1539</v>
      </c>
      <c r="F163" s="242" t="s">
        <v>1540</v>
      </c>
      <c r="G163" s="243" t="s">
        <v>218</v>
      </c>
      <c r="H163" s="244">
        <v>20.411999999999999</v>
      </c>
      <c r="I163" s="245"/>
      <c r="J163" s="246">
        <f>ROUND(I163*H163,2)</f>
        <v>0</v>
      </c>
      <c r="K163" s="247"/>
      <c r="L163" s="248"/>
      <c r="M163" s="249" t="s">
        <v>1</v>
      </c>
      <c r="N163" s="250" t="s">
        <v>41</v>
      </c>
      <c r="O163" s="72"/>
      <c r="P163" s="203">
        <f>O163*H163</f>
        <v>0</v>
      </c>
      <c r="Q163" s="203">
        <v>1.5E-3</v>
      </c>
      <c r="R163" s="203">
        <f>Q163*H163</f>
        <v>3.0617999999999999E-2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192</v>
      </c>
      <c r="AT163" s="205" t="s">
        <v>189</v>
      </c>
      <c r="AU163" s="205" t="s">
        <v>85</v>
      </c>
      <c r="AY163" s="18" t="s">
        <v>156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95</v>
      </c>
      <c r="BM163" s="205" t="s">
        <v>1541</v>
      </c>
    </row>
    <row r="164" spans="1:65" s="13" customFormat="1" ht="10.199999999999999">
      <c r="B164" s="207"/>
      <c r="C164" s="208"/>
      <c r="D164" s="209" t="s">
        <v>163</v>
      </c>
      <c r="E164" s="210" t="s">
        <v>1</v>
      </c>
      <c r="F164" s="211" t="s">
        <v>1542</v>
      </c>
      <c r="G164" s="208"/>
      <c r="H164" s="212">
        <v>20.411999999999999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163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156</v>
      </c>
    </row>
    <row r="165" spans="1:65" s="14" customFormat="1" ht="10.199999999999999">
      <c r="B165" s="219"/>
      <c r="C165" s="220"/>
      <c r="D165" s="209" t="s">
        <v>163</v>
      </c>
      <c r="E165" s="221" t="s">
        <v>1</v>
      </c>
      <c r="F165" s="222" t="s">
        <v>165</v>
      </c>
      <c r="G165" s="220"/>
      <c r="H165" s="223">
        <v>20.411999999999999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163</v>
      </c>
      <c r="AU165" s="229" t="s">
        <v>85</v>
      </c>
      <c r="AV165" s="14" t="s">
        <v>95</v>
      </c>
      <c r="AW165" s="14" t="s">
        <v>32</v>
      </c>
      <c r="AX165" s="14" t="s">
        <v>83</v>
      </c>
      <c r="AY165" s="229" t="s">
        <v>156</v>
      </c>
    </row>
    <row r="166" spans="1:65" s="2" customFormat="1" ht="37.799999999999997" customHeight="1">
      <c r="A166" s="35"/>
      <c r="B166" s="36"/>
      <c r="C166" s="193" t="s">
        <v>205</v>
      </c>
      <c r="D166" s="193" t="s">
        <v>158</v>
      </c>
      <c r="E166" s="194" t="s">
        <v>1543</v>
      </c>
      <c r="F166" s="195" t="s">
        <v>1544</v>
      </c>
      <c r="G166" s="196" t="s">
        <v>218</v>
      </c>
      <c r="H166" s="197">
        <v>26.95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8.5199999999999998E-3</v>
      </c>
      <c r="R166" s="203">
        <f>Q166*H166</f>
        <v>0.22961399999999998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95</v>
      </c>
      <c r="AT166" s="205" t="s">
        <v>158</v>
      </c>
      <c r="AU166" s="205" t="s">
        <v>85</v>
      </c>
      <c r="AY166" s="18" t="s">
        <v>156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95</v>
      </c>
      <c r="BM166" s="205" t="s">
        <v>225</v>
      </c>
    </row>
    <row r="167" spans="1:65" s="13" customFormat="1" ht="10.199999999999999">
      <c r="B167" s="207"/>
      <c r="C167" s="208"/>
      <c r="D167" s="209" t="s">
        <v>163</v>
      </c>
      <c r="E167" s="210" t="s">
        <v>1</v>
      </c>
      <c r="F167" s="211" t="s">
        <v>1545</v>
      </c>
      <c r="G167" s="208"/>
      <c r="H167" s="212">
        <v>26.95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163</v>
      </c>
      <c r="AU167" s="218" t="s">
        <v>85</v>
      </c>
      <c r="AV167" s="13" t="s">
        <v>85</v>
      </c>
      <c r="AW167" s="13" t="s">
        <v>32</v>
      </c>
      <c r="AX167" s="13" t="s">
        <v>76</v>
      </c>
      <c r="AY167" s="218" t="s">
        <v>156</v>
      </c>
    </row>
    <row r="168" spans="1:65" s="14" customFormat="1" ht="10.199999999999999">
      <c r="B168" s="219"/>
      <c r="C168" s="220"/>
      <c r="D168" s="209" t="s">
        <v>163</v>
      </c>
      <c r="E168" s="221" t="s">
        <v>1</v>
      </c>
      <c r="F168" s="222" t="s">
        <v>1546</v>
      </c>
      <c r="G168" s="220"/>
      <c r="H168" s="223">
        <v>26.95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163</v>
      </c>
      <c r="AU168" s="229" t="s">
        <v>85</v>
      </c>
      <c r="AV168" s="14" t="s">
        <v>95</v>
      </c>
      <c r="AW168" s="14" t="s">
        <v>32</v>
      </c>
      <c r="AX168" s="14" t="s">
        <v>83</v>
      </c>
      <c r="AY168" s="229" t="s">
        <v>156</v>
      </c>
    </row>
    <row r="169" spans="1:65" s="2" customFormat="1" ht="16.5" customHeight="1">
      <c r="A169" s="35"/>
      <c r="B169" s="36"/>
      <c r="C169" s="240" t="s">
        <v>8</v>
      </c>
      <c r="D169" s="240" t="s">
        <v>189</v>
      </c>
      <c r="E169" s="241" t="s">
        <v>1547</v>
      </c>
      <c r="F169" s="242" t="s">
        <v>1548</v>
      </c>
      <c r="G169" s="243" t="s">
        <v>218</v>
      </c>
      <c r="H169" s="244">
        <v>28.297999999999998</v>
      </c>
      <c r="I169" s="245"/>
      <c r="J169" s="246">
        <f>ROUND(I169*H169,2)</f>
        <v>0</v>
      </c>
      <c r="K169" s="247"/>
      <c r="L169" s="248"/>
      <c r="M169" s="249" t="s">
        <v>1</v>
      </c>
      <c r="N169" s="250" t="s">
        <v>41</v>
      </c>
      <c r="O169" s="72"/>
      <c r="P169" s="203">
        <f>O169*H169</f>
        <v>0</v>
      </c>
      <c r="Q169" s="203">
        <v>1.4E-3</v>
      </c>
      <c r="R169" s="203">
        <f>Q169*H169</f>
        <v>3.9617199999999998E-2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192</v>
      </c>
      <c r="AT169" s="205" t="s">
        <v>189</v>
      </c>
      <c r="AU169" s="205" t="s">
        <v>85</v>
      </c>
      <c r="AY169" s="18" t="s">
        <v>156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95</v>
      </c>
      <c r="BM169" s="205" t="s">
        <v>237</v>
      </c>
    </row>
    <row r="170" spans="1:65" s="13" customFormat="1" ht="10.199999999999999">
      <c r="B170" s="207"/>
      <c r="C170" s="208"/>
      <c r="D170" s="209" t="s">
        <v>163</v>
      </c>
      <c r="E170" s="210" t="s">
        <v>1</v>
      </c>
      <c r="F170" s="211" t="s">
        <v>1549</v>
      </c>
      <c r="G170" s="208"/>
      <c r="H170" s="212">
        <v>28.297999999999998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163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156</v>
      </c>
    </row>
    <row r="171" spans="1:65" s="14" customFormat="1" ht="10.199999999999999">
      <c r="B171" s="219"/>
      <c r="C171" s="220"/>
      <c r="D171" s="209" t="s">
        <v>163</v>
      </c>
      <c r="E171" s="221" t="s">
        <v>1</v>
      </c>
      <c r="F171" s="222" t="s">
        <v>165</v>
      </c>
      <c r="G171" s="220"/>
      <c r="H171" s="223">
        <v>28.297999999999998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163</v>
      </c>
      <c r="AU171" s="229" t="s">
        <v>85</v>
      </c>
      <c r="AV171" s="14" t="s">
        <v>95</v>
      </c>
      <c r="AW171" s="14" t="s">
        <v>32</v>
      </c>
      <c r="AX171" s="14" t="s">
        <v>83</v>
      </c>
      <c r="AY171" s="229" t="s">
        <v>156</v>
      </c>
    </row>
    <row r="172" spans="1:65" s="2" customFormat="1" ht="37.799999999999997" customHeight="1">
      <c r="A172" s="35"/>
      <c r="B172" s="36"/>
      <c r="C172" s="193" t="s">
        <v>222</v>
      </c>
      <c r="D172" s="193" t="s">
        <v>158</v>
      </c>
      <c r="E172" s="194" t="s">
        <v>1550</v>
      </c>
      <c r="F172" s="195" t="s">
        <v>1551</v>
      </c>
      <c r="G172" s="196" t="s">
        <v>218</v>
      </c>
      <c r="H172" s="197">
        <v>283.78399999999999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8.6800000000000002E-3</v>
      </c>
      <c r="R172" s="203">
        <f>Q172*H172</f>
        <v>2.4632451199999998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95</v>
      </c>
      <c r="AT172" s="205" t="s">
        <v>158</v>
      </c>
      <c r="AU172" s="205" t="s">
        <v>85</v>
      </c>
      <c r="AY172" s="18" t="s">
        <v>156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95</v>
      </c>
      <c r="BM172" s="205" t="s">
        <v>255</v>
      </c>
    </row>
    <row r="173" spans="1:65" s="13" customFormat="1" ht="10.199999999999999">
      <c r="B173" s="207"/>
      <c r="C173" s="208"/>
      <c r="D173" s="209" t="s">
        <v>163</v>
      </c>
      <c r="E173" s="210" t="s">
        <v>1</v>
      </c>
      <c r="F173" s="211" t="s">
        <v>1552</v>
      </c>
      <c r="G173" s="208"/>
      <c r="H173" s="212">
        <v>283.78399999999999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163</v>
      </c>
      <c r="AU173" s="218" t="s">
        <v>85</v>
      </c>
      <c r="AV173" s="13" t="s">
        <v>85</v>
      </c>
      <c r="AW173" s="13" t="s">
        <v>32</v>
      </c>
      <c r="AX173" s="13" t="s">
        <v>76</v>
      </c>
      <c r="AY173" s="218" t="s">
        <v>156</v>
      </c>
    </row>
    <row r="174" spans="1:65" s="14" customFormat="1" ht="10.199999999999999">
      <c r="B174" s="219"/>
      <c r="C174" s="220"/>
      <c r="D174" s="209" t="s">
        <v>163</v>
      </c>
      <c r="E174" s="221" t="s">
        <v>1</v>
      </c>
      <c r="F174" s="222" t="s">
        <v>165</v>
      </c>
      <c r="G174" s="220"/>
      <c r="H174" s="223">
        <v>283.78399999999999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163</v>
      </c>
      <c r="AU174" s="229" t="s">
        <v>85</v>
      </c>
      <c r="AV174" s="14" t="s">
        <v>95</v>
      </c>
      <c r="AW174" s="14" t="s">
        <v>32</v>
      </c>
      <c r="AX174" s="14" t="s">
        <v>83</v>
      </c>
      <c r="AY174" s="229" t="s">
        <v>156</v>
      </c>
    </row>
    <row r="175" spans="1:65" s="2" customFormat="1" ht="16.5" customHeight="1">
      <c r="A175" s="35"/>
      <c r="B175" s="36"/>
      <c r="C175" s="240" t="s">
        <v>196</v>
      </c>
      <c r="D175" s="240" t="s">
        <v>189</v>
      </c>
      <c r="E175" s="241" t="s">
        <v>1553</v>
      </c>
      <c r="F175" s="242" t="s">
        <v>1554</v>
      </c>
      <c r="G175" s="243" t="s">
        <v>218</v>
      </c>
      <c r="H175" s="244">
        <v>297.97300000000001</v>
      </c>
      <c r="I175" s="245"/>
      <c r="J175" s="246">
        <f>ROUND(I175*H175,2)</f>
        <v>0</v>
      </c>
      <c r="K175" s="247"/>
      <c r="L175" s="248"/>
      <c r="M175" s="249" t="s">
        <v>1</v>
      </c>
      <c r="N175" s="250" t="s">
        <v>41</v>
      </c>
      <c r="O175" s="72"/>
      <c r="P175" s="203">
        <f>O175*H175</f>
        <v>0</v>
      </c>
      <c r="Q175" s="203">
        <v>2.8E-3</v>
      </c>
      <c r="R175" s="203">
        <f>Q175*H175</f>
        <v>0.83432440000000008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192</v>
      </c>
      <c r="AT175" s="205" t="s">
        <v>189</v>
      </c>
      <c r="AU175" s="205" t="s">
        <v>85</v>
      </c>
      <c r="AY175" s="18" t="s">
        <v>156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95</v>
      </c>
      <c r="BM175" s="205" t="s">
        <v>261</v>
      </c>
    </row>
    <row r="176" spans="1:65" s="13" customFormat="1" ht="10.199999999999999">
      <c r="B176" s="207"/>
      <c r="C176" s="208"/>
      <c r="D176" s="209" t="s">
        <v>163</v>
      </c>
      <c r="E176" s="210" t="s">
        <v>1</v>
      </c>
      <c r="F176" s="211" t="s">
        <v>1555</v>
      </c>
      <c r="G176" s="208"/>
      <c r="H176" s="212">
        <v>297.97300000000001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163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156</v>
      </c>
    </row>
    <row r="177" spans="1:65" s="14" customFormat="1" ht="10.199999999999999">
      <c r="B177" s="219"/>
      <c r="C177" s="220"/>
      <c r="D177" s="209" t="s">
        <v>163</v>
      </c>
      <c r="E177" s="221" t="s">
        <v>1</v>
      </c>
      <c r="F177" s="222" t="s">
        <v>165</v>
      </c>
      <c r="G177" s="220"/>
      <c r="H177" s="223">
        <v>297.97300000000001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163</v>
      </c>
      <c r="AU177" s="229" t="s">
        <v>85</v>
      </c>
      <c r="AV177" s="14" t="s">
        <v>95</v>
      </c>
      <c r="AW177" s="14" t="s">
        <v>32</v>
      </c>
      <c r="AX177" s="14" t="s">
        <v>83</v>
      </c>
      <c r="AY177" s="229" t="s">
        <v>156</v>
      </c>
    </row>
    <row r="178" spans="1:65" s="2" customFormat="1" ht="44.25" customHeight="1">
      <c r="A178" s="35"/>
      <c r="B178" s="36"/>
      <c r="C178" s="193" t="s">
        <v>234</v>
      </c>
      <c r="D178" s="193" t="s">
        <v>158</v>
      </c>
      <c r="E178" s="194" t="s">
        <v>1556</v>
      </c>
      <c r="F178" s="195" t="s">
        <v>1557</v>
      </c>
      <c r="G178" s="196" t="s">
        <v>203</v>
      </c>
      <c r="H178" s="197">
        <v>29.532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95</v>
      </c>
      <c r="AT178" s="205" t="s">
        <v>158</v>
      </c>
      <c r="AU178" s="205" t="s">
        <v>85</v>
      </c>
      <c r="AY178" s="18" t="s">
        <v>156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95</v>
      </c>
      <c r="BM178" s="205" t="s">
        <v>266</v>
      </c>
    </row>
    <row r="179" spans="1:65" s="13" customFormat="1" ht="20.399999999999999">
      <c r="B179" s="207"/>
      <c r="C179" s="208"/>
      <c r="D179" s="209" t="s">
        <v>163</v>
      </c>
      <c r="E179" s="210" t="s">
        <v>1</v>
      </c>
      <c r="F179" s="211" t="s">
        <v>1558</v>
      </c>
      <c r="G179" s="208"/>
      <c r="H179" s="212">
        <v>13.242000000000001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163</v>
      </c>
      <c r="AU179" s="218" t="s">
        <v>85</v>
      </c>
      <c r="AV179" s="13" t="s">
        <v>85</v>
      </c>
      <c r="AW179" s="13" t="s">
        <v>32</v>
      </c>
      <c r="AX179" s="13" t="s">
        <v>76</v>
      </c>
      <c r="AY179" s="218" t="s">
        <v>156</v>
      </c>
    </row>
    <row r="180" spans="1:65" s="16" customFormat="1" ht="10.199999999999999">
      <c r="B180" s="251"/>
      <c r="C180" s="252"/>
      <c r="D180" s="209" t="s">
        <v>163</v>
      </c>
      <c r="E180" s="253" t="s">
        <v>1</v>
      </c>
      <c r="F180" s="254" t="s">
        <v>1559</v>
      </c>
      <c r="G180" s="252"/>
      <c r="H180" s="255">
        <v>13.242000000000001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AT180" s="261" t="s">
        <v>163</v>
      </c>
      <c r="AU180" s="261" t="s">
        <v>85</v>
      </c>
      <c r="AV180" s="16" t="s">
        <v>92</v>
      </c>
      <c r="AW180" s="16" t="s">
        <v>32</v>
      </c>
      <c r="AX180" s="16" t="s">
        <v>76</v>
      </c>
      <c r="AY180" s="261" t="s">
        <v>156</v>
      </c>
    </row>
    <row r="181" spans="1:65" s="13" customFormat="1" ht="10.199999999999999">
      <c r="B181" s="207"/>
      <c r="C181" s="208"/>
      <c r="D181" s="209" t="s">
        <v>163</v>
      </c>
      <c r="E181" s="210" t="s">
        <v>1</v>
      </c>
      <c r="F181" s="211" t="s">
        <v>1560</v>
      </c>
      <c r="G181" s="208"/>
      <c r="H181" s="212">
        <v>9.09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163</v>
      </c>
      <c r="AU181" s="218" t="s">
        <v>85</v>
      </c>
      <c r="AV181" s="13" t="s">
        <v>85</v>
      </c>
      <c r="AW181" s="13" t="s">
        <v>32</v>
      </c>
      <c r="AX181" s="13" t="s">
        <v>76</v>
      </c>
      <c r="AY181" s="218" t="s">
        <v>156</v>
      </c>
    </row>
    <row r="182" spans="1:65" s="16" customFormat="1" ht="10.199999999999999">
      <c r="B182" s="251"/>
      <c r="C182" s="252"/>
      <c r="D182" s="209" t="s">
        <v>163</v>
      </c>
      <c r="E182" s="253" t="s">
        <v>1</v>
      </c>
      <c r="F182" s="254" t="s">
        <v>1561</v>
      </c>
      <c r="G182" s="252"/>
      <c r="H182" s="255">
        <v>9.09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AT182" s="261" t="s">
        <v>163</v>
      </c>
      <c r="AU182" s="261" t="s">
        <v>85</v>
      </c>
      <c r="AV182" s="16" t="s">
        <v>92</v>
      </c>
      <c r="AW182" s="16" t="s">
        <v>32</v>
      </c>
      <c r="AX182" s="16" t="s">
        <v>76</v>
      </c>
      <c r="AY182" s="261" t="s">
        <v>156</v>
      </c>
    </row>
    <row r="183" spans="1:65" s="13" customFormat="1" ht="10.199999999999999">
      <c r="B183" s="207"/>
      <c r="C183" s="208"/>
      <c r="D183" s="209" t="s">
        <v>163</v>
      </c>
      <c r="E183" s="210" t="s">
        <v>1</v>
      </c>
      <c r="F183" s="211" t="s">
        <v>1562</v>
      </c>
      <c r="G183" s="208"/>
      <c r="H183" s="212">
        <v>7.2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163</v>
      </c>
      <c r="AU183" s="218" t="s">
        <v>85</v>
      </c>
      <c r="AV183" s="13" t="s">
        <v>85</v>
      </c>
      <c r="AW183" s="13" t="s">
        <v>32</v>
      </c>
      <c r="AX183" s="13" t="s">
        <v>76</v>
      </c>
      <c r="AY183" s="218" t="s">
        <v>156</v>
      </c>
    </row>
    <row r="184" spans="1:65" s="16" customFormat="1" ht="10.199999999999999">
      <c r="B184" s="251"/>
      <c r="C184" s="252"/>
      <c r="D184" s="209" t="s">
        <v>163</v>
      </c>
      <c r="E184" s="253" t="s">
        <v>1</v>
      </c>
      <c r="F184" s="254" t="s">
        <v>1563</v>
      </c>
      <c r="G184" s="252"/>
      <c r="H184" s="255">
        <v>7.2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AT184" s="261" t="s">
        <v>163</v>
      </c>
      <c r="AU184" s="261" t="s">
        <v>85</v>
      </c>
      <c r="AV184" s="16" t="s">
        <v>92</v>
      </c>
      <c r="AW184" s="16" t="s">
        <v>32</v>
      </c>
      <c r="AX184" s="16" t="s">
        <v>76</v>
      </c>
      <c r="AY184" s="261" t="s">
        <v>156</v>
      </c>
    </row>
    <row r="185" spans="1:65" s="14" customFormat="1" ht="10.199999999999999">
      <c r="B185" s="219"/>
      <c r="C185" s="220"/>
      <c r="D185" s="209" t="s">
        <v>163</v>
      </c>
      <c r="E185" s="221" t="s">
        <v>1</v>
      </c>
      <c r="F185" s="222" t="s">
        <v>165</v>
      </c>
      <c r="G185" s="220"/>
      <c r="H185" s="223">
        <v>29.532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163</v>
      </c>
      <c r="AU185" s="229" t="s">
        <v>85</v>
      </c>
      <c r="AV185" s="14" t="s">
        <v>95</v>
      </c>
      <c r="AW185" s="14" t="s">
        <v>32</v>
      </c>
      <c r="AX185" s="14" t="s">
        <v>83</v>
      </c>
      <c r="AY185" s="229" t="s">
        <v>156</v>
      </c>
    </row>
    <row r="186" spans="1:65" s="2" customFormat="1" ht="16.5" customHeight="1">
      <c r="A186" s="35"/>
      <c r="B186" s="36"/>
      <c r="C186" s="240" t="s">
        <v>200</v>
      </c>
      <c r="D186" s="240" t="s">
        <v>189</v>
      </c>
      <c r="E186" s="241" t="s">
        <v>1564</v>
      </c>
      <c r="F186" s="242" t="s">
        <v>1565</v>
      </c>
      <c r="G186" s="243" t="s">
        <v>218</v>
      </c>
      <c r="H186" s="244">
        <v>32.484999999999999</v>
      </c>
      <c r="I186" s="245"/>
      <c r="J186" s="246">
        <f>ROUND(I186*H186,2)</f>
        <v>0</v>
      </c>
      <c r="K186" s="247"/>
      <c r="L186" s="248"/>
      <c r="M186" s="249" t="s">
        <v>1</v>
      </c>
      <c r="N186" s="250" t="s">
        <v>41</v>
      </c>
      <c r="O186" s="72"/>
      <c r="P186" s="203">
        <f>O186*H186</f>
        <v>0</v>
      </c>
      <c r="Q186" s="203">
        <v>4.2000000000000002E-4</v>
      </c>
      <c r="R186" s="203">
        <f>Q186*H186</f>
        <v>1.36437E-2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192</v>
      </c>
      <c r="AT186" s="205" t="s">
        <v>189</v>
      </c>
      <c r="AU186" s="205" t="s">
        <v>85</v>
      </c>
      <c r="AY186" s="18" t="s">
        <v>156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95</v>
      </c>
      <c r="BM186" s="205" t="s">
        <v>271</v>
      </c>
    </row>
    <row r="187" spans="1:65" s="13" customFormat="1" ht="10.199999999999999">
      <c r="B187" s="207"/>
      <c r="C187" s="208"/>
      <c r="D187" s="209" t="s">
        <v>163</v>
      </c>
      <c r="E187" s="210" t="s">
        <v>1</v>
      </c>
      <c r="F187" s="211" t="s">
        <v>1566</v>
      </c>
      <c r="G187" s="208"/>
      <c r="H187" s="212">
        <v>32.484999999999999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163</v>
      </c>
      <c r="AU187" s="218" t="s">
        <v>85</v>
      </c>
      <c r="AV187" s="13" t="s">
        <v>85</v>
      </c>
      <c r="AW187" s="13" t="s">
        <v>32</v>
      </c>
      <c r="AX187" s="13" t="s">
        <v>76</v>
      </c>
      <c r="AY187" s="218" t="s">
        <v>156</v>
      </c>
    </row>
    <row r="188" spans="1:65" s="14" customFormat="1" ht="10.199999999999999">
      <c r="B188" s="219"/>
      <c r="C188" s="220"/>
      <c r="D188" s="209" t="s">
        <v>163</v>
      </c>
      <c r="E188" s="221" t="s">
        <v>1</v>
      </c>
      <c r="F188" s="222" t="s">
        <v>165</v>
      </c>
      <c r="G188" s="220"/>
      <c r="H188" s="223">
        <v>32.484999999999999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163</v>
      </c>
      <c r="AU188" s="229" t="s">
        <v>85</v>
      </c>
      <c r="AV188" s="14" t="s">
        <v>95</v>
      </c>
      <c r="AW188" s="14" t="s">
        <v>32</v>
      </c>
      <c r="AX188" s="14" t="s">
        <v>83</v>
      </c>
      <c r="AY188" s="229" t="s">
        <v>156</v>
      </c>
    </row>
    <row r="189" spans="1:65" s="2" customFormat="1" ht="44.25" customHeight="1">
      <c r="A189" s="35"/>
      <c r="B189" s="36"/>
      <c r="C189" s="193" t="s">
        <v>244</v>
      </c>
      <c r="D189" s="193" t="s">
        <v>158</v>
      </c>
      <c r="E189" s="194" t="s">
        <v>1556</v>
      </c>
      <c r="F189" s="195" t="s">
        <v>1557</v>
      </c>
      <c r="G189" s="196" t="s">
        <v>203</v>
      </c>
      <c r="H189" s="197">
        <v>9.39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95</v>
      </c>
      <c r="AT189" s="205" t="s">
        <v>158</v>
      </c>
      <c r="AU189" s="205" t="s">
        <v>85</v>
      </c>
      <c r="AY189" s="18" t="s">
        <v>156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95</v>
      </c>
      <c r="BM189" s="205" t="s">
        <v>336</v>
      </c>
    </row>
    <row r="190" spans="1:65" s="13" customFormat="1" ht="10.199999999999999">
      <c r="B190" s="207"/>
      <c r="C190" s="208"/>
      <c r="D190" s="209" t="s">
        <v>163</v>
      </c>
      <c r="E190" s="210" t="s">
        <v>1</v>
      </c>
      <c r="F190" s="211" t="s">
        <v>1567</v>
      </c>
      <c r="G190" s="208"/>
      <c r="H190" s="212">
        <v>3.36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163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156</v>
      </c>
    </row>
    <row r="191" spans="1:65" s="16" customFormat="1" ht="10.199999999999999">
      <c r="B191" s="251"/>
      <c r="C191" s="252"/>
      <c r="D191" s="209" t="s">
        <v>163</v>
      </c>
      <c r="E191" s="253" t="s">
        <v>1</v>
      </c>
      <c r="F191" s="254" t="s">
        <v>1559</v>
      </c>
      <c r="G191" s="252"/>
      <c r="H191" s="255">
        <v>3.36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AT191" s="261" t="s">
        <v>163</v>
      </c>
      <c r="AU191" s="261" t="s">
        <v>85</v>
      </c>
      <c r="AV191" s="16" t="s">
        <v>92</v>
      </c>
      <c r="AW191" s="16" t="s">
        <v>32</v>
      </c>
      <c r="AX191" s="16" t="s">
        <v>76</v>
      </c>
      <c r="AY191" s="261" t="s">
        <v>156</v>
      </c>
    </row>
    <row r="192" spans="1:65" s="13" customFormat="1" ht="10.199999999999999">
      <c r="B192" s="207"/>
      <c r="C192" s="208"/>
      <c r="D192" s="209" t="s">
        <v>163</v>
      </c>
      <c r="E192" s="210" t="s">
        <v>1</v>
      </c>
      <c r="F192" s="211" t="s">
        <v>1568</v>
      </c>
      <c r="G192" s="208"/>
      <c r="H192" s="212">
        <v>3.15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163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156</v>
      </c>
    </row>
    <row r="193" spans="1:65" s="16" customFormat="1" ht="10.199999999999999">
      <c r="B193" s="251"/>
      <c r="C193" s="252"/>
      <c r="D193" s="209" t="s">
        <v>163</v>
      </c>
      <c r="E193" s="253" t="s">
        <v>1</v>
      </c>
      <c r="F193" s="254" t="s">
        <v>1561</v>
      </c>
      <c r="G193" s="252"/>
      <c r="H193" s="255">
        <v>3.15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AT193" s="261" t="s">
        <v>163</v>
      </c>
      <c r="AU193" s="261" t="s">
        <v>85</v>
      </c>
      <c r="AV193" s="16" t="s">
        <v>92</v>
      </c>
      <c r="AW193" s="16" t="s">
        <v>32</v>
      </c>
      <c r="AX193" s="16" t="s">
        <v>76</v>
      </c>
      <c r="AY193" s="261" t="s">
        <v>156</v>
      </c>
    </row>
    <row r="194" spans="1:65" s="13" customFormat="1" ht="10.199999999999999">
      <c r="B194" s="207"/>
      <c r="C194" s="208"/>
      <c r="D194" s="209" t="s">
        <v>163</v>
      </c>
      <c r="E194" s="210" t="s">
        <v>1</v>
      </c>
      <c r="F194" s="211" t="s">
        <v>1569</v>
      </c>
      <c r="G194" s="208"/>
      <c r="H194" s="212">
        <v>2.88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163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156</v>
      </c>
    </row>
    <row r="195" spans="1:65" s="16" customFormat="1" ht="10.199999999999999">
      <c r="B195" s="251"/>
      <c r="C195" s="252"/>
      <c r="D195" s="209" t="s">
        <v>163</v>
      </c>
      <c r="E195" s="253" t="s">
        <v>1</v>
      </c>
      <c r="F195" s="254" t="s">
        <v>1563</v>
      </c>
      <c r="G195" s="252"/>
      <c r="H195" s="255">
        <v>2.88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AT195" s="261" t="s">
        <v>163</v>
      </c>
      <c r="AU195" s="261" t="s">
        <v>85</v>
      </c>
      <c r="AV195" s="16" t="s">
        <v>92</v>
      </c>
      <c r="AW195" s="16" t="s">
        <v>32</v>
      </c>
      <c r="AX195" s="16" t="s">
        <v>76</v>
      </c>
      <c r="AY195" s="261" t="s">
        <v>156</v>
      </c>
    </row>
    <row r="196" spans="1:65" s="14" customFormat="1" ht="10.199999999999999">
      <c r="B196" s="219"/>
      <c r="C196" s="220"/>
      <c r="D196" s="209" t="s">
        <v>163</v>
      </c>
      <c r="E196" s="221" t="s">
        <v>1</v>
      </c>
      <c r="F196" s="222" t="s">
        <v>165</v>
      </c>
      <c r="G196" s="220"/>
      <c r="H196" s="223">
        <v>9.39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163</v>
      </c>
      <c r="AU196" s="229" t="s">
        <v>85</v>
      </c>
      <c r="AV196" s="14" t="s">
        <v>95</v>
      </c>
      <c r="AW196" s="14" t="s">
        <v>32</v>
      </c>
      <c r="AX196" s="14" t="s">
        <v>83</v>
      </c>
      <c r="AY196" s="229" t="s">
        <v>156</v>
      </c>
    </row>
    <row r="197" spans="1:65" s="2" customFormat="1" ht="16.5" customHeight="1">
      <c r="A197" s="35"/>
      <c r="B197" s="36"/>
      <c r="C197" s="240" t="s">
        <v>252</v>
      </c>
      <c r="D197" s="240" t="s">
        <v>189</v>
      </c>
      <c r="E197" s="241" t="s">
        <v>1564</v>
      </c>
      <c r="F197" s="242" t="s">
        <v>1565</v>
      </c>
      <c r="G197" s="243" t="s">
        <v>218</v>
      </c>
      <c r="H197" s="244">
        <v>10.329000000000001</v>
      </c>
      <c r="I197" s="245"/>
      <c r="J197" s="246">
        <f>ROUND(I197*H197,2)</f>
        <v>0</v>
      </c>
      <c r="K197" s="247"/>
      <c r="L197" s="248"/>
      <c r="M197" s="249" t="s">
        <v>1</v>
      </c>
      <c r="N197" s="250" t="s">
        <v>41</v>
      </c>
      <c r="O197" s="72"/>
      <c r="P197" s="203">
        <f>O197*H197</f>
        <v>0</v>
      </c>
      <c r="Q197" s="203">
        <v>4.2000000000000002E-4</v>
      </c>
      <c r="R197" s="203">
        <f>Q197*H197</f>
        <v>4.3381800000000005E-3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192</v>
      </c>
      <c r="AT197" s="205" t="s">
        <v>189</v>
      </c>
      <c r="AU197" s="205" t="s">
        <v>85</v>
      </c>
      <c r="AY197" s="18" t="s">
        <v>156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95</v>
      </c>
      <c r="BM197" s="205" t="s">
        <v>356</v>
      </c>
    </row>
    <row r="198" spans="1:65" s="13" customFormat="1" ht="10.199999999999999">
      <c r="B198" s="207"/>
      <c r="C198" s="208"/>
      <c r="D198" s="209" t="s">
        <v>163</v>
      </c>
      <c r="E198" s="210" t="s">
        <v>1</v>
      </c>
      <c r="F198" s="211" t="s">
        <v>1570</v>
      </c>
      <c r="G198" s="208"/>
      <c r="H198" s="212">
        <v>10.329000000000001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163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156</v>
      </c>
    </row>
    <row r="199" spans="1:65" s="14" customFormat="1" ht="10.199999999999999">
      <c r="B199" s="219"/>
      <c r="C199" s="220"/>
      <c r="D199" s="209" t="s">
        <v>163</v>
      </c>
      <c r="E199" s="221" t="s">
        <v>1</v>
      </c>
      <c r="F199" s="222" t="s">
        <v>165</v>
      </c>
      <c r="G199" s="220"/>
      <c r="H199" s="223">
        <v>10.329000000000001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163</v>
      </c>
      <c r="AU199" s="229" t="s">
        <v>85</v>
      </c>
      <c r="AV199" s="14" t="s">
        <v>95</v>
      </c>
      <c r="AW199" s="14" t="s">
        <v>32</v>
      </c>
      <c r="AX199" s="14" t="s">
        <v>83</v>
      </c>
      <c r="AY199" s="229" t="s">
        <v>156</v>
      </c>
    </row>
    <row r="200" spans="1:65" s="2" customFormat="1" ht="24.15" customHeight="1">
      <c r="A200" s="35"/>
      <c r="B200" s="36"/>
      <c r="C200" s="193" t="s">
        <v>258</v>
      </c>
      <c r="D200" s="193" t="s">
        <v>158</v>
      </c>
      <c r="E200" s="194" t="s">
        <v>1571</v>
      </c>
      <c r="F200" s="195" t="s">
        <v>1572</v>
      </c>
      <c r="G200" s="196" t="s">
        <v>218</v>
      </c>
      <c r="H200" s="197">
        <v>19.440000000000001</v>
      </c>
      <c r="I200" s="198"/>
      <c r="J200" s="199">
        <f>ROUND(I200*H200,2)</f>
        <v>0</v>
      </c>
      <c r="K200" s="200"/>
      <c r="L200" s="40"/>
      <c r="M200" s="201" t="s">
        <v>1</v>
      </c>
      <c r="N200" s="202" t="s">
        <v>41</v>
      </c>
      <c r="O200" s="72"/>
      <c r="P200" s="203">
        <f>O200*H200</f>
        <v>0</v>
      </c>
      <c r="Q200" s="203">
        <v>1.8000000000000001E-4</v>
      </c>
      <c r="R200" s="203">
        <f>Q200*H200</f>
        <v>3.4992000000000005E-3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95</v>
      </c>
      <c r="AT200" s="205" t="s">
        <v>158</v>
      </c>
      <c r="AU200" s="205" t="s">
        <v>85</v>
      </c>
      <c r="AY200" s="18" t="s">
        <v>156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95</v>
      </c>
      <c r="BM200" s="205" t="s">
        <v>1573</v>
      </c>
    </row>
    <row r="201" spans="1:65" s="2" customFormat="1" ht="37.799999999999997" customHeight="1">
      <c r="A201" s="35"/>
      <c r="B201" s="36"/>
      <c r="C201" s="193" t="s">
        <v>219</v>
      </c>
      <c r="D201" s="193" t="s">
        <v>158</v>
      </c>
      <c r="E201" s="194" t="s">
        <v>1574</v>
      </c>
      <c r="F201" s="195" t="s">
        <v>1575</v>
      </c>
      <c r="G201" s="196" t="s">
        <v>218</v>
      </c>
      <c r="H201" s="197">
        <v>345.74299999999999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8.0000000000000007E-5</v>
      </c>
      <c r="R201" s="203">
        <f>Q201*H201</f>
        <v>2.765944E-2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95</v>
      </c>
      <c r="AT201" s="205" t="s">
        <v>158</v>
      </c>
      <c r="AU201" s="205" t="s">
        <v>85</v>
      </c>
      <c r="AY201" s="18" t="s">
        <v>156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95</v>
      </c>
      <c r="BM201" s="205" t="s">
        <v>1576</v>
      </c>
    </row>
    <row r="202" spans="1:65" s="13" customFormat="1" ht="10.199999999999999">
      <c r="B202" s="207"/>
      <c r="C202" s="208"/>
      <c r="D202" s="209" t="s">
        <v>163</v>
      </c>
      <c r="E202" s="210" t="s">
        <v>1</v>
      </c>
      <c r="F202" s="211" t="s">
        <v>1577</v>
      </c>
      <c r="G202" s="208"/>
      <c r="H202" s="212">
        <v>19.440000000000001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163</v>
      </c>
      <c r="AU202" s="218" t="s">
        <v>85</v>
      </c>
      <c r="AV202" s="13" t="s">
        <v>85</v>
      </c>
      <c r="AW202" s="13" t="s">
        <v>32</v>
      </c>
      <c r="AX202" s="13" t="s">
        <v>76</v>
      </c>
      <c r="AY202" s="218" t="s">
        <v>156</v>
      </c>
    </row>
    <row r="203" spans="1:65" s="13" customFormat="1" ht="10.199999999999999">
      <c r="B203" s="207"/>
      <c r="C203" s="208"/>
      <c r="D203" s="209" t="s">
        <v>163</v>
      </c>
      <c r="E203" s="210" t="s">
        <v>1</v>
      </c>
      <c r="F203" s="211" t="s">
        <v>1578</v>
      </c>
      <c r="G203" s="208"/>
      <c r="H203" s="212">
        <v>26.95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163</v>
      </c>
      <c r="AU203" s="218" t="s">
        <v>85</v>
      </c>
      <c r="AV203" s="13" t="s">
        <v>85</v>
      </c>
      <c r="AW203" s="13" t="s">
        <v>32</v>
      </c>
      <c r="AX203" s="13" t="s">
        <v>76</v>
      </c>
      <c r="AY203" s="218" t="s">
        <v>156</v>
      </c>
    </row>
    <row r="204" spans="1:65" s="13" customFormat="1" ht="10.199999999999999">
      <c r="B204" s="207"/>
      <c r="C204" s="208"/>
      <c r="D204" s="209" t="s">
        <v>163</v>
      </c>
      <c r="E204" s="210" t="s">
        <v>1</v>
      </c>
      <c r="F204" s="211" t="s">
        <v>1579</v>
      </c>
      <c r="G204" s="208"/>
      <c r="H204" s="212">
        <v>283.78399999999999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163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156</v>
      </c>
    </row>
    <row r="205" spans="1:65" s="13" customFormat="1" ht="10.199999999999999">
      <c r="B205" s="207"/>
      <c r="C205" s="208"/>
      <c r="D205" s="209" t="s">
        <v>163</v>
      </c>
      <c r="E205" s="210" t="s">
        <v>1</v>
      </c>
      <c r="F205" s="211" t="s">
        <v>1580</v>
      </c>
      <c r="G205" s="208"/>
      <c r="H205" s="212">
        <v>11.813000000000001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163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156</v>
      </c>
    </row>
    <row r="206" spans="1:65" s="13" customFormat="1" ht="10.199999999999999">
      <c r="B206" s="207"/>
      <c r="C206" s="208"/>
      <c r="D206" s="209" t="s">
        <v>163</v>
      </c>
      <c r="E206" s="210" t="s">
        <v>1</v>
      </c>
      <c r="F206" s="211" t="s">
        <v>1581</v>
      </c>
      <c r="G206" s="208"/>
      <c r="H206" s="212">
        <v>3.7559999999999998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163</v>
      </c>
      <c r="AU206" s="218" t="s">
        <v>85</v>
      </c>
      <c r="AV206" s="13" t="s">
        <v>85</v>
      </c>
      <c r="AW206" s="13" t="s">
        <v>32</v>
      </c>
      <c r="AX206" s="13" t="s">
        <v>76</v>
      </c>
      <c r="AY206" s="218" t="s">
        <v>156</v>
      </c>
    </row>
    <row r="207" spans="1:65" s="14" customFormat="1" ht="10.199999999999999">
      <c r="B207" s="219"/>
      <c r="C207" s="220"/>
      <c r="D207" s="209" t="s">
        <v>163</v>
      </c>
      <c r="E207" s="221" t="s">
        <v>1</v>
      </c>
      <c r="F207" s="222" t="s">
        <v>165</v>
      </c>
      <c r="G207" s="220"/>
      <c r="H207" s="223">
        <v>345.74299999999994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163</v>
      </c>
      <c r="AU207" s="229" t="s">
        <v>85</v>
      </c>
      <c r="AV207" s="14" t="s">
        <v>95</v>
      </c>
      <c r="AW207" s="14" t="s">
        <v>32</v>
      </c>
      <c r="AX207" s="14" t="s">
        <v>83</v>
      </c>
      <c r="AY207" s="229" t="s">
        <v>156</v>
      </c>
    </row>
    <row r="208" spans="1:65" s="2" customFormat="1" ht="24.15" customHeight="1">
      <c r="A208" s="35"/>
      <c r="B208" s="36"/>
      <c r="C208" s="193" t="s">
        <v>7</v>
      </c>
      <c r="D208" s="193" t="s">
        <v>158</v>
      </c>
      <c r="E208" s="194" t="s">
        <v>1582</v>
      </c>
      <c r="F208" s="195" t="s">
        <v>1583</v>
      </c>
      <c r="G208" s="196" t="s">
        <v>203</v>
      </c>
      <c r="H208" s="197">
        <v>96.8</v>
      </c>
      <c r="I208" s="198"/>
      <c r="J208" s="199">
        <f>ROUND(I208*H208,2)</f>
        <v>0</v>
      </c>
      <c r="K208" s="200"/>
      <c r="L208" s="40"/>
      <c r="M208" s="201" t="s">
        <v>1</v>
      </c>
      <c r="N208" s="202" t="s">
        <v>41</v>
      </c>
      <c r="O208" s="72"/>
      <c r="P208" s="203">
        <f>O208*H208</f>
        <v>0</v>
      </c>
      <c r="Q208" s="203">
        <v>3.0000000000000001E-5</v>
      </c>
      <c r="R208" s="203">
        <f>Q208*H208</f>
        <v>2.9039999999999999E-3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95</v>
      </c>
      <c r="AT208" s="205" t="s">
        <v>158</v>
      </c>
      <c r="AU208" s="205" t="s">
        <v>85</v>
      </c>
      <c r="AY208" s="18" t="s">
        <v>156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95</v>
      </c>
      <c r="BM208" s="205" t="s">
        <v>1584</v>
      </c>
    </row>
    <row r="209" spans="1:65" s="13" customFormat="1" ht="10.199999999999999">
      <c r="B209" s="207"/>
      <c r="C209" s="208"/>
      <c r="D209" s="209" t="s">
        <v>163</v>
      </c>
      <c r="E209" s="210" t="s">
        <v>1</v>
      </c>
      <c r="F209" s="211" t="s">
        <v>1585</v>
      </c>
      <c r="G209" s="208"/>
      <c r="H209" s="212">
        <v>64.8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163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156</v>
      </c>
    </row>
    <row r="210" spans="1:65" s="13" customFormat="1" ht="10.199999999999999">
      <c r="B210" s="207"/>
      <c r="C210" s="208"/>
      <c r="D210" s="209" t="s">
        <v>163</v>
      </c>
      <c r="E210" s="210" t="s">
        <v>1</v>
      </c>
      <c r="F210" s="211" t="s">
        <v>1309</v>
      </c>
      <c r="G210" s="208"/>
      <c r="H210" s="212">
        <v>32</v>
      </c>
      <c r="I210" s="213"/>
      <c r="J210" s="208"/>
      <c r="K210" s="208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163</v>
      </c>
      <c r="AU210" s="218" t="s">
        <v>85</v>
      </c>
      <c r="AV210" s="13" t="s">
        <v>85</v>
      </c>
      <c r="AW210" s="13" t="s">
        <v>32</v>
      </c>
      <c r="AX210" s="13" t="s">
        <v>76</v>
      </c>
      <c r="AY210" s="218" t="s">
        <v>156</v>
      </c>
    </row>
    <row r="211" spans="1:65" s="14" customFormat="1" ht="10.199999999999999">
      <c r="B211" s="219"/>
      <c r="C211" s="220"/>
      <c r="D211" s="209" t="s">
        <v>163</v>
      </c>
      <c r="E211" s="221" t="s">
        <v>1</v>
      </c>
      <c r="F211" s="222" t="s">
        <v>165</v>
      </c>
      <c r="G211" s="220"/>
      <c r="H211" s="223">
        <v>96.8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163</v>
      </c>
      <c r="AU211" s="229" t="s">
        <v>85</v>
      </c>
      <c r="AV211" s="14" t="s">
        <v>95</v>
      </c>
      <c r="AW211" s="14" t="s">
        <v>32</v>
      </c>
      <c r="AX211" s="14" t="s">
        <v>83</v>
      </c>
      <c r="AY211" s="229" t="s">
        <v>156</v>
      </c>
    </row>
    <row r="212" spans="1:65" s="2" customFormat="1" ht="24.15" customHeight="1">
      <c r="A212" s="35"/>
      <c r="B212" s="36"/>
      <c r="C212" s="240" t="s">
        <v>225</v>
      </c>
      <c r="D212" s="240" t="s">
        <v>189</v>
      </c>
      <c r="E212" s="241" t="s">
        <v>1586</v>
      </c>
      <c r="F212" s="242" t="s">
        <v>1587</v>
      </c>
      <c r="G212" s="243" t="s">
        <v>203</v>
      </c>
      <c r="H212" s="244">
        <v>101.64</v>
      </c>
      <c r="I212" s="245"/>
      <c r="J212" s="246">
        <f>ROUND(I212*H212,2)</f>
        <v>0</v>
      </c>
      <c r="K212" s="247"/>
      <c r="L212" s="248"/>
      <c r="M212" s="249" t="s">
        <v>1</v>
      </c>
      <c r="N212" s="250" t="s">
        <v>41</v>
      </c>
      <c r="O212" s="72"/>
      <c r="P212" s="203">
        <f>O212*H212</f>
        <v>0</v>
      </c>
      <c r="Q212" s="203">
        <v>7.2000000000000005E-4</v>
      </c>
      <c r="R212" s="203">
        <f>Q212*H212</f>
        <v>7.3180800000000004E-2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192</v>
      </c>
      <c r="AT212" s="205" t="s">
        <v>189</v>
      </c>
      <c r="AU212" s="205" t="s">
        <v>85</v>
      </c>
      <c r="AY212" s="18" t="s">
        <v>156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95</v>
      </c>
      <c r="BM212" s="205" t="s">
        <v>1588</v>
      </c>
    </row>
    <row r="213" spans="1:65" s="13" customFormat="1" ht="10.199999999999999">
      <c r="B213" s="207"/>
      <c r="C213" s="208"/>
      <c r="D213" s="209" t="s">
        <v>163</v>
      </c>
      <c r="E213" s="208"/>
      <c r="F213" s="211" t="s">
        <v>1589</v>
      </c>
      <c r="G213" s="208"/>
      <c r="H213" s="212">
        <v>101.64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163</v>
      </c>
      <c r="AU213" s="218" t="s">
        <v>85</v>
      </c>
      <c r="AV213" s="13" t="s">
        <v>85</v>
      </c>
      <c r="AW213" s="13" t="s">
        <v>4</v>
      </c>
      <c r="AX213" s="13" t="s">
        <v>83</v>
      </c>
      <c r="AY213" s="218" t="s">
        <v>156</v>
      </c>
    </row>
    <row r="214" spans="1:65" s="2" customFormat="1" ht="24.15" customHeight="1">
      <c r="A214" s="35"/>
      <c r="B214" s="36"/>
      <c r="C214" s="193" t="s">
        <v>277</v>
      </c>
      <c r="D214" s="193" t="s">
        <v>158</v>
      </c>
      <c r="E214" s="194" t="s">
        <v>1590</v>
      </c>
      <c r="F214" s="195" t="s">
        <v>1591</v>
      </c>
      <c r="G214" s="196" t="s">
        <v>218</v>
      </c>
      <c r="H214" s="197">
        <v>19.440000000000001</v>
      </c>
      <c r="I214" s="198"/>
      <c r="J214" s="199">
        <f>ROUND(I214*H214,2)</f>
        <v>0</v>
      </c>
      <c r="K214" s="200"/>
      <c r="L214" s="40"/>
      <c r="M214" s="201" t="s">
        <v>1</v>
      </c>
      <c r="N214" s="202" t="s">
        <v>41</v>
      </c>
      <c r="O214" s="72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95</v>
      </c>
      <c r="AT214" s="205" t="s">
        <v>158</v>
      </c>
      <c r="AU214" s="205" t="s">
        <v>85</v>
      </c>
      <c r="AY214" s="18" t="s">
        <v>156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95</v>
      </c>
      <c r="BM214" s="205" t="s">
        <v>367</v>
      </c>
    </row>
    <row r="215" spans="1:65" s="2" customFormat="1" ht="24.15" customHeight="1">
      <c r="A215" s="35"/>
      <c r="B215" s="36"/>
      <c r="C215" s="193" t="s">
        <v>237</v>
      </c>
      <c r="D215" s="193" t="s">
        <v>158</v>
      </c>
      <c r="E215" s="194" t="s">
        <v>1592</v>
      </c>
      <c r="F215" s="195" t="s">
        <v>1593</v>
      </c>
      <c r="G215" s="196" t="s">
        <v>218</v>
      </c>
      <c r="H215" s="197">
        <v>340.26600000000002</v>
      </c>
      <c r="I215" s="198"/>
      <c r="J215" s="199">
        <f>ROUND(I215*H215,2)</f>
        <v>0</v>
      </c>
      <c r="K215" s="200"/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1.3999999999999999E-4</v>
      </c>
      <c r="R215" s="203">
        <f>Q215*H215</f>
        <v>4.7637239999999997E-2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95</v>
      </c>
      <c r="AT215" s="205" t="s">
        <v>158</v>
      </c>
      <c r="AU215" s="205" t="s">
        <v>85</v>
      </c>
      <c r="AY215" s="18" t="s">
        <v>156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95</v>
      </c>
      <c r="BM215" s="205" t="s">
        <v>1594</v>
      </c>
    </row>
    <row r="216" spans="1:65" s="2" customFormat="1" ht="24.15" customHeight="1">
      <c r="A216" s="35"/>
      <c r="B216" s="36"/>
      <c r="C216" s="193" t="s">
        <v>285</v>
      </c>
      <c r="D216" s="193" t="s">
        <v>158</v>
      </c>
      <c r="E216" s="194" t="s">
        <v>1595</v>
      </c>
      <c r="F216" s="195" t="s">
        <v>1596</v>
      </c>
      <c r="G216" s="196" t="s">
        <v>218</v>
      </c>
      <c r="H216" s="197">
        <v>340.26600000000002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95</v>
      </c>
      <c r="AT216" s="205" t="s">
        <v>158</v>
      </c>
      <c r="AU216" s="205" t="s">
        <v>85</v>
      </c>
      <c r="AY216" s="18" t="s">
        <v>156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95</v>
      </c>
      <c r="BM216" s="205" t="s">
        <v>376</v>
      </c>
    </row>
    <row r="217" spans="1:65" s="13" customFormat="1" ht="10.199999999999999">
      <c r="B217" s="207"/>
      <c r="C217" s="208"/>
      <c r="D217" s="209" t="s">
        <v>163</v>
      </c>
      <c r="E217" s="210" t="s">
        <v>1</v>
      </c>
      <c r="F217" s="211" t="s">
        <v>1597</v>
      </c>
      <c r="G217" s="208"/>
      <c r="H217" s="212">
        <v>340.26600000000002</v>
      </c>
      <c r="I217" s="213"/>
      <c r="J217" s="208"/>
      <c r="K217" s="208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163</v>
      </c>
      <c r="AU217" s="218" t="s">
        <v>85</v>
      </c>
      <c r="AV217" s="13" t="s">
        <v>85</v>
      </c>
      <c r="AW217" s="13" t="s">
        <v>32</v>
      </c>
      <c r="AX217" s="13" t="s">
        <v>76</v>
      </c>
      <c r="AY217" s="218" t="s">
        <v>156</v>
      </c>
    </row>
    <row r="218" spans="1:65" s="14" customFormat="1" ht="10.199999999999999">
      <c r="B218" s="219"/>
      <c r="C218" s="220"/>
      <c r="D218" s="209" t="s">
        <v>163</v>
      </c>
      <c r="E218" s="221" t="s">
        <v>1</v>
      </c>
      <c r="F218" s="222" t="s">
        <v>165</v>
      </c>
      <c r="G218" s="220"/>
      <c r="H218" s="223">
        <v>340.26600000000002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163</v>
      </c>
      <c r="AU218" s="229" t="s">
        <v>85</v>
      </c>
      <c r="AV218" s="14" t="s">
        <v>95</v>
      </c>
      <c r="AW218" s="14" t="s">
        <v>32</v>
      </c>
      <c r="AX218" s="14" t="s">
        <v>83</v>
      </c>
      <c r="AY218" s="229" t="s">
        <v>156</v>
      </c>
    </row>
    <row r="219" spans="1:65" s="2" customFormat="1" ht="37.799999999999997" customHeight="1">
      <c r="A219" s="35"/>
      <c r="B219" s="36"/>
      <c r="C219" s="193" t="s">
        <v>255</v>
      </c>
      <c r="D219" s="193" t="s">
        <v>158</v>
      </c>
      <c r="E219" s="194" t="s">
        <v>1598</v>
      </c>
      <c r="F219" s="195" t="s">
        <v>1599</v>
      </c>
      <c r="G219" s="196" t="s">
        <v>218</v>
      </c>
      <c r="H219" s="197">
        <v>54.795999999999999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1.0000000000000001E-5</v>
      </c>
      <c r="T219" s="204">
        <f>S219*H219</f>
        <v>5.4796000000000001E-4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95</v>
      </c>
      <c r="AT219" s="205" t="s">
        <v>158</v>
      </c>
      <c r="AU219" s="205" t="s">
        <v>85</v>
      </c>
      <c r="AY219" s="18" t="s">
        <v>156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95</v>
      </c>
      <c r="BM219" s="205" t="s">
        <v>410</v>
      </c>
    </row>
    <row r="220" spans="1:65" s="13" customFormat="1" ht="20.399999999999999">
      <c r="B220" s="207"/>
      <c r="C220" s="208"/>
      <c r="D220" s="209" t="s">
        <v>163</v>
      </c>
      <c r="E220" s="210" t="s">
        <v>1</v>
      </c>
      <c r="F220" s="211" t="s">
        <v>1600</v>
      </c>
      <c r="G220" s="208"/>
      <c r="H220" s="212">
        <v>26.085999999999999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163</v>
      </c>
      <c r="AU220" s="218" t="s">
        <v>85</v>
      </c>
      <c r="AV220" s="13" t="s">
        <v>85</v>
      </c>
      <c r="AW220" s="13" t="s">
        <v>32</v>
      </c>
      <c r="AX220" s="13" t="s">
        <v>76</v>
      </c>
      <c r="AY220" s="218" t="s">
        <v>156</v>
      </c>
    </row>
    <row r="221" spans="1:65" s="16" customFormat="1" ht="10.199999999999999">
      <c r="B221" s="251"/>
      <c r="C221" s="252"/>
      <c r="D221" s="209" t="s">
        <v>163</v>
      </c>
      <c r="E221" s="253" t="s">
        <v>1</v>
      </c>
      <c r="F221" s="254" t="s">
        <v>1559</v>
      </c>
      <c r="G221" s="252"/>
      <c r="H221" s="255">
        <v>26.085999999999999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AT221" s="261" t="s">
        <v>163</v>
      </c>
      <c r="AU221" s="261" t="s">
        <v>85</v>
      </c>
      <c r="AV221" s="16" t="s">
        <v>92</v>
      </c>
      <c r="AW221" s="16" t="s">
        <v>32</v>
      </c>
      <c r="AX221" s="16" t="s">
        <v>76</v>
      </c>
      <c r="AY221" s="261" t="s">
        <v>156</v>
      </c>
    </row>
    <row r="222" spans="1:65" s="13" customFormat="1" ht="10.199999999999999">
      <c r="B222" s="207"/>
      <c r="C222" s="208"/>
      <c r="D222" s="209" t="s">
        <v>163</v>
      </c>
      <c r="E222" s="210" t="s">
        <v>1</v>
      </c>
      <c r="F222" s="211" t="s">
        <v>1601</v>
      </c>
      <c r="G222" s="208"/>
      <c r="H222" s="212">
        <v>14.67</v>
      </c>
      <c r="I222" s="213"/>
      <c r="J222" s="208"/>
      <c r="K222" s="208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163</v>
      </c>
      <c r="AU222" s="218" t="s">
        <v>85</v>
      </c>
      <c r="AV222" s="13" t="s">
        <v>85</v>
      </c>
      <c r="AW222" s="13" t="s">
        <v>32</v>
      </c>
      <c r="AX222" s="13" t="s">
        <v>76</v>
      </c>
      <c r="AY222" s="218" t="s">
        <v>156</v>
      </c>
    </row>
    <row r="223" spans="1:65" s="16" customFormat="1" ht="10.199999999999999">
      <c r="B223" s="251"/>
      <c r="C223" s="252"/>
      <c r="D223" s="209" t="s">
        <v>163</v>
      </c>
      <c r="E223" s="253" t="s">
        <v>1</v>
      </c>
      <c r="F223" s="254" t="s">
        <v>1561</v>
      </c>
      <c r="G223" s="252"/>
      <c r="H223" s="255">
        <v>14.67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AT223" s="261" t="s">
        <v>163</v>
      </c>
      <c r="AU223" s="261" t="s">
        <v>85</v>
      </c>
      <c r="AV223" s="16" t="s">
        <v>92</v>
      </c>
      <c r="AW223" s="16" t="s">
        <v>32</v>
      </c>
      <c r="AX223" s="16" t="s">
        <v>76</v>
      </c>
      <c r="AY223" s="261" t="s">
        <v>156</v>
      </c>
    </row>
    <row r="224" spans="1:65" s="13" customFormat="1" ht="10.199999999999999">
      <c r="B224" s="207"/>
      <c r="C224" s="208"/>
      <c r="D224" s="209" t="s">
        <v>163</v>
      </c>
      <c r="E224" s="210" t="s">
        <v>1</v>
      </c>
      <c r="F224" s="211" t="s">
        <v>1602</v>
      </c>
      <c r="G224" s="208"/>
      <c r="H224" s="212">
        <v>14.04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163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156</v>
      </c>
    </row>
    <row r="225" spans="1:65" s="16" customFormat="1" ht="10.199999999999999">
      <c r="B225" s="251"/>
      <c r="C225" s="252"/>
      <c r="D225" s="209" t="s">
        <v>163</v>
      </c>
      <c r="E225" s="253" t="s">
        <v>1</v>
      </c>
      <c r="F225" s="254" t="s">
        <v>1563</v>
      </c>
      <c r="G225" s="252"/>
      <c r="H225" s="255">
        <v>14.04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AT225" s="261" t="s">
        <v>163</v>
      </c>
      <c r="AU225" s="261" t="s">
        <v>85</v>
      </c>
      <c r="AV225" s="16" t="s">
        <v>92</v>
      </c>
      <c r="AW225" s="16" t="s">
        <v>32</v>
      </c>
      <c r="AX225" s="16" t="s">
        <v>76</v>
      </c>
      <c r="AY225" s="261" t="s">
        <v>156</v>
      </c>
    </row>
    <row r="226" spans="1:65" s="14" customFormat="1" ht="10.199999999999999">
      <c r="B226" s="219"/>
      <c r="C226" s="220"/>
      <c r="D226" s="209" t="s">
        <v>163</v>
      </c>
      <c r="E226" s="221" t="s">
        <v>1</v>
      </c>
      <c r="F226" s="222" t="s">
        <v>165</v>
      </c>
      <c r="G226" s="220"/>
      <c r="H226" s="223">
        <v>54.795999999999999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163</v>
      </c>
      <c r="AU226" s="229" t="s">
        <v>85</v>
      </c>
      <c r="AV226" s="14" t="s">
        <v>95</v>
      </c>
      <c r="AW226" s="14" t="s">
        <v>32</v>
      </c>
      <c r="AX226" s="14" t="s">
        <v>83</v>
      </c>
      <c r="AY226" s="229" t="s">
        <v>156</v>
      </c>
    </row>
    <row r="227" spans="1:65" s="2" customFormat="1" ht="16.5" customHeight="1">
      <c r="A227" s="35"/>
      <c r="B227" s="36"/>
      <c r="C227" s="193" t="s">
        <v>170</v>
      </c>
      <c r="D227" s="193" t="s">
        <v>158</v>
      </c>
      <c r="E227" s="194" t="s">
        <v>1603</v>
      </c>
      <c r="F227" s="195" t="s">
        <v>1604</v>
      </c>
      <c r="G227" s="196" t="s">
        <v>218</v>
      </c>
      <c r="H227" s="197">
        <v>384.97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95</v>
      </c>
      <c r="AT227" s="205" t="s">
        <v>158</v>
      </c>
      <c r="AU227" s="205" t="s">
        <v>85</v>
      </c>
      <c r="AY227" s="18" t="s">
        <v>156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95</v>
      </c>
      <c r="BM227" s="205" t="s">
        <v>424</v>
      </c>
    </row>
    <row r="228" spans="1:65" s="13" customFormat="1" ht="10.199999999999999">
      <c r="B228" s="207"/>
      <c r="C228" s="208"/>
      <c r="D228" s="209" t="s">
        <v>163</v>
      </c>
      <c r="E228" s="210" t="s">
        <v>1</v>
      </c>
      <c r="F228" s="211" t="s">
        <v>1605</v>
      </c>
      <c r="G228" s="208"/>
      <c r="H228" s="212">
        <v>262.54000000000002</v>
      </c>
      <c r="I228" s="213"/>
      <c r="J228" s="208"/>
      <c r="K228" s="208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163</v>
      </c>
      <c r="AU228" s="218" t="s">
        <v>85</v>
      </c>
      <c r="AV228" s="13" t="s">
        <v>85</v>
      </c>
      <c r="AW228" s="13" t="s">
        <v>32</v>
      </c>
      <c r="AX228" s="13" t="s">
        <v>76</v>
      </c>
      <c r="AY228" s="218" t="s">
        <v>156</v>
      </c>
    </row>
    <row r="229" spans="1:65" s="16" customFormat="1" ht="10.199999999999999">
      <c r="B229" s="251"/>
      <c r="C229" s="252"/>
      <c r="D229" s="209" t="s">
        <v>163</v>
      </c>
      <c r="E229" s="253" t="s">
        <v>1</v>
      </c>
      <c r="F229" s="254" t="s">
        <v>1606</v>
      </c>
      <c r="G229" s="252"/>
      <c r="H229" s="255">
        <v>262.54000000000002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AT229" s="261" t="s">
        <v>163</v>
      </c>
      <c r="AU229" s="261" t="s">
        <v>85</v>
      </c>
      <c r="AV229" s="16" t="s">
        <v>92</v>
      </c>
      <c r="AW229" s="16" t="s">
        <v>32</v>
      </c>
      <c r="AX229" s="16" t="s">
        <v>76</v>
      </c>
      <c r="AY229" s="261" t="s">
        <v>156</v>
      </c>
    </row>
    <row r="230" spans="1:65" s="13" customFormat="1" ht="10.199999999999999">
      <c r="B230" s="207"/>
      <c r="C230" s="208"/>
      <c r="D230" s="209" t="s">
        <v>163</v>
      </c>
      <c r="E230" s="210" t="s">
        <v>1</v>
      </c>
      <c r="F230" s="211" t="s">
        <v>1607</v>
      </c>
      <c r="G230" s="208"/>
      <c r="H230" s="212">
        <v>108.955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163</v>
      </c>
      <c r="AU230" s="218" t="s">
        <v>85</v>
      </c>
      <c r="AV230" s="13" t="s">
        <v>85</v>
      </c>
      <c r="AW230" s="13" t="s">
        <v>32</v>
      </c>
      <c r="AX230" s="13" t="s">
        <v>76</v>
      </c>
      <c r="AY230" s="218" t="s">
        <v>156</v>
      </c>
    </row>
    <row r="231" spans="1:65" s="16" customFormat="1" ht="10.199999999999999">
      <c r="B231" s="251"/>
      <c r="C231" s="252"/>
      <c r="D231" s="209" t="s">
        <v>163</v>
      </c>
      <c r="E231" s="253" t="s">
        <v>1</v>
      </c>
      <c r="F231" s="254" t="s">
        <v>1608</v>
      </c>
      <c r="G231" s="252"/>
      <c r="H231" s="255">
        <v>108.955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AT231" s="261" t="s">
        <v>163</v>
      </c>
      <c r="AU231" s="261" t="s">
        <v>85</v>
      </c>
      <c r="AV231" s="16" t="s">
        <v>92</v>
      </c>
      <c r="AW231" s="16" t="s">
        <v>32</v>
      </c>
      <c r="AX231" s="16" t="s">
        <v>76</v>
      </c>
      <c r="AY231" s="261" t="s">
        <v>156</v>
      </c>
    </row>
    <row r="232" spans="1:65" s="13" customFormat="1" ht="10.199999999999999">
      <c r="B232" s="207"/>
      <c r="C232" s="208"/>
      <c r="D232" s="209" t="s">
        <v>163</v>
      </c>
      <c r="E232" s="210" t="s">
        <v>1</v>
      </c>
      <c r="F232" s="211" t="s">
        <v>1609</v>
      </c>
      <c r="G232" s="208"/>
      <c r="H232" s="212">
        <v>13.475</v>
      </c>
      <c r="I232" s="213"/>
      <c r="J232" s="208"/>
      <c r="K232" s="208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163</v>
      </c>
      <c r="AU232" s="218" t="s">
        <v>85</v>
      </c>
      <c r="AV232" s="13" t="s">
        <v>85</v>
      </c>
      <c r="AW232" s="13" t="s">
        <v>32</v>
      </c>
      <c r="AX232" s="13" t="s">
        <v>76</v>
      </c>
      <c r="AY232" s="218" t="s">
        <v>156</v>
      </c>
    </row>
    <row r="233" spans="1:65" s="16" customFormat="1" ht="10.199999999999999">
      <c r="B233" s="251"/>
      <c r="C233" s="252"/>
      <c r="D233" s="209" t="s">
        <v>163</v>
      </c>
      <c r="E233" s="253" t="s">
        <v>1</v>
      </c>
      <c r="F233" s="254" t="s">
        <v>1610</v>
      </c>
      <c r="G233" s="252"/>
      <c r="H233" s="255">
        <v>13.475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AT233" s="261" t="s">
        <v>163</v>
      </c>
      <c r="AU233" s="261" t="s">
        <v>85</v>
      </c>
      <c r="AV233" s="16" t="s">
        <v>92</v>
      </c>
      <c r="AW233" s="16" t="s">
        <v>32</v>
      </c>
      <c r="AX233" s="16" t="s">
        <v>76</v>
      </c>
      <c r="AY233" s="261" t="s">
        <v>156</v>
      </c>
    </row>
    <row r="234" spans="1:65" s="14" customFormat="1" ht="10.199999999999999">
      <c r="B234" s="219"/>
      <c r="C234" s="220"/>
      <c r="D234" s="209" t="s">
        <v>163</v>
      </c>
      <c r="E234" s="221" t="s">
        <v>1</v>
      </c>
      <c r="F234" s="222" t="s">
        <v>165</v>
      </c>
      <c r="G234" s="220"/>
      <c r="H234" s="223">
        <v>384.97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163</v>
      </c>
      <c r="AU234" s="229" t="s">
        <v>85</v>
      </c>
      <c r="AV234" s="14" t="s">
        <v>95</v>
      </c>
      <c r="AW234" s="14" t="s">
        <v>32</v>
      </c>
      <c r="AX234" s="14" t="s">
        <v>83</v>
      </c>
      <c r="AY234" s="229" t="s">
        <v>156</v>
      </c>
    </row>
    <row r="235" spans="1:65" s="12" customFormat="1" ht="22.8" customHeight="1">
      <c r="B235" s="177"/>
      <c r="C235" s="178"/>
      <c r="D235" s="179" t="s">
        <v>75</v>
      </c>
      <c r="E235" s="191" t="s">
        <v>197</v>
      </c>
      <c r="F235" s="191" t="s">
        <v>466</v>
      </c>
      <c r="G235" s="178"/>
      <c r="H235" s="178"/>
      <c r="I235" s="181"/>
      <c r="J235" s="192">
        <f>BK235</f>
        <v>0</v>
      </c>
      <c r="K235" s="178"/>
      <c r="L235" s="183"/>
      <c r="M235" s="184"/>
      <c r="N235" s="185"/>
      <c r="O235" s="185"/>
      <c r="P235" s="186">
        <f>SUM(P236:P255)</f>
        <v>0</v>
      </c>
      <c r="Q235" s="185"/>
      <c r="R235" s="186">
        <f>SUM(R236:R255)</f>
        <v>0</v>
      </c>
      <c r="S235" s="185"/>
      <c r="T235" s="187">
        <f>SUM(T236:T255)</f>
        <v>0</v>
      </c>
      <c r="AR235" s="188" t="s">
        <v>83</v>
      </c>
      <c r="AT235" s="189" t="s">
        <v>75</v>
      </c>
      <c r="AU235" s="189" t="s">
        <v>83</v>
      </c>
      <c r="AY235" s="188" t="s">
        <v>156</v>
      </c>
      <c r="BK235" s="190">
        <f>SUM(BK236:BK255)</f>
        <v>0</v>
      </c>
    </row>
    <row r="236" spans="1:65" s="2" customFormat="1" ht="44.25" customHeight="1">
      <c r="A236" s="35"/>
      <c r="B236" s="36"/>
      <c r="C236" s="193" t="s">
        <v>261</v>
      </c>
      <c r="D236" s="193" t="s">
        <v>158</v>
      </c>
      <c r="E236" s="194" t="s">
        <v>1611</v>
      </c>
      <c r="F236" s="195" t="s">
        <v>1612</v>
      </c>
      <c r="G236" s="196" t="s">
        <v>218</v>
      </c>
      <c r="H236" s="197">
        <v>367.45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95</v>
      </c>
      <c r="AT236" s="205" t="s">
        <v>158</v>
      </c>
      <c r="AU236" s="205" t="s">
        <v>85</v>
      </c>
      <c r="AY236" s="18" t="s">
        <v>156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95</v>
      </c>
      <c r="BM236" s="205" t="s">
        <v>435</v>
      </c>
    </row>
    <row r="237" spans="1:65" s="15" customFormat="1" ht="10.199999999999999">
      <c r="B237" s="230"/>
      <c r="C237" s="231"/>
      <c r="D237" s="209" t="s">
        <v>163</v>
      </c>
      <c r="E237" s="232" t="s">
        <v>1</v>
      </c>
      <c r="F237" s="233" t="s">
        <v>1613</v>
      </c>
      <c r="G237" s="231"/>
      <c r="H237" s="232" t="s">
        <v>1</v>
      </c>
      <c r="I237" s="234"/>
      <c r="J237" s="231"/>
      <c r="K237" s="231"/>
      <c r="L237" s="235"/>
      <c r="M237" s="236"/>
      <c r="N237" s="237"/>
      <c r="O237" s="237"/>
      <c r="P237" s="237"/>
      <c r="Q237" s="237"/>
      <c r="R237" s="237"/>
      <c r="S237" s="237"/>
      <c r="T237" s="238"/>
      <c r="AT237" s="239" t="s">
        <v>163</v>
      </c>
      <c r="AU237" s="239" t="s">
        <v>85</v>
      </c>
      <c r="AV237" s="15" t="s">
        <v>83</v>
      </c>
      <c r="AW237" s="15" t="s">
        <v>32</v>
      </c>
      <c r="AX237" s="15" t="s">
        <v>76</v>
      </c>
      <c r="AY237" s="239" t="s">
        <v>156</v>
      </c>
    </row>
    <row r="238" spans="1:65" s="13" customFormat="1" ht="10.199999999999999">
      <c r="B238" s="207"/>
      <c r="C238" s="208"/>
      <c r="D238" s="209" t="s">
        <v>163</v>
      </c>
      <c r="E238" s="210" t="s">
        <v>1</v>
      </c>
      <c r="F238" s="211" t="s">
        <v>1614</v>
      </c>
      <c r="G238" s="208"/>
      <c r="H238" s="212">
        <v>62.1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163</v>
      </c>
      <c r="AU238" s="218" t="s">
        <v>85</v>
      </c>
      <c r="AV238" s="13" t="s">
        <v>85</v>
      </c>
      <c r="AW238" s="13" t="s">
        <v>32</v>
      </c>
      <c r="AX238" s="13" t="s">
        <v>76</v>
      </c>
      <c r="AY238" s="218" t="s">
        <v>156</v>
      </c>
    </row>
    <row r="239" spans="1:65" s="13" customFormat="1" ht="10.199999999999999">
      <c r="B239" s="207"/>
      <c r="C239" s="208"/>
      <c r="D239" s="209" t="s">
        <v>163</v>
      </c>
      <c r="E239" s="210" t="s">
        <v>1</v>
      </c>
      <c r="F239" s="211" t="s">
        <v>1615</v>
      </c>
      <c r="G239" s="208"/>
      <c r="H239" s="212">
        <v>63.45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163</v>
      </c>
      <c r="AU239" s="218" t="s">
        <v>85</v>
      </c>
      <c r="AV239" s="13" t="s">
        <v>85</v>
      </c>
      <c r="AW239" s="13" t="s">
        <v>32</v>
      </c>
      <c r="AX239" s="13" t="s">
        <v>76</v>
      </c>
      <c r="AY239" s="218" t="s">
        <v>156</v>
      </c>
    </row>
    <row r="240" spans="1:65" s="13" customFormat="1" ht="10.199999999999999">
      <c r="B240" s="207"/>
      <c r="C240" s="208"/>
      <c r="D240" s="209" t="s">
        <v>163</v>
      </c>
      <c r="E240" s="210" t="s">
        <v>1</v>
      </c>
      <c r="F240" s="211" t="s">
        <v>1616</v>
      </c>
      <c r="G240" s="208"/>
      <c r="H240" s="212">
        <v>78.75</v>
      </c>
      <c r="I240" s="213"/>
      <c r="J240" s="208"/>
      <c r="K240" s="208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163</v>
      </c>
      <c r="AU240" s="218" t="s">
        <v>85</v>
      </c>
      <c r="AV240" s="13" t="s">
        <v>85</v>
      </c>
      <c r="AW240" s="13" t="s">
        <v>32</v>
      </c>
      <c r="AX240" s="13" t="s">
        <v>76</v>
      </c>
      <c r="AY240" s="218" t="s">
        <v>156</v>
      </c>
    </row>
    <row r="241" spans="1:65" s="16" customFormat="1" ht="10.199999999999999">
      <c r="B241" s="251"/>
      <c r="C241" s="252"/>
      <c r="D241" s="209" t="s">
        <v>163</v>
      </c>
      <c r="E241" s="253" t="s">
        <v>1</v>
      </c>
      <c r="F241" s="254" t="s">
        <v>480</v>
      </c>
      <c r="G241" s="252"/>
      <c r="H241" s="255">
        <v>204.3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AT241" s="261" t="s">
        <v>163</v>
      </c>
      <c r="AU241" s="261" t="s">
        <v>85</v>
      </c>
      <c r="AV241" s="16" t="s">
        <v>92</v>
      </c>
      <c r="AW241" s="16" t="s">
        <v>32</v>
      </c>
      <c r="AX241" s="16" t="s">
        <v>76</v>
      </c>
      <c r="AY241" s="261" t="s">
        <v>156</v>
      </c>
    </row>
    <row r="242" spans="1:65" s="15" customFormat="1" ht="10.199999999999999">
      <c r="B242" s="230"/>
      <c r="C242" s="231"/>
      <c r="D242" s="209" t="s">
        <v>163</v>
      </c>
      <c r="E242" s="232" t="s">
        <v>1</v>
      </c>
      <c r="F242" s="233" t="s">
        <v>1617</v>
      </c>
      <c r="G242" s="231"/>
      <c r="H242" s="232" t="s">
        <v>1</v>
      </c>
      <c r="I242" s="234"/>
      <c r="J242" s="231"/>
      <c r="K242" s="231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163</v>
      </c>
      <c r="AU242" s="239" t="s">
        <v>85</v>
      </c>
      <c r="AV242" s="15" t="s">
        <v>83</v>
      </c>
      <c r="AW242" s="15" t="s">
        <v>32</v>
      </c>
      <c r="AX242" s="15" t="s">
        <v>76</v>
      </c>
      <c r="AY242" s="239" t="s">
        <v>156</v>
      </c>
    </row>
    <row r="243" spans="1:65" s="13" customFormat="1" ht="10.199999999999999">
      <c r="B243" s="207"/>
      <c r="C243" s="208"/>
      <c r="D243" s="209" t="s">
        <v>163</v>
      </c>
      <c r="E243" s="210" t="s">
        <v>1</v>
      </c>
      <c r="F243" s="211" t="s">
        <v>1618</v>
      </c>
      <c r="G243" s="208"/>
      <c r="H243" s="212">
        <v>163.15</v>
      </c>
      <c r="I243" s="213"/>
      <c r="J243" s="208"/>
      <c r="K243" s="208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163</v>
      </c>
      <c r="AU243" s="218" t="s">
        <v>85</v>
      </c>
      <c r="AV243" s="13" t="s">
        <v>85</v>
      </c>
      <c r="AW243" s="13" t="s">
        <v>32</v>
      </c>
      <c r="AX243" s="13" t="s">
        <v>76</v>
      </c>
      <c r="AY243" s="218" t="s">
        <v>156</v>
      </c>
    </row>
    <row r="244" spans="1:65" s="16" customFormat="1" ht="10.199999999999999">
      <c r="B244" s="251"/>
      <c r="C244" s="252"/>
      <c r="D244" s="209" t="s">
        <v>163</v>
      </c>
      <c r="E244" s="253" t="s">
        <v>1</v>
      </c>
      <c r="F244" s="254" t="s">
        <v>480</v>
      </c>
      <c r="G244" s="252"/>
      <c r="H244" s="255">
        <v>163.15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AT244" s="261" t="s">
        <v>163</v>
      </c>
      <c r="AU244" s="261" t="s">
        <v>85</v>
      </c>
      <c r="AV244" s="16" t="s">
        <v>92</v>
      </c>
      <c r="AW244" s="16" t="s">
        <v>32</v>
      </c>
      <c r="AX244" s="16" t="s">
        <v>76</v>
      </c>
      <c r="AY244" s="261" t="s">
        <v>156</v>
      </c>
    </row>
    <row r="245" spans="1:65" s="14" customFormat="1" ht="10.199999999999999">
      <c r="B245" s="219"/>
      <c r="C245" s="220"/>
      <c r="D245" s="209" t="s">
        <v>163</v>
      </c>
      <c r="E245" s="221" t="s">
        <v>1</v>
      </c>
      <c r="F245" s="222" t="s">
        <v>165</v>
      </c>
      <c r="G245" s="220"/>
      <c r="H245" s="223">
        <v>367.45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163</v>
      </c>
      <c r="AU245" s="229" t="s">
        <v>85</v>
      </c>
      <c r="AV245" s="14" t="s">
        <v>95</v>
      </c>
      <c r="AW245" s="14" t="s">
        <v>32</v>
      </c>
      <c r="AX245" s="14" t="s">
        <v>83</v>
      </c>
      <c r="AY245" s="229" t="s">
        <v>156</v>
      </c>
    </row>
    <row r="246" spans="1:65" s="2" customFormat="1" ht="49.05" customHeight="1">
      <c r="A246" s="35"/>
      <c r="B246" s="36"/>
      <c r="C246" s="193" t="s">
        <v>304</v>
      </c>
      <c r="D246" s="193" t="s">
        <v>158</v>
      </c>
      <c r="E246" s="194" t="s">
        <v>1619</v>
      </c>
      <c r="F246" s="195" t="s">
        <v>1620</v>
      </c>
      <c r="G246" s="196" t="s">
        <v>218</v>
      </c>
      <c r="H246" s="197">
        <v>41625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95</v>
      </c>
      <c r="AT246" s="205" t="s">
        <v>158</v>
      </c>
      <c r="AU246" s="205" t="s">
        <v>85</v>
      </c>
      <c r="AY246" s="18" t="s">
        <v>156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95</v>
      </c>
      <c r="BM246" s="205" t="s">
        <v>444</v>
      </c>
    </row>
    <row r="247" spans="1:65" s="15" customFormat="1" ht="10.199999999999999">
      <c r="B247" s="230"/>
      <c r="C247" s="231"/>
      <c r="D247" s="209" t="s">
        <v>163</v>
      </c>
      <c r="E247" s="232" t="s">
        <v>1</v>
      </c>
      <c r="F247" s="233" t="s">
        <v>1613</v>
      </c>
      <c r="G247" s="231"/>
      <c r="H247" s="232" t="s">
        <v>1</v>
      </c>
      <c r="I247" s="234"/>
      <c r="J247" s="231"/>
      <c r="K247" s="231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163</v>
      </c>
      <c r="AU247" s="239" t="s">
        <v>85</v>
      </c>
      <c r="AV247" s="15" t="s">
        <v>83</v>
      </c>
      <c r="AW247" s="15" t="s">
        <v>32</v>
      </c>
      <c r="AX247" s="15" t="s">
        <v>76</v>
      </c>
      <c r="AY247" s="239" t="s">
        <v>156</v>
      </c>
    </row>
    <row r="248" spans="1:65" s="13" customFormat="1" ht="10.199999999999999">
      <c r="B248" s="207"/>
      <c r="C248" s="208"/>
      <c r="D248" s="209" t="s">
        <v>163</v>
      </c>
      <c r="E248" s="210" t="s">
        <v>1</v>
      </c>
      <c r="F248" s="211" t="s">
        <v>1621</v>
      </c>
      <c r="G248" s="208"/>
      <c r="H248" s="212">
        <v>12258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163</v>
      </c>
      <c r="AU248" s="218" t="s">
        <v>85</v>
      </c>
      <c r="AV248" s="13" t="s">
        <v>85</v>
      </c>
      <c r="AW248" s="13" t="s">
        <v>32</v>
      </c>
      <c r="AX248" s="13" t="s">
        <v>76</v>
      </c>
      <c r="AY248" s="218" t="s">
        <v>156</v>
      </c>
    </row>
    <row r="249" spans="1:65" s="16" customFormat="1" ht="10.199999999999999">
      <c r="B249" s="251"/>
      <c r="C249" s="252"/>
      <c r="D249" s="209" t="s">
        <v>163</v>
      </c>
      <c r="E249" s="253" t="s">
        <v>1</v>
      </c>
      <c r="F249" s="254" t="s">
        <v>480</v>
      </c>
      <c r="G249" s="252"/>
      <c r="H249" s="255">
        <v>12258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AT249" s="261" t="s">
        <v>163</v>
      </c>
      <c r="AU249" s="261" t="s">
        <v>85</v>
      </c>
      <c r="AV249" s="16" t="s">
        <v>92</v>
      </c>
      <c r="AW249" s="16" t="s">
        <v>32</v>
      </c>
      <c r="AX249" s="16" t="s">
        <v>76</v>
      </c>
      <c r="AY249" s="261" t="s">
        <v>156</v>
      </c>
    </row>
    <row r="250" spans="1:65" s="15" customFormat="1" ht="10.199999999999999">
      <c r="B250" s="230"/>
      <c r="C250" s="231"/>
      <c r="D250" s="209" t="s">
        <v>163</v>
      </c>
      <c r="E250" s="232" t="s">
        <v>1</v>
      </c>
      <c r="F250" s="233" t="s">
        <v>1617</v>
      </c>
      <c r="G250" s="231"/>
      <c r="H250" s="232" t="s">
        <v>1</v>
      </c>
      <c r="I250" s="234"/>
      <c r="J250" s="231"/>
      <c r="K250" s="231"/>
      <c r="L250" s="235"/>
      <c r="M250" s="236"/>
      <c r="N250" s="237"/>
      <c r="O250" s="237"/>
      <c r="P250" s="237"/>
      <c r="Q250" s="237"/>
      <c r="R250" s="237"/>
      <c r="S250" s="237"/>
      <c r="T250" s="238"/>
      <c r="AT250" s="239" t="s">
        <v>163</v>
      </c>
      <c r="AU250" s="239" t="s">
        <v>85</v>
      </c>
      <c r="AV250" s="15" t="s">
        <v>83</v>
      </c>
      <c r="AW250" s="15" t="s">
        <v>32</v>
      </c>
      <c r="AX250" s="15" t="s">
        <v>76</v>
      </c>
      <c r="AY250" s="239" t="s">
        <v>156</v>
      </c>
    </row>
    <row r="251" spans="1:65" s="13" customFormat="1" ht="10.199999999999999">
      <c r="B251" s="207"/>
      <c r="C251" s="208"/>
      <c r="D251" s="209" t="s">
        <v>163</v>
      </c>
      <c r="E251" s="210" t="s">
        <v>1</v>
      </c>
      <c r="F251" s="211" t="s">
        <v>1622</v>
      </c>
      <c r="G251" s="208"/>
      <c r="H251" s="212">
        <v>29367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163</v>
      </c>
      <c r="AU251" s="218" t="s">
        <v>85</v>
      </c>
      <c r="AV251" s="13" t="s">
        <v>85</v>
      </c>
      <c r="AW251" s="13" t="s">
        <v>32</v>
      </c>
      <c r="AX251" s="13" t="s">
        <v>76</v>
      </c>
      <c r="AY251" s="218" t="s">
        <v>156</v>
      </c>
    </row>
    <row r="252" spans="1:65" s="16" customFormat="1" ht="10.199999999999999">
      <c r="B252" s="251"/>
      <c r="C252" s="252"/>
      <c r="D252" s="209" t="s">
        <v>163</v>
      </c>
      <c r="E252" s="253" t="s">
        <v>1</v>
      </c>
      <c r="F252" s="254" t="s">
        <v>480</v>
      </c>
      <c r="G252" s="252"/>
      <c r="H252" s="255">
        <v>29367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AT252" s="261" t="s">
        <v>163</v>
      </c>
      <c r="AU252" s="261" t="s">
        <v>85</v>
      </c>
      <c r="AV252" s="16" t="s">
        <v>92</v>
      </c>
      <c r="AW252" s="16" t="s">
        <v>32</v>
      </c>
      <c r="AX252" s="16" t="s">
        <v>76</v>
      </c>
      <c r="AY252" s="261" t="s">
        <v>156</v>
      </c>
    </row>
    <row r="253" spans="1:65" s="14" customFormat="1" ht="10.199999999999999">
      <c r="B253" s="219"/>
      <c r="C253" s="220"/>
      <c r="D253" s="209" t="s">
        <v>163</v>
      </c>
      <c r="E253" s="221" t="s">
        <v>1</v>
      </c>
      <c r="F253" s="222" t="s">
        <v>165</v>
      </c>
      <c r="G253" s="220"/>
      <c r="H253" s="223">
        <v>41625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163</v>
      </c>
      <c r="AU253" s="229" t="s">
        <v>85</v>
      </c>
      <c r="AV253" s="14" t="s">
        <v>95</v>
      </c>
      <c r="AW253" s="14" t="s">
        <v>32</v>
      </c>
      <c r="AX253" s="14" t="s">
        <v>83</v>
      </c>
      <c r="AY253" s="229" t="s">
        <v>156</v>
      </c>
    </row>
    <row r="254" spans="1:65" s="2" customFormat="1" ht="44.25" customHeight="1">
      <c r="A254" s="35"/>
      <c r="B254" s="36"/>
      <c r="C254" s="193" t="s">
        <v>266</v>
      </c>
      <c r="D254" s="193" t="s">
        <v>158</v>
      </c>
      <c r="E254" s="194" t="s">
        <v>1623</v>
      </c>
      <c r="F254" s="195" t="s">
        <v>1624</v>
      </c>
      <c r="G254" s="196" t="s">
        <v>218</v>
      </c>
      <c r="H254" s="197">
        <v>367.45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95</v>
      </c>
      <c r="AT254" s="205" t="s">
        <v>158</v>
      </c>
      <c r="AU254" s="205" t="s">
        <v>85</v>
      </c>
      <c r="AY254" s="18" t="s">
        <v>156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95</v>
      </c>
      <c r="BM254" s="205" t="s">
        <v>454</v>
      </c>
    </row>
    <row r="255" spans="1:65" s="2" customFormat="1" ht="24.15" customHeight="1">
      <c r="A255" s="35"/>
      <c r="B255" s="36"/>
      <c r="C255" s="193" t="s">
        <v>313</v>
      </c>
      <c r="D255" s="193" t="s">
        <v>158</v>
      </c>
      <c r="E255" s="194" t="s">
        <v>1625</v>
      </c>
      <c r="F255" s="195" t="s">
        <v>1626</v>
      </c>
      <c r="G255" s="196" t="s">
        <v>218</v>
      </c>
      <c r="H255" s="197">
        <v>367.45</v>
      </c>
      <c r="I255" s="198"/>
      <c r="J255" s="199">
        <f>ROUND(I255*H255,2)</f>
        <v>0</v>
      </c>
      <c r="K255" s="200"/>
      <c r="L255" s="40"/>
      <c r="M255" s="201" t="s">
        <v>1</v>
      </c>
      <c r="N255" s="202" t="s">
        <v>41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95</v>
      </c>
      <c r="AT255" s="205" t="s">
        <v>158</v>
      </c>
      <c r="AU255" s="205" t="s">
        <v>85</v>
      </c>
      <c r="AY255" s="18" t="s">
        <v>156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95</v>
      </c>
      <c r="BM255" s="205" t="s">
        <v>1627</v>
      </c>
    </row>
    <row r="256" spans="1:65" s="12" customFormat="1" ht="22.8" customHeight="1">
      <c r="B256" s="177"/>
      <c r="C256" s="178"/>
      <c r="D256" s="179" t="s">
        <v>75</v>
      </c>
      <c r="E256" s="191" t="s">
        <v>632</v>
      </c>
      <c r="F256" s="191" t="s">
        <v>633</v>
      </c>
      <c r="G256" s="178"/>
      <c r="H256" s="178"/>
      <c r="I256" s="181"/>
      <c r="J256" s="192">
        <f>BK256</f>
        <v>0</v>
      </c>
      <c r="K256" s="178"/>
      <c r="L256" s="183"/>
      <c r="M256" s="184"/>
      <c r="N256" s="185"/>
      <c r="O256" s="185"/>
      <c r="P256" s="186">
        <f>P257</f>
        <v>0</v>
      </c>
      <c r="Q256" s="185"/>
      <c r="R256" s="186">
        <f>R257</f>
        <v>0</v>
      </c>
      <c r="S256" s="185"/>
      <c r="T256" s="187">
        <f>T257</f>
        <v>0</v>
      </c>
      <c r="AR256" s="188" t="s">
        <v>83</v>
      </c>
      <c r="AT256" s="189" t="s">
        <v>75</v>
      </c>
      <c r="AU256" s="189" t="s">
        <v>83</v>
      </c>
      <c r="AY256" s="188" t="s">
        <v>156</v>
      </c>
      <c r="BK256" s="190">
        <f>BK257</f>
        <v>0</v>
      </c>
    </row>
    <row r="257" spans="1:65" s="2" customFormat="1" ht="55.5" customHeight="1">
      <c r="A257" s="35"/>
      <c r="B257" s="36"/>
      <c r="C257" s="193" t="s">
        <v>271</v>
      </c>
      <c r="D257" s="193" t="s">
        <v>158</v>
      </c>
      <c r="E257" s="194" t="s">
        <v>1213</v>
      </c>
      <c r="F257" s="195" t="s">
        <v>1214</v>
      </c>
      <c r="G257" s="196" t="s">
        <v>186</v>
      </c>
      <c r="H257" s="197">
        <v>5.6319999999999997</v>
      </c>
      <c r="I257" s="198"/>
      <c r="J257" s="199">
        <f>ROUND(I257*H257,2)</f>
        <v>0</v>
      </c>
      <c r="K257" s="200"/>
      <c r="L257" s="40"/>
      <c r="M257" s="201" t="s">
        <v>1</v>
      </c>
      <c r="N257" s="202" t="s">
        <v>41</v>
      </c>
      <c r="O257" s="72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95</v>
      </c>
      <c r="AT257" s="205" t="s">
        <v>158</v>
      </c>
      <c r="AU257" s="205" t="s">
        <v>85</v>
      </c>
      <c r="AY257" s="18" t="s">
        <v>156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83</v>
      </c>
      <c r="BK257" s="206">
        <f>ROUND(I257*H257,2)</f>
        <v>0</v>
      </c>
      <c r="BL257" s="18" t="s">
        <v>95</v>
      </c>
      <c r="BM257" s="205" t="s">
        <v>1628</v>
      </c>
    </row>
    <row r="258" spans="1:65" s="12" customFormat="1" ht="25.95" customHeight="1">
      <c r="B258" s="177"/>
      <c r="C258" s="178"/>
      <c r="D258" s="179" t="s">
        <v>75</v>
      </c>
      <c r="E258" s="180" t="s">
        <v>638</v>
      </c>
      <c r="F258" s="180" t="s">
        <v>639</v>
      </c>
      <c r="G258" s="178"/>
      <c r="H258" s="178"/>
      <c r="I258" s="181"/>
      <c r="J258" s="182">
        <f>BK258</f>
        <v>0</v>
      </c>
      <c r="K258" s="178"/>
      <c r="L258" s="183"/>
      <c r="M258" s="184"/>
      <c r="N258" s="185"/>
      <c r="O258" s="185"/>
      <c r="P258" s="186">
        <f>P259</f>
        <v>0</v>
      </c>
      <c r="Q258" s="185"/>
      <c r="R258" s="186">
        <f>R259</f>
        <v>0.260494</v>
      </c>
      <c r="S258" s="185"/>
      <c r="T258" s="187">
        <f>T259</f>
        <v>0.22901299999999999</v>
      </c>
      <c r="AR258" s="188" t="s">
        <v>85</v>
      </c>
      <c r="AT258" s="189" t="s">
        <v>75</v>
      </c>
      <c r="AU258" s="189" t="s">
        <v>76</v>
      </c>
      <c r="AY258" s="188" t="s">
        <v>156</v>
      </c>
      <c r="BK258" s="190">
        <f>BK259</f>
        <v>0</v>
      </c>
    </row>
    <row r="259" spans="1:65" s="12" customFormat="1" ht="22.8" customHeight="1">
      <c r="B259" s="177"/>
      <c r="C259" s="178"/>
      <c r="D259" s="179" t="s">
        <v>75</v>
      </c>
      <c r="E259" s="191" t="s">
        <v>1298</v>
      </c>
      <c r="F259" s="191" t="s">
        <v>1299</v>
      </c>
      <c r="G259" s="178"/>
      <c r="H259" s="178"/>
      <c r="I259" s="181"/>
      <c r="J259" s="192">
        <f>BK259</f>
        <v>0</v>
      </c>
      <c r="K259" s="178"/>
      <c r="L259" s="183"/>
      <c r="M259" s="184"/>
      <c r="N259" s="185"/>
      <c r="O259" s="185"/>
      <c r="P259" s="186">
        <f>SUM(P260:P281)</f>
        <v>0</v>
      </c>
      <c r="Q259" s="185"/>
      <c r="R259" s="186">
        <f>SUM(R260:R281)</f>
        <v>0.260494</v>
      </c>
      <c r="S259" s="185"/>
      <c r="T259" s="187">
        <f>SUM(T260:T281)</f>
        <v>0.22901299999999999</v>
      </c>
      <c r="AR259" s="188" t="s">
        <v>85</v>
      </c>
      <c r="AT259" s="189" t="s">
        <v>75</v>
      </c>
      <c r="AU259" s="189" t="s">
        <v>83</v>
      </c>
      <c r="AY259" s="188" t="s">
        <v>156</v>
      </c>
      <c r="BK259" s="190">
        <f>SUM(BK260:BK281)</f>
        <v>0</v>
      </c>
    </row>
    <row r="260" spans="1:65" s="2" customFormat="1" ht="24.15" customHeight="1">
      <c r="A260" s="35"/>
      <c r="B260" s="36"/>
      <c r="C260" s="193" t="s">
        <v>340</v>
      </c>
      <c r="D260" s="193" t="s">
        <v>158</v>
      </c>
      <c r="E260" s="194" t="s">
        <v>1629</v>
      </c>
      <c r="F260" s="195" t="s">
        <v>1630</v>
      </c>
      <c r="G260" s="196" t="s">
        <v>203</v>
      </c>
      <c r="H260" s="197">
        <v>32.299999999999997</v>
      </c>
      <c r="I260" s="198"/>
      <c r="J260" s="199">
        <f>ROUND(I260*H260,2)</f>
        <v>0</v>
      </c>
      <c r="K260" s="200"/>
      <c r="L260" s="40"/>
      <c r="M260" s="201" t="s">
        <v>1</v>
      </c>
      <c r="N260" s="202" t="s">
        <v>41</v>
      </c>
      <c r="O260" s="72"/>
      <c r="P260" s="203">
        <f>O260*H260</f>
        <v>0</v>
      </c>
      <c r="Q260" s="203">
        <v>0</v>
      </c>
      <c r="R260" s="203">
        <f>Q260*H260</f>
        <v>0</v>
      </c>
      <c r="S260" s="203">
        <v>1.67E-3</v>
      </c>
      <c r="T260" s="204">
        <f>S260*H260</f>
        <v>5.3940999999999996E-2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200</v>
      </c>
      <c r="AT260" s="205" t="s">
        <v>158</v>
      </c>
      <c r="AU260" s="205" t="s">
        <v>85</v>
      </c>
      <c r="AY260" s="18" t="s">
        <v>156</v>
      </c>
      <c r="BE260" s="206">
        <f>IF(N260="základní",J260,0)</f>
        <v>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18" t="s">
        <v>83</v>
      </c>
      <c r="BK260" s="206">
        <f>ROUND(I260*H260,2)</f>
        <v>0</v>
      </c>
      <c r="BL260" s="18" t="s">
        <v>200</v>
      </c>
      <c r="BM260" s="205" t="s">
        <v>485</v>
      </c>
    </row>
    <row r="261" spans="1:65" s="2" customFormat="1" ht="24.15" customHeight="1">
      <c r="A261" s="35"/>
      <c r="B261" s="36"/>
      <c r="C261" s="193" t="s">
        <v>336</v>
      </c>
      <c r="D261" s="193" t="s">
        <v>158</v>
      </c>
      <c r="E261" s="194" t="s">
        <v>1631</v>
      </c>
      <c r="F261" s="195" t="s">
        <v>1632</v>
      </c>
      <c r="G261" s="196" t="s">
        <v>203</v>
      </c>
      <c r="H261" s="197">
        <v>54</v>
      </c>
      <c r="I261" s="198"/>
      <c r="J261" s="199">
        <f>ROUND(I261*H261,2)</f>
        <v>0</v>
      </c>
      <c r="K261" s="200"/>
      <c r="L261" s="40"/>
      <c r="M261" s="201" t="s">
        <v>1</v>
      </c>
      <c r="N261" s="202" t="s">
        <v>41</v>
      </c>
      <c r="O261" s="72"/>
      <c r="P261" s="203">
        <f>O261*H261</f>
        <v>0</v>
      </c>
      <c r="Q261" s="203">
        <v>0</v>
      </c>
      <c r="R261" s="203">
        <f>Q261*H261</f>
        <v>0</v>
      </c>
      <c r="S261" s="203">
        <v>2.5999999999999999E-3</v>
      </c>
      <c r="T261" s="204">
        <f>S261*H261</f>
        <v>0.1404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200</v>
      </c>
      <c r="AT261" s="205" t="s">
        <v>158</v>
      </c>
      <c r="AU261" s="205" t="s">
        <v>85</v>
      </c>
      <c r="AY261" s="18" t="s">
        <v>156</v>
      </c>
      <c r="BE261" s="206">
        <f>IF(N261="základní",J261,0)</f>
        <v>0</v>
      </c>
      <c r="BF261" s="206">
        <f>IF(N261="snížená",J261,0)</f>
        <v>0</v>
      </c>
      <c r="BG261" s="206">
        <f>IF(N261="zákl. přenesená",J261,0)</f>
        <v>0</v>
      </c>
      <c r="BH261" s="206">
        <f>IF(N261="sníž. přenesená",J261,0)</f>
        <v>0</v>
      </c>
      <c r="BI261" s="206">
        <f>IF(N261="nulová",J261,0)</f>
        <v>0</v>
      </c>
      <c r="BJ261" s="18" t="s">
        <v>83</v>
      </c>
      <c r="BK261" s="206">
        <f>ROUND(I261*H261,2)</f>
        <v>0</v>
      </c>
      <c r="BL261" s="18" t="s">
        <v>200</v>
      </c>
      <c r="BM261" s="205" t="s">
        <v>493</v>
      </c>
    </row>
    <row r="262" spans="1:65" s="2" customFormat="1" ht="16.5" customHeight="1">
      <c r="A262" s="35"/>
      <c r="B262" s="36"/>
      <c r="C262" s="193" t="s">
        <v>351</v>
      </c>
      <c r="D262" s="193" t="s">
        <v>158</v>
      </c>
      <c r="E262" s="194" t="s">
        <v>1633</v>
      </c>
      <c r="F262" s="195" t="s">
        <v>1634</v>
      </c>
      <c r="G262" s="196" t="s">
        <v>203</v>
      </c>
      <c r="H262" s="197">
        <v>8.8000000000000007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3.9399999999999999E-3</v>
      </c>
      <c r="T262" s="204">
        <f>S262*H262</f>
        <v>3.4672000000000001E-2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200</v>
      </c>
      <c r="AT262" s="205" t="s">
        <v>158</v>
      </c>
      <c r="AU262" s="205" t="s">
        <v>85</v>
      </c>
      <c r="AY262" s="18" t="s">
        <v>156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200</v>
      </c>
      <c r="BM262" s="205" t="s">
        <v>501</v>
      </c>
    </row>
    <row r="263" spans="1:65" s="13" customFormat="1" ht="10.199999999999999">
      <c r="B263" s="207"/>
      <c r="C263" s="208"/>
      <c r="D263" s="209" t="s">
        <v>163</v>
      </c>
      <c r="E263" s="210" t="s">
        <v>1</v>
      </c>
      <c r="F263" s="211" t="s">
        <v>1635</v>
      </c>
      <c r="G263" s="208"/>
      <c r="H263" s="212">
        <v>8.8000000000000007</v>
      </c>
      <c r="I263" s="213"/>
      <c r="J263" s="208"/>
      <c r="K263" s="208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163</v>
      </c>
      <c r="AU263" s="218" t="s">
        <v>85</v>
      </c>
      <c r="AV263" s="13" t="s">
        <v>85</v>
      </c>
      <c r="AW263" s="13" t="s">
        <v>32</v>
      </c>
      <c r="AX263" s="13" t="s">
        <v>76</v>
      </c>
      <c r="AY263" s="218" t="s">
        <v>156</v>
      </c>
    </row>
    <row r="264" spans="1:65" s="14" customFormat="1" ht="10.199999999999999">
      <c r="B264" s="219"/>
      <c r="C264" s="220"/>
      <c r="D264" s="209" t="s">
        <v>163</v>
      </c>
      <c r="E264" s="221" t="s">
        <v>1</v>
      </c>
      <c r="F264" s="222" t="s">
        <v>165</v>
      </c>
      <c r="G264" s="220"/>
      <c r="H264" s="223">
        <v>8.8000000000000007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163</v>
      </c>
      <c r="AU264" s="229" t="s">
        <v>85</v>
      </c>
      <c r="AV264" s="14" t="s">
        <v>95</v>
      </c>
      <c r="AW264" s="14" t="s">
        <v>32</v>
      </c>
      <c r="AX264" s="14" t="s">
        <v>83</v>
      </c>
      <c r="AY264" s="229" t="s">
        <v>156</v>
      </c>
    </row>
    <row r="265" spans="1:65" s="2" customFormat="1" ht="37.799999999999997" customHeight="1">
      <c r="A265" s="35"/>
      <c r="B265" s="36"/>
      <c r="C265" s="193" t="s">
        <v>356</v>
      </c>
      <c r="D265" s="193" t="s">
        <v>158</v>
      </c>
      <c r="E265" s="194" t="s">
        <v>1636</v>
      </c>
      <c r="F265" s="195" t="s">
        <v>1637</v>
      </c>
      <c r="G265" s="196" t="s">
        <v>203</v>
      </c>
      <c r="H265" s="197">
        <v>32.299999999999997</v>
      </c>
      <c r="I265" s="198"/>
      <c r="J265" s="199">
        <f>ROUND(I265*H265,2)</f>
        <v>0</v>
      </c>
      <c r="K265" s="200"/>
      <c r="L265" s="40"/>
      <c r="M265" s="201" t="s">
        <v>1</v>
      </c>
      <c r="N265" s="202" t="s">
        <v>41</v>
      </c>
      <c r="O265" s="72"/>
      <c r="P265" s="203">
        <f>O265*H265</f>
        <v>0</v>
      </c>
      <c r="Q265" s="203">
        <v>3.5799999999999998E-3</v>
      </c>
      <c r="R265" s="203">
        <f>Q265*H265</f>
        <v>0.11563399999999999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200</v>
      </c>
      <c r="AT265" s="205" t="s">
        <v>158</v>
      </c>
      <c r="AU265" s="205" t="s">
        <v>85</v>
      </c>
      <c r="AY265" s="18" t="s">
        <v>156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200</v>
      </c>
      <c r="BM265" s="205" t="s">
        <v>511</v>
      </c>
    </row>
    <row r="266" spans="1:65" s="13" customFormat="1" ht="10.199999999999999">
      <c r="B266" s="207"/>
      <c r="C266" s="208"/>
      <c r="D266" s="209" t="s">
        <v>163</v>
      </c>
      <c r="E266" s="210" t="s">
        <v>1</v>
      </c>
      <c r="F266" s="211" t="s">
        <v>1638</v>
      </c>
      <c r="G266" s="208"/>
      <c r="H266" s="212">
        <v>11.6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163</v>
      </c>
      <c r="AU266" s="218" t="s">
        <v>85</v>
      </c>
      <c r="AV266" s="13" t="s">
        <v>85</v>
      </c>
      <c r="AW266" s="13" t="s">
        <v>32</v>
      </c>
      <c r="AX266" s="13" t="s">
        <v>76</v>
      </c>
      <c r="AY266" s="218" t="s">
        <v>156</v>
      </c>
    </row>
    <row r="267" spans="1:65" s="16" customFormat="1" ht="10.199999999999999">
      <c r="B267" s="251"/>
      <c r="C267" s="252"/>
      <c r="D267" s="209" t="s">
        <v>163</v>
      </c>
      <c r="E267" s="253" t="s">
        <v>1</v>
      </c>
      <c r="F267" s="254" t="s">
        <v>1559</v>
      </c>
      <c r="G267" s="252"/>
      <c r="H267" s="255">
        <v>11.6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AT267" s="261" t="s">
        <v>163</v>
      </c>
      <c r="AU267" s="261" t="s">
        <v>85</v>
      </c>
      <c r="AV267" s="16" t="s">
        <v>92</v>
      </c>
      <c r="AW267" s="16" t="s">
        <v>32</v>
      </c>
      <c r="AX267" s="16" t="s">
        <v>76</v>
      </c>
      <c r="AY267" s="261" t="s">
        <v>156</v>
      </c>
    </row>
    <row r="268" spans="1:65" s="13" customFormat="1" ht="10.199999999999999">
      <c r="B268" s="207"/>
      <c r="C268" s="208"/>
      <c r="D268" s="209" t="s">
        <v>163</v>
      </c>
      <c r="E268" s="210" t="s">
        <v>1</v>
      </c>
      <c r="F268" s="211" t="s">
        <v>1639</v>
      </c>
      <c r="G268" s="208"/>
      <c r="H268" s="212">
        <v>10.85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163</v>
      </c>
      <c r="AU268" s="218" t="s">
        <v>85</v>
      </c>
      <c r="AV268" s="13" t="s">
        <v>85</v>
      </c>
      <c r="AW268" s="13" t="s">
        <v>32</v>
      </c>
      <c r="AX268" s="13" t="s">
        <v>76</v>
      </c>
      <c r="AY268" s="218" t="s">
        <v>156</v>
      </c>
    </row>
    <row r="269" spans="1:65" s="16" customFormat="1" ht="10.199999999999999">
      <c r="B269" s="251"/>
      <c r="C269" s="252"/>
      <c r="D269" s="209" t="s">
        <v>163</v>
      </c>
      <c r="E269" s="253" t="s">
        <v>1</v>
      </c>
      <c r="F269" s="254" t="s">
        <v>1561</v>
      </c>
      <c r="G269" s="252"/>
      <c r="H269" s="255">
        <v>10.85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AT269" s="261" t="s">
        <v>163</v>
      </c>
      <c r="AU269" s="261" t="s">
        <v>85</v>
      </c>
      <c r="AV269" s="16" t="s">
        <v>92</v>
      </c>
      <c r="AW269" s="16" t="s">
        <v>32</v>
      </c>
      <c r="AX269" s="16" t="s">
        <v>76</v>
      </c>
      <c r="AY269" s="261" t="s">
        <v>156</v>
      </c>
    </row>
    <row r="270" spans="1:65" s="13" customFormat="1" ht="10.199999999999999">
      <c r="B270" s="207"/>
      <c r="C270" s="208"/>
      <c r="D270" s="209" t="s">
        <v>163</v>
      </c>
      <c r="E270" s="210" t="s">
        <v>1</v>
      </c>
      <c r="F270" s="211" t="s">
        <v>1640</v>
      </c>
      <c r="G270" s="208"/>
      <c r="H270" s="212">
        <v>9.85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163</v>
      </c>
      <c r="AU270" s="218" t="s">
        <v>85</v>
      </c>
      <c r="AV270" s="13" t="s">
        <v>85</v>
      </c>
      <c r="AW270" s="13" t="s">
        <v>32</v>
      </c>
      <c r="AX270" s="13" t="s">
        <v>76</v>
      </c>
      <c r="AY270" s="218" t="s">
        <v>156</v>
      </c>
    </row>
    <row r="271" spans="1:65" s="16" customFormat="1" ht="10.199999999999999">
      <c r="B271" s="251"/>
      <c r="C271" s="252"/>
      <c r="D271" s="209" t="s">
        <v>163</v>
      </c>
      <c r="E271" s="253" t="s">
        <v>1</v>
      </c>
      <c r="F271" s="254" t="s">
        <v>1563</v>
      </c>
      <c r="G271" s="252"/>
      <c r="H271" s="255">
        <v>9.85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AT271" s="261" t="s">
        <v>163</v>
      </c>
      <c r="AU271" s="261" t="s">
        <v>85</v>
      </c>
      <c r="AV271" s="16" t="s">
        <v>92</v>
      </c>
      <c r="AW271" s="16" t="s">
        <v>32</v>
      </c>
      <c r="AX271" s="16" t="s">
        <v>76</v>
      </c>
      <c r="AY271" s="261" t="s">
        <v>156</v>
      </c>
    </row>
    <row r="272" spans="1:65" s="14" customFormat="1" ht="10.199999999999999">
      <c r="B272" s="219"/>
      <c r="C272" s="220"/>
      <c r="D272" s="209" t="s">
        <v>163</v>
      </c>
      <c r="E272" s="221" t="s">
        <v>1</v>
      </c>
      <c r="F272" s="222" t="s">
        <v>165</v>
      </c>
      <c r="G272" s="220"/>
      <c r="H272" s="223">
        <v>32.299999999999997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163</v>
      </c>
      <c r="AU272" s="229" t="s">
        <v>85</v>
      </c>
      <c r="AV272" s="14" t="s">
        <v>95</v>
      </c>
      <c r="AW272" s="14" t="s">
        <v>32</v>
      </c>
      <c r="AX272" s="14" t="s">
        <v>83</v>
      </c>
      <c r="AY272" s="229" t="s">
        <v>156</v>
      </c>
    </row>
    <row r="273" spans="1:65" s="2" customFormat="1" ht="37.799999999999997" customHeight="1">
      <c r="A273" s="35"/>
      <c r="B273" s="36"/>
      <c r="C273" s="193" t="s">
        <v>361</v>
      </c>
      <c r="D273" s="193" t="s">
        <v>158</v>
      </c>
      <c r="E273" s="194" t="s">
        <v>1641</v>
      </c>
      <c r="F273" s="195" t="s">
        <v>1642</v>
      </c>
      <c r="G273" s="196" t="s">
        <v>295</v>
      </c>
      <c r="H273" s="197">
        <v>3</v>
      </c>
      <c r="I273" s="198"/>
      <c r="J273" s="199">
        <f>ROUND(I273*H273,2)</f>
        <v>0</v>
      </c>
      <c r="K273" s="200"/>
      <c r="L273" s="40"/>
      <c r="M273" s="201" t="s">
        <v>1</v>
      </c>
      <c r="N273" s="202" t="s">
        <v>41</v>
      </c>
      <c r="O273" s="72"/>
      <c r="P273" s="203">
        <f>O273*H273</f>
        <v>0</v>
      </c>
      <c r="Q273" s="203">
        <v>7.4999999999999997E-3</v>
      </c>
      <c r="R273" s="203">
        <f>Q273*H273</f>
        <v>2.2499999999999999E-2</v>
      </c>
      <c r="S273" s="203">
        <v>0</v>
      </c>
      <c r="T273" s="20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200</v>
      </c>
      <c r="AT273" s="205" t="s">
        <v>158</v>
      </c>
      <c r="AU273" s="205" t="s">
        <v>85</v>
      </c>
      <c r="AY273" s="18" t="s">
        <v>156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8" t="s">
        <v>83</v>
      </c>
      <c r="BK273" s="206">
        <f>ROUND(I273*H273,2)</f>
        <v>0</v>
      </c>
      <c r="BL273" s="18" t="s">
        <v>200</v>
      </c>
      <c r="BM273" s="205" t="s">
        <v>1643</v>
      </c>
    </row>
    <row r="274" spans="1:65" s="2" customFormat="1" ht="33" customHeight="1">
      <c r="A274" s="35"/>
      <c r="B274" s="36"/>
      <c r="C274" s="193" t="s">
        <v>367</v>
      </c>
      <c r="D274" s="193" t="s">
        <v>158</v>
      </c>
      <c r="E274" s="194" t="s">
        <v>1644</v>
      </c>
      <c r="F274" s="195" t="s">
        <v>1645</v>
      </c>
      <c r="G274" s="196" t="s">
        <v>203</v>
      </c>
      <c r="H274" s="197">
        <v>54</v>
      </c>
      <c r="I274" s="198"/>
      <c r="J274" s="199">
        <f>ROUND(I274*H274,2)</f>
        <v>0</v>
      </c>
      <c r="K274" s="200"/>
      <c r="L274" s="40"/>
      <c r="M274" s="201" t="s">
        <v>1</v>
      </c>
      <c r="N274" s="202" t="s">
        <v>41</v>
      </c>
      <c r="O274" s="72"/>
      <c r="P274" s="203">
        <f>O274*H274</f>
        <v>0</v>
      </c>
      <c r="Q274" s="203">
        <v>1.6900000000000001E-3</v>
      </c>
      <c r="R274" s="203">
        <f>Q274*H274</f>
        <v>9.1260000000000008E-2</v>
      </c>
      <c r="S274" s="203">
        <v>0</v>
      </c>
      <c r="T274" s="20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200</v>
      </c>
      <c r="AT274" s="205" t="s">
        <v>158</v>
      </c>
      <c r="AU274" s="205" t="s">
        <v>85</v>
      </c>
      <c r="AY274" s="18" t="s">
        <v>156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8" t="s">
        <v>83</v>
      </c>
      <c r="BK274" s="206">
        <f>ROUND(I274*H274,2)</f>
        <v>0</v>
      </c>
      <c r="BL274" s="18" t="s">
        <v>200</v>
      </c>
      <c r="BM274" s="205" t="s">
        <v>448</v>
      </c>
    </row>
    <row r="275" spans="1:65" s="13" customFormat="1" ht="10.199999999999999">
      <c r="B275" s="207"/>
      <c r="C275" s="208"/>
      <c r="D275" s="209" t="s">
        <v>163</v>
      </c>
      <c r="E275" s="210" t="s">
        <v>1</v>
      </c>
      <c r="F275" s="211" t="s">
        <v>1646</v>
      </c>
      <c r="G275" s="208"/>
      <c r="H275" s="212">
        <v>54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163</v>
      </c>
      <c r="AU275" s="218" t="s">
        <v>85</v>
      </c>
      <c r="AV275" s="13" t="s">
        <v>85</v>
      </c>
      <c r="AW275" s="13" t="s">
        <v>32</v>
      </c>
      <c r="AX275" s="13" t="s">
        <v>76</v>
      </c>
      <c r="AY275" s="218" t="s">
        <v>156</v>
      </c>
    </row>
    <row r="276" spans="1:65" s="14" customFormat="1" ht="10.199999999999999">
      <c r="B276" s="219"/>
      <c r="C276" s="220"/>
      <c r="D276" s="209" t="s">
        <v>163</v>
      </c>
      <c r="E276" s="221" t="s">
        <v>1</v>
      </c>
      <c r="F276" s="222" t="s">
        <v>165</v>
      </c>
      <c r="G276" s="220"/>
      <c r="H276" s="223">
        <v>54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163</v>
      </c>
      <c r="AU276" s="229" t="s">
        <v>85</v>
      </c>
      <c r="AV276" s="14" t="s">
        <v>95</v>
      </c>
      <c r="AW276" s="14" t="s">
        <v>32</v>
      </c>
      <c r="AX276" s="14" t="s">
        <v>83</v>
      </c>
      <c r="AY276" s="229" t="s">
        <v>156</v>
      </c>
    </row>
    <row r="277" spans="1:65" s="2" customFormat="1" ht="44.25" customHeight="1">
      <c r="A277" s="35"/>
      <c r="B277" s="36"/>
      <c r="C277" s="193" t="s">
        <v>371</v>
      </c>
      <c r="D277" s="193" t="s">
        <v>158</v>
      </c>
      <c r="E277" s="194" t="s">
        <v>1647</v>
      </c>
      <c r="F277" s="195" t="s">
        <v>1648</v>
      </c>
      <c r="G277" s="196" t="s">
        <v>295</v>
      </c>
      <c r="H277" s="197">
        <v>2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3.6000000000000002E-4</v>
      </c>
      <c r="R277" s="203">
        <f>Q277*H277</f>
        <v>7.2000000000000005E-4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200</v>
      </c>
      <c r="AT277" s="205" t="s">
        <v>158</v>
      </c>
      <c r="AU277" s="205" t="s">
        <v>85</v>
      </c>
      <c r="AY277" s="18" t="s">
        <v>156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200</v>
      </c>
      <c r="BM277" s="205" t="s">
        <v>533</v>
      </c>
    </row>
    <row r="278" spans="1:65" s="2" customFormat="1" ht="37.799999999999997" customHeight="1">
      <c r="A278" s="35"/>
      <c r="B278" s="36"/>
      <c r="C278" s="193" t="s">
        <v>376</v>
      </c>
      <c r="D278" s="193" t="s">
        <v>158</v>
      </c>
      <c r="E278" s="194" t="s">
        <v>1649</v>
      </c>
      <c r="F278" s="195" t="s">
        <v>1650</v>
      </c>
      <c r="G278" s="196" t="s">
        <v>203</v>
      </c>
      <c r="H278" s="197">
        <v>14</v>
      </c>
      <c r="I278" s="198"/>
      <c r="J278" s="199">
        <f>ROUND(I278*H278,2)</f>
        <v>0</v>
      </c>
      <c r="K278" s="200"/>
      <c r="L278" s="40"/>
      <c r="M278" s="201" t="s">
        <v>1</v>
      </c>
      <c r="N278" s="202" t="s">
        <v>41</v>
      </c>
      <c r="O278" s="72"/>
      <c r="P278" s="203">
        <f>O278*H278</f>
        <v>0</v>
      </c>
      <c r="Q278" s="203">
        <v>2.1700000000000001E-3</v>
      </c>
      <c r="R278" s="203">
        <f>Q278*H278</f>
        <v>3.0380000000000001E-2</v>
      </c>
      <c r="S278" s="203">
        <v>0</v>
      </c>
      <c r="T278" s="20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200</v>
      </c>
      <c r="AT278" s="205" t="s">
        <v>158</v>
      </c>
      <c r="AU278" s="205" t="s">
        <v>85</v>
      </c>
      <c r="AY278" s="18" t="s">
        <v>156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83</v>
      </c>
      <c r="BK278" s="206">
        <f>ROUND(I278*H278,2)</f>
        <v>0</v>
      </c>
      <c r="BL278" s="18" t="s">
        <v>200</v>
      </c>
      <c r="BM278" s="205" t="s">
        <v>542</v>
      </c>
    </row>
    <row r="279" spans="1:65" s="13" customFormat="1" ht="10.199999999999999">
      <c r="B279" s="207"/>
      <c r="C279" s="208"/>
      <c r="D279" s="209" t="s">
        <v>163</v>
      </c>
      <c r="E279" s="210" t="s">
        <v>1</v>
      </c>
      <c r="F279" s="211" t="s">
        <v>1651</v>
      </c>
      <c r="G279" s="208"/>
      <c r="H279" s="212">
        <v>14</v>
      </c>
      <c r="I279" s="213"/>
      <c r="J279" s="208"/>
      <c r="K279" s="208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163</v>
      </c>
      <c r="AU279" s="218" t="s">
        <v>85</v>
      </c>
      <c r="AV279" s="13" t="s">
        <v>85</v>
      </c>
      <c r="AW279" s="13" t="s">
        <v>32</v>
      </c>
      <c r="AX279" s="13" t="s">
        <v>76</v>
      </c>
      <c r="AY279" s="218" t="s">
        <v>156</v>
      </c>
    </row>
    <row r="280" spans="1:65" s="14" customFormat="1" ht="10.199999999999999">
      <c r="B280" s="219"/>
      <c r="C280" s="220"/>
      <c r="D280" s="209" t="s">
        <v>163</v>
      </c>
      <c r="E280" s="221" t="s">
        <v>1</v>
      </c>
      <c r="F280" s="222" t="s">
        <v>165</v>
      </c>
      <c r="G280" s="220"/>
      <c r="H280" s="223">
        <v>14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163</v>
      </c>
      <c r="AU280" s="229" t="s">
        <v>85</v>
      </c>
      <c r="AV280" s="14" t="s">
        <v>95</v>
      </c>
      <c r="AW280" s="14" t="s">
        <v>32</v>
      </c>
      <c r="AX280" s="14" t="s">
        <v>83</v>
      </c>
      <c r="AY280" s="229" t="s">
        <v>156</v>
      </c>
    </row>
    <row r="281" spans="1:65" s="2" customFormat="1" ht="24.15" customHeight="1">
      <c r="A281" s="35"/>
      <c r="B281" s="36"/>
      <c r="C281" s="193" t="s">
        <v>394</v>
      </c>
      <c r="D281" s="193" t="s">
        <v>158</v>
      </c>
      <c r="E281" s="194" t="s">
        <v>1652</v>
      </c>
      <c r="F281" s="195" t="s">
        <v>1653</v>
      </c>
      <c r="G281" s="196" t="s">
        <v>186</v>
      </c>
      <c r="H281" s="197">
        <v>0.26</v>
      </c>
      <c r="I281" s="198"/>
      <c r="J281" s="199">
        <f>ROUND(I281*H281,2)</f>
        <v>0</v>
      </c>
      <c r="K281" s="200"/>
      <c r="L281" s="40"/>
      <c r="M281" s="263" t="s">
        <v>1</v>
      </c>
      <c r="N281" s="264" t="s">
        <v>41</v>
      </c>
      <c r="O281" s="265"/>
      <c r="P281" s="266">
        <f>O281*H281</f>
        <v>0</v>
      </c>
      <c r="Q281" s="266">
        <v>0</v>
      </c>
      <c r="R281" s="266">
        <f>Q281*H281</f>
        <v>0</v>
      </c>
      <c r="S281" s="266">
        <v>0</v>
      </c>
      <c r="T281" s="26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200</v>
      </c>
      <c r="AT281" s="205" t="s">
        <v>158</v>
      </c>
      <c r="AU281" s="205" t="s">
        <v>85</v>
      </c>
      <c r="AY281" s="18" t="s">
        <v>156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200</v>
      </c>
      <c r="BM281" s="205" t="s">
        <v>1654</v>
      </c>
    </row>
    <row r="282" spans="1:65" s="2" customFormat="1" ht="6.9" customHeight="1">
      <c r="A282" s="35"/>
      <c r="B282" s="55"/>
      <c r="C282" s="56"/>
      <c r="D282" s="56"/>
      <c r="E282" s="56"/>
      <c r="F282" s="56"/>
      <c r="G282" s="56"/>
      <c r="H282" s="56"/>
      <c r="I282" s="56"/>
      <c r="J282" s="56"/>
      <c r="K282" s="56"/>
      <c r="L282" s="40"/>
      <c r="M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</row>
  </sheetData>
  <sheetProtection algorithmName="SHA-512" hashValue="SfU2onmYPwHn4y4tx7r4mfuzqFpEA4SJGl1RBl68AYsJuYUukxNPWYRzN0sM92wHDhMZ5JOU6yEfaXdVAdXC6w==" saltValue="6hVcKicWVyFbojMk5EvfwGzosX7xFlGF9venXTna5pbJlnTqVgECWh6T8zrC+yKDL0X39awyikBeLNUKjeyddQ==" spinCount="100000" sheet="1" objects="1" scenarios="1" formatColumns="0" formatRows="0" autoFilter="0"/>
  <autoFilter ref="C125:K281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97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107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 xml:space="preserve"> Stavebni upravy a nastavba provozniho objektu v Humpolci (zadani</v>
      </c>
      <c r="F7" s="314"/>
      <c r="G7" s="314"/>
      <c r="H7" s="314"/>
      <c r="L7" s="21"/>
    </row>
    <row r="8" spans="1:46" s="1" customFormat="1" ht="12" customHeight="1">
      <c r="B8" s="21"/>
      <c r="D8" s="120" t="s">
        <v>108</v>
      </c>
      <c r="L8" s="21"/>
    </row>
    <row r="9" spans="1:46" s="2" customFormat="1" ht="16.5" customHeight="1">
      <c r="A9" s="35"/>
      <c r="B9" s="40"/>
      <c r="C9" s="35"/>
      <c r="D9" s="35"/>
      <c r="E9" s="313" t="s">
        <v>109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110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1655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26. 2. 2024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40</v>
      </c>
      <c r="E35" s="120" t="s">
        <v>41</v>
      </c>
      <c r="F35" s="130">
        <f>ROUND((SUM(BE122:BE192)),  2)</f>
        <v>0</v>
      </c>
      <c r="G35" s="35"/>
      <c r="H35" s="35"/>
      <c r="I35" s="131">
        <v>0.21</v>
      </c>
      <c r="J35" s="130">
        <f>ROUND(((SUM(BE122:BE192))*I35),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ROUND((SUM(BF122:BF192)),  2)</f>
        <v>0</v>
      </c>
      <c r="G36" s="35"/>
      <c r="H36" s="35"/>
      <c r="I36" s="131">
        <v>0.12</v>
      </c>
      <c r="J36" s="130">
        <f>ROUND(((SUM(BF122:BF192))*I36),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ROUND((SUM(BG122:BG192)),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ROUND((SUM(BH122:BH192)),  2)</f>
        <v>0</v>
      </c>
      <c r="G38" s="35"/>
      <c r="H38" s="35"/>
      <c r="I38" s="131">
        <v>0.12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ROUND((SUM(BI122:BI192)),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 xml:space="preserve"> Stavebni upravy a nastavba provozniho objektu v Humpolci (zadani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108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109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110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68" t="str">
        <f>E11</f>
        <v>4 - Elektroinstalace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Humpolec</v>
      </c>
      <c r="G91" s="37"/>
      <c r="H91" s="37"/>
      <c r="I91" s="30" t="s">
        <v>22</v>
      </c>
      <c r="J91" s="67" t="str">
        <f>IF(J14="","",J14)</f>
        <v>26. 2. 2024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KSÚS Vysočiny, příspěvková organizace</v>
      </c>
      <c r="G93" s="37"/>
      <c r="H93" s="37"/>
      <c r="I93" s="30" t="s">
        <v>30</v>
      </c>
      <c r="J93" s="33" t="str">
        <f>E23</f>
        <v>Projekta Humpolec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113</v>
      </c>
      <c r="D96" s="151"/>
      <c r="E96" s="151"/>
      <c r="F96" s="151"/>
      <c r="G96" s="151"/>
      <c r="H96" s="151"/>
      <c r="I96" s="151"/>
      <c r="J96" s="152" t="s">
        <v>114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115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116</v>
      </c>
    </row>
    <row r="99" spans="1:47" s="9" customFormat="1" ht="24.9" customHeight="1">
      <c r="B99" s="154"/>
      <c r="C99" s="155"/>
      <c r="D99" s="156" t="s">
        <v>1656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9" customFormat="1" ht="24.9" customHeight="1">
      <c r="B100" s="154"/>
      <c r="C100" s="155"/>
      <c r="D100" s="156" t="s">
        <v>1657</v>
      </c>
      <c r="E100" s="157"/>
      <c r="F100" s="157"/>
      <c r="G100" s="157"/>
      <c r="H100" s="157"/>
      <c r="I100" s="157"/>
      <c r="J100" s="158">
        <f>J188</f>
        <v>0</v>
      </c>
      <c r="K100" s="155"/>
      <c r="L100" s="159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" customHeight="1">
      <c r="A107" s="35"/>
      <c r="B107" s="36"/>
      <c r="C107" s="24" t="s">
        <v>141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0" t="str">
        <f>E7</f>
        <v xml:space="preserve"> Stavebni upravy a nastavba provozniho objektu v Humpolci (zadani</v>
      </c>
      <c r="F110" s="321"/>
      <c r="G110" s="321"/>
      <c r="H110" s="321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108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0" t="s">
        <v>109</v>
      </c>
      <c r="F112" s="322"/>
      <c r="G112" s="322"/>
      <c r="H112" s="32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110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68" t="str">
        <f>E11</f>
        <v>4 - Elektroinstalace</v>
      </c>
      <c r="F114" s="322"/>
      <c r="G114" s="322"/>
      <c r="H114" s="32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Humpolec</v>
      </c>
      <c r="G116" s="37"/>
      <c r="H116" s="37"/>
      <c r="I116" s="30" t="s">
        <v>22</v>
      </c>
      <c r="J116" s="67" t="str">
        <f>IF(J14="","",J14)</f>
        <v>26. 2. 2024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24</v>
      </c>
      <c r="D118" s="37"/>
      <c r="E118" s="37"/>
      <c r="F118" s="28" t="str">
        <f>E17</f>
        <v>KSÚS Vysočiny, příspěvková organizace</v>
      </c>
      <c r="G118" s="37"/>
      <c r="H118" s="37"/>
      <c r="I118" s="30" t="s">
        <v>30</v>
      </c>
      <c r="J118" s="33" t="str">
        <f>E23</f>
        <v>Projekta Humpolec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142</v>
      </c>
      <c r="D121" s="168" t="s">
        <v>61</v>
      </c>
      <c r="E121" s="168" t="s">
        <v>57</v>
      </c>
      <c r="F121" s="168" t="s">
        <v>58</v>
      </c>
      <c r="G121" s="168" t="s">
        <v>143</v>
      </c>
      <c r="H121" s="168" t="s">
        <v>144</v>
      </c>
      <c r="I121" s="168" t="s">
        <v>145</v>
      </c>
      <c r="J121" s="169" t="s">
        <v>114</v>
      </c>
      <c r="K121" s="170" t="s">
        <v>146</v>
      </c>
      <c r="L121" s="171"/>
      <c r="M121" s="76" t="s">
        <v>1</v>
      </c>
      <c r="N121" s="77" t="s">
        <v>40</v>
      </c>
      <c r="O121" s="77" t="s">
        <v>147</v>
      </c>
      <c r="P121" s="77" t="s">
        <v>148</v>
      </c>
      <c r="Q121" s="77" t="s">
        <v>149</v>
      </c>
      <c r="R121" s="77" t="s">
        <v>150</v>
      </c>
      <c r="S121" s="77" t="s">
        <v>151</v>
      </c>
      <c r="T121" s="78" t="s">
        <v>152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8" customHeight="1">
      <c r="A122" s="35"/>
      <c r="B122" s="36"/>
      <c r="C122" s="83" t="s">
        <v>153</v>
      </c>
      <c r="D122" s="37"/>
      <c r="E122" s="37"/>
      <c r="F122" s="37"/>
      <c r="G122" s="37"/>
      <c r="H122" s="37"/>
      <c r="I122" s="37"/>
      <c r="J122" s="172">
        <f>BK122</f>
        <v>0</v>
      </c>
      <c r="K122" s="37"/>
      <c r="L122" s="40"/>
      <c r="M122" s="79"/>
      <c r="N122" s="173"/>
      <c r="O122" s="80"/>
      <c r="P122" s="174">
        <f>P123+P188</f>
        <v>0</v>
      </c>
      <c r="Q122" s="80"/>
      <c r="R122" s="174">
        <f>R123+R188</f>
        <v>0</v>
      </c>
      <c r="S122" s="80"/>
      <c r="T122" s="175">
        <f>T123+T188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116</v>
      </c>
      <c r="BK122" s="176">
        <f>BK123+BK188</f>
        <v>0</v>
      </c>
    </row>
    <row r="123" spans="1:65" s="12" customFormat="1" ht="25.95" customHeight="1">
      <c r="B123" s="177"/>
      <c r="C123" s="178"/>
      <c r="D123" s="179" t="s">
        <v>75</v>
      </c>
      <c r="E123" s="180" t="s">
        <v>1658</v>
      </c>
      <c r="F123" s="180" t="s">
        <v>1659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SUM(P124:P187)</f>
        <v>0</v>
      </c>
      <c r="Q123" s="185"/>
      <c r="R123" s="186">
        <f>SUM(R124:R187)</f>
        <v>0</v>
      </c>
      <c r="S123" s="185"/>
      <c r="T123" s="187">
        <f>SUM(T124:T187)</f>
        <v>0</v>
      </c>
      <c r="AR123" s="188" t="s">
        <v>83</v>
      </c>
      <c r="AT123" s="189" t="s">
        <v>75</v>
      </c>
      <c r="AU123" s="189" t="s">
        <v>76</v>
      </c>
      <c r="AY123" s="188" t="s">
        <v>156</v>
      </c>
      <c r="BK123" s="190">
        <f>SUM(BK124:BK187)</f>
        <v>0</v>
      </c>
    </row>
    <row r="124" spans="1:65" s="2" customFormat="1" ht="16.5" customHeight="1">
      <c r="A124" s="35"/>
      <c r="B124" s="36"/>
      <c r="C124" s="193" t="s">
        <v>83</v>
      </c>
      <c r="D124" s="193" t="s">
        <v>158</v>
      </c>
      <c r="E124" s="194" t="s">
        <v>83</v>
      </c>
      <c r="F124" s="195" t="s">
        <v>1660</v>
      </c>
      <c r="G124" s="196" t="s">
        <v>1661</v>
      </c>
      <c r="H124" s="197">
        <v>1</v>
      </c>
      <c r="I124" s="198"/>
      <c r="J124" s="199">
        <f t="shared" ref="J124:J155" si="0">ROUND(I124*H124,2)</f>
        <v>0</v>
      </c>
      <c r="K124" s="200"/>
      <c r="L124" s="40"/>
      <c r="M124" s="201" t="s">
        <v>1</v>
      </c>
      <c r="N124" s="202" t="s">
        <v>41</v>
      </c>
      <c r="O124" s="72"/>
      <c r="P124" s="203">
        <f t="shared" ref="P124:P155" si="1">O124*H124</f>
        <v>0</v>
      </c>
      <c r="Q124" s="203">
        <v>0</v>
      </c>
      <c r="R124" s="203">
        <f t="shared" ref="R124:R155" si="2">Q124*H124</f>
        <v>0</v>
      </c>
      <c r="S124" s="203">
        <v>0</v>
      </c>
      <c r="T124" s="204">
        <f t="shared" ref="T124:T155" si="3"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95</v>
      </c>
      <c r="AT124" s="205" t="s">
        <v>158</v>
      </c>
      <c r="AU124" s="205" t="s">
        <v>83</v>
      </c>
      <c r="AY124" s="18" t="s">
        <v>156</v>
      </c>
      <c r="BE124" s="206">
        <f t="shared" ref="BE124:BE155" si="4">IF(N124="základní",J124,0)</f>
        <v>0</v>
      </c>
      <c r="BF124" s="206">
        <f t="shared" ref="BF124:BF155" si="5">IF(N124="snížená",J124,0)</f>
        <v>0</v>
      </c>
      <c r="BG124" s="206">
        <f t="shared" ref="BG124:BG155" si="6">IF(N124="zákl. přenesená",J124,0)</f>
        <v>0</v>
      </c>
      <c r="BH124" s="206">
        <f t="shared" ref="BH124:BH155" si="7">IF(N124="sníž. přenesená",J124,0)</f>
        <v>0</v>
      </c>
      <c r="BI124" s="206">
        <f t="shared" ref="BI124:BI155" si="8">IF(N124="nulová",J124,0)</f>
        <v>0</v>
      </c>
      <c r="BJ124" s="18" t="s">
        <v>83</v>
      </c>
      <c r="BK124" s="206">
        <f t="shared" ref="BK124:BK155" si="9">ROUND(I124*H124,2)</f>
        <v>0</v>
      </c>
      <c r="BL124" s="18" t="s">
        <v>95</v>
      </c>
      <c r="BM124" s="205" t="s">
        <v>85</v>
      </c>
    </row>
    <row r="125" spans="1:65" s="2" customFormat="1" ht="16.5" customHeight="1">
      <c r="A125" s="35"/>
      <c r="B125" s="36"/>
      <c r="C125" s="193" t="s">
        <v>85</v>
      </c>
      <c r="D125" s="193" t="s">
        <v>158</v>
      </c>
      <c r="E125" s="194" t="s">
        <v>85</v>
      </c>
      <c r="F125" s="195" t="s">
        <v>1662</v>
      </c>
      <c r="G125" s="196" t="s">
        <v>1661</v>
      </c>
      <c r="H125" s="197">
        <v>1</v>
      </c>
      <c r="I125" s="198"/>
      <c r="J125" s="199">
        <f t="shared" si="0"/>
        <v>0</v>
      </c>
      <c r="K125" s="200"/>
      <c r="L125" s="40"/>
      <c r="M125" s="201" t="s">
        <v>1</v>
      </c>
      <c r="N125" s="202" t="s">
        <v>41</v>
      </c>
      <c r="O125" s="72"/>
      <c r="P125" s="203">
        <f t="shared" si="1"/>
        <v>0</v>
      </c>
      <c r="Q125" s="203">
        <v>0</v>
      </c>
      <c r="R125" s="203">
        <f t="shared" si="2"/>
        <v>0</v>
      </c>
      <c r="S125" s="203">
        <v>0</v>
      </c>
      <c r="T125" s="204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95</v>
      </c>
      <c r="AT125" s="205" t="s">
        <v>158</v>
      </c>
      <c r="AU125" s="205" t="s">
        <v>83</v>
      </c>
      <c r="AY125" s="18" t="s">
        <v>156</v>
      </c>
      <c r="BE125" s="206">
        <f t="shared" si="4"/>
        <v>0</v>
      </c>
      <c r="BF125" s="206">
        <f t="shared" si="5"/>
        <v>0</v>
      </c>
      <c r="BG125" s="206">
        <f t="shared" si="6"/>
        <v>0</v>
      </c>
      <c r="BH125" s="206">
        <f t="shared" si="7"/>
        <v>0</v>
      </c>
      <c r="BI125" s="206">
        <f t="shared" si="8"/>
        <v>0</v>
      </c>
      <c r="BJ125" s="18" t="s">
        <v>83</v>
      </c>
      <c r="BK125" s="206">
        <f t="shared" si="9"/>
        <v>0</v>
      </c>
      <c r="BL125" s="18" t="s">
        <v>95</v>
      </c>
      <c r="BM125" s="205" t="s">
        <v>95</v>
      </c>
    </row>
    <row r="126" spans="1:65" s="2" customFormat="1" ht="16.5" customHeight="1">
      <c r="A126" s="35"/>
      <c r="B126" s="36"/>
      <c r="C126" s="193" t="s">
        <v>92</v>
      </c>
      <c r="D126" s="193" t="s">
        <v>158</v>
      </c>
      <c r="E126" s="194" t="s">
        <v>92</v>
      </c>
      <c r="F126" s="195" t="s">
        <v>1663</v>
      </c>
      <c r="G126" s="196" t="s">
        <v>1661</v>
      </c>
      <c r="H126" s="197">
        <v>1</v>
      </c>
      <c r="I126" s="198"/>
      <c r="J126" s="199">
        <f t="shared" si="0"/>
        <v>0</v>
      </c>
      <c r="K126" s="200"/>
      <c r="L126" s="40"/>
      <c r="M126" s="201" t="s">
        <v>1</v>
      </c>
      <c r="N126" s="202" t="s">
        <v>41</v>
      </c>
      <c r="O126" s="72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95</v>
      </c>
      <c r="AT126" s="205" t="s">
        <v>158</v>
      </c>
      <c r="AU126" s="205" t="s">
        <v>83</v>
      </c>
      <c r="AY126" s="18" t="s">
        <v>156</v>
      </c>
      <c r="BE126" s="206">
        <f t="shared" si="4"/>
        <v>0</v>
      </c>
      <c r="BF126" s="206">
        <f t="shared" si="5"/>
        <v>0</v>
      </c>
      <c r="BG126" s="206">
        <f t="shared" si="6"/>
        <v>0</v>
      </c>
      <c r="BH126" s="206">
        <f t="shared" si="7"/>
        <v>0</v>
      </c>
      <c r="BI126" s="206">
        <f t="shared" si="8"/>
        <v>0</v>
      </c>
      <c r="BJ126" s="18" t="s">
        <v>83</v>
      </c>
      <c r="BK126" s="206">
        <f t="shared" si="9"/>
        <v>0</v>
      </c>
      <c r="BL126" s="18" t="s">
        <v>95</v>
      </c>
      <c r="BM126" s="205" t="s">
        <v>101</v>
      </c>
    </row>
    <row r="127" spans="1:65" s="2" customFormat="1" ht="16.5" customHeight="1">
      <c r="A127" s="35"/>
      <c r="B127" s="36"/>
      <c r="C127" s="193" t="s">
        <v>95</v>
      </c>
      <c r="D127" s="193" t="s">
        <v>158</v>
      </c>
      <c r="E127" s="194" t="s">
        <v>1664</v>
      </c>
      <c r="F127" s="195" t="s">
        <v>1665</v>
      </c>
      <c r="G127" s="196" t="s">
        <v>1661</v>
      </c>
      <c r="H127" s="197">
        <v>1</v>
      </c>
      <c r="I127" s="198"/>
      <c r="J127" s="199">
        <f t="shared" si="0"/>
        <v>0</v>
      </c>
      <c r="K127" s="200"/>
      <c r="L127" s="40"/>
      <c r="M127" s="201" t="s">
        <v>1</v>
      </c>
      <c r="N127" s="202" t="s">
        <v>41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95</v>
      </c>
      <c r="AT127" s="205" t="s">
        <v>158</v>
      </c>
      <c r="AU127" s="205" t="s">
        <v>83</v>
      </c>
      <c r="AY127" s="18" t="s">
        <v>156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8" t="s">
        <v>83</v>
      </c>
      <c r="BK127" s="206">
        <f t="shared" si="9"/>
        <v>0</v>
      </c>
      <c r="BL127" s="18" t="s">
        <v>95</v>
      </c>
      <c r="BM127" s="205" t="s">
        <v>192</v>
      </c>
    </row>
    <row r="128" spans="1:65" s="2" customFormat="1" ht="16.5" customHeight="1">
      <c r="A128" s="35"/>
      <c r="B128" s="36"/>
      <c r="C128" s="193" t="s">
        <v>98</v>
      </c>
      <c r="D128" s="193" t="s">
        <v>158</v>
      </c>
      <c r="E128" s="194" t="s">
        <v>95</v>
      </c>
      <c r="F128" s="195" t="s">
        <v>1666</v>
      </c>
      <c r="G128" s="196" t="s">
        <v>1661</v>
      </c>
      <c r="H128" s="197">
        <v>1</v>
      </c>
      <c r="I128" s="198"/>
      <c r="J128" s="199">
        <f t="shared" si="0"/>
        <v>0</v>
      </c>
      <c r="K128" s="200"/>
      <c r="L128" s="40"/>
      <c r="M128" s="201" t="s">
        <v>1</v>
      </c>
      <c r="N128" s="202" t="s">
        <v>41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95</v>
      </c>
      <c r="AT128" s="205" t="s">
        <v>158</v>
      </c>
      <c r="AU128" s="205" t="s">
        <v>83</v>
      </c>
      <c r="AY128" s="18" t="s">
        <v>156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8" t="s">
        <v>83</v>
      </c>
      <c r="BK128" s="206">
        <f t="shared" si="9"/>
        <v>0</v>
      </c>
      <c r="BL128" s="18" t="s">
        <v>95</v>
      </c>
      <c r="BM128" s="205" t="s">
        <v>187</v>
      </c>
    </row>
    <row r="129" spans="1:65" s="2" customFormat="1" ht="16.5" customHeight="1">
      <c r="A129" s="35"/>
      <c r="B129" s="36"/>
      <c r="C129" s="193" t="s">
        <v>101</v>
      </c>
      <c r="D129" s="193" t="s">
        <v>158</v>
      </c>
      <c r="E129" s="194" t="s">
        <v>1667</v>
      </c>
      <c r="F129" s="195" t="s">
        <v>1668</v>
      </c>
      <c r="G129" s="196" t="s">
        <v>1661</v>
      </c>
      <c r="H129" s="197">
        <v>1</v>
      </c>
      <c r="I129" s="198"/>
      <c r="J129" s="199">
        <f t="shared" si="0"/>
        <v>0</v>
      </c>
      <c r="K129" s="200"/>
      <c r="L129" s="40"/>
      <c r="M129" s="201" t="s">
        <v>1</v>
      </c>
      <c r="N129" s="202" t="s">
        <v>41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95</v>
      </c>
      <c r="AT129" s="205" t="s">
        <v>158</v>
      </c>
      <c r="AU129" s="205" t="s">
        <v>83</v>
      </c>
      <c r="AY129" s="18" t="s">
        <v>156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83</v>
      </c>
      <c r="BK129" s="206">
        <f t="shared" si="9"/>
        <v>0</v>
      </c>
      <c r="BL129" s="18" t="s">
        <v>95</v>
      </c>
      <c r="BM129" s="205" t="s">
        <v>8</v>
      </c>
    </row>
    <row r="130" spans="1:65" s="2" customFormat="1" ht="16.5" customHeight="1">
      <c r="A130" s="35"/>
      <c r="B130" s="36"/>
      <c r="C130" s="193" t="s">
        <v>188</v>
      </c>
      <c r="D130" s="193" t="s">
        <v>158</v>
      </c>
      <c r="E130" s="194" t="s">
        <v>1669</v>
      </c>
      <c r="F130" s="195" t="s">
        <v>1670</v>
      </c>
      <c r="G130" s="196" t="s">
        <v>1661</v>
      </c>
      <c r="H130" s="197">
        <v>1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41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95</v>
      </c>
      <c r="AT130" s="205" t="s">
        <v>158</v>
      </c>
      <c r="AU130" s="205" t="s">
        <v>83</v>
      </c>
      <c r="AY130" s="18" t="s">
        <v>156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95</v>
      </c>
      <c r="BM130" s="205" t="s">
        <v>196</v>
      </c>
    </row>
    <row r="131" spans="1:65" s="2" customFormat="1" ht="16.5" customHeight="1">
      <c r="A131" s="35"/>
      <c r="B131" s="36"/>
      <c r="C131" s="193" t="s">
        <v>192</v>
      </c>
      <c r="D131" s="193" t="s">
        <v>158</v>
      </c>
      <c r="E131" s="194" t="s">
        <v>1671</v>
      </c>
      <c r="F131" s="195" t="s">
        <v>1672</v>
      </c>
      <c r="G131" s="196" t="s">
        <v>295</v>
      </c>
      <c r="H131" s="197">
        <v>3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41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95</v>
      </c>
      <c r="AT131" s="205" t="s">
        <v>158</v>
      </c>
      <c r="AU131" s="205" t="s">
        <v>83</v>
      </c>
      <c r="AY131" s="18" t="s">
        <v>156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95</v>
      </c>
      <c r="BM131" s="205" t="s">
        <v>200</v>
      </c>
    </row>
    <row r="132" spans="1:65" s="2" customFormat="1" ht="24.15" customHeight="1">
      <c r="A132" s="35"/>
      <c r="B132" s="36"/>
      <c r="C132" s="193" t="s">
        <v>197</v>
      </c>
      <c r="D132" s="193" t="s">
        <v>158</v>
      </c>
      <c r="E132" s="194" t="s">
        <v>98</v>
      </c>
      <c r="F132" s="195" t="s">
        <v>1673</v>
      </c>
      <c r="G132" s="196" t="s">
        <v>1661</v>
      </c>
      <c r="H132" s="197">
        <v>40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95</v>
      </c>
      <c r="AT132" s="205" t="s">
        <v>158</v>
      </c>
      <c r="AU132" s="205" t="s">
        <v>83</v>
      </c>
      <c r="AY132" s="18" t="s">
        <v>156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95</v>
      </c>
      <c r="BM132" s="205" t="s">
        <v>252</v>
      </c>
    </row>
    <row r="133" spans="1:65" s="2" customFormat="1" ht="21.75" customHeight="1">
      <c r="A133" s="35"/>
      <c r="B133" s="36"/>
      <c r="C133" s="193" t="s">
        <v>187</v>
      </c>
      <c r="D133" s="193" t="s">
        <v>158</v>
      </c>
      <c r="E133" s="194" t="s">
        <v>1674</v>
      </c>
      <c r="F133" s="195" t="s">
        <v>1675</v>
      </c>
      <c r="G133" s="196" t="s">
        <v>1661</v>
      </c>
      <c r="H133" s="197">
        <v>28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95</v>
      </c>
      <c r="AT133" s="205" t="s">
        <v>158</v>
      </c>
      <c r="AU133" s="205" t="s">
        <v>83</v>
      </c>
      <c r="AY133" s="18" t="s">
        <v>156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95</v>
      </c>
      <c r="BM133" s="205" t="s">
        <v>219</v>
      </c>
    </row>
    <row r="134" spans="1:65" s="2" customFormat="1" ht="21.75" customHeight="1">
      <c r="A134" s="35"/>
      <c r="B134" s="36"/>
      <c r="C134" s="193" t="s">
        <v>205</v>
      </c>
      <c r="D134" s="193" t="s">
        <v>158</v>
      </c>
      <c r="E134" s="194" t="s">
        <v>101</v>
      </c>
      <c r="F134" s="195" t="s">
        <v>1676</v>
      </c>
      <c r="G134" s="196" t="s">
        <v>1661</v>
      </c>
      <c r="H134" s="197">
        <v>26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95</v>
      </c>
      <c r="AT134" s="205" t="s">
        <v>158</v>
      </c>
      <c r="AU134" s="205" t="s">
        <v>83</v>
      </c>
      <c r="AY134" s="18" t="s">
        <v>156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95</v>
      </c>
      <c r="BM134" s="205" t="s">
        <v>225</v>
      </c>
    </row>
    <row r="135" spans="1:65" s="2" customFormat="1" ht="16.5" customHeight="1">
      <c r="A135" s="35"/>
      <c r="B135" s="36"/>
      <c r="C135" s="193" t="s">
        <v>8</v>
      </c>
      <c r="D135" s="193" t="s">
        <v>158</v>
      </c>
      <c r="E135" s="194" t="s">
        <v>188</v>
      </c>
      <c r="F135" s="195" t="s">
        <v>1677</v>
      </c>
      <c r="G135" s="196" t="s">
        <v>1661</v>
      </c>
      <c r="H135" s="197">
        <v>3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95</v>
      </c>
      <c r="AT135" s="205" t="s">
        <v>158</v>
      </c>
      <c r="AU135" s="205" t="s">
        <v>83</v>
      </c>
      <c r="AY135" s="18" t="s">
        <v>156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95</v>
      </c>
      <c r="BM135" s="205" t="s">
        <v>237</v>
      </c>
    </row>
    <row r="136" spans="1:65" s="2" customFormat="1" ht="24.15" customHeight="1">
      <c r="A136" s="35"/>
      <c r="B136" s="36"/>
      <c r="C136" s="193" t="s">
        <v>222</v>
      </c>
      <c r="D136" s="193" t="s">
        <v>158</v>
      </c>
      <c r="E136" s="194" t="s">
        <v>1678</v>
      </c>
      <c r="F136" s="195" t="s">
        <v>1679</v>
      </c>
      <c r="G136" s="196" t="s">
        <v>203</v>
      </c>
      <c r="H136" s="197">
        <v>265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95</v>
      </c>
      <c r="AT136" s="205" t="s">
        <v>158</v>
      </c>
      <c r="AU136" s="205" t="s">
        <v>83</v>
      </c>
      <c r="AY136" s="18" t="s">
        <v>156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95</v>
      </c>
      <c r="BM136" s="205" t="s">
        <v>255</v>
      </c>
    </row>
    <row r="137" spans="1:65" s="2" customFormat="1" ht="24.15" customHeight="1">
      <c r="A137" s="35"/>
      <c r="B137" s="36"/>
      <c r="C137" s="193" t="s">
        <v>196</v>
      </c>
      <c r="D137" s="193" t="s">
        <v>158</v>
      </c>
      <c r="E137" s="194" t="s">
        <v>1680</v>
      </c>
      <c r="F137" s="195" t="s">
        <v>1681</v>
      </c>
      <c r="G137" s="196" t="s">
        <v>203</v>
      </c>
      <c r="H137" s="197">
        <v>15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95</v>
      </c>
      <c r="AT137" s="205" t="s">
        <v>158</v>
      </c>
      <c r="AU137" s="205" t="s">
        <v>83</v>
      </c>
      <c r="AY137" s="18" t="s">
        <v>156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95</v>
      </c>
      <c r="BM137" s="205" t="s">
        <v>261</v>
      </c>
    </row>
    <row r="138" spans="1:65" s="2" customFormat="1" ht="24.15" customHeight="1">
      <c r="A138" s="35"/>
      <c r="B138" s="36"/>
      <c r="C138" s="193" t="s">
        <v>234</v>
      </c>
      <c r="D138" s="193" t="s">
        <v>158</v>
      </c>
      <c r="E138" s="194" t="s">
        <v>1682</v>
      </c>
      <c r="F138" s="195" t="s">
        <v>1683</v>
      </c>
      <c r="G138" s="196" t="s">
        <v>295</v>
      </c>
      <c r="H138" s="197">
        <v>140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95</v>
      </c>
      <c r="AT138" s="205" t="s">
        <v>158</v>
      </c>
      <c r="AU138" s="205" t="s">
        <v>83</v>
      </c>
      <c r="AY138" s="18" t="s">
        <v>156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95</v>
      </c>
      <c r="BM138" s="205" t="s">
        <v>266</v>
      </c>
    </row>
    <row r="139" spans="1:65" s="2" customFormat="1" ht="24.15" customHeight="1">
      <c r="A139" s="35"/>
      <c r="B139" s="36"/>
      <c r="C139" s="193" t="s">
        <v>200</v>
      </c>
      <c r="D139" s="193" t="s">
        <v>158</v>
      </c>
      <c r="E139" s="194" t="s">
        <v>1684</v>
      </c>
      <c r="F139" s="195" t="s">
        <v>1685</v>
      </c>
      <c r="G139" s="196" t="s">
        <v>295</v>
      </c>
      <c r="H139" s="197">
        <v>25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95</v>
      </c>
      <c r="AT139" s="205" t="s">
        <v>158</v>
      </c>
      <c r="AU139" s="205" t="s">
        <v>83</v>
      </c>
      <c r="AY139" s="18" t="s">
        <v>156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95</v>
      </c>
      <c r="BM139" s="205" t="s">
        <v>271</v>
      </c>
    </row>
    <row r="140" spans="1:65" s="2" customFormat="1" ht="24.15" customHeight="1">
      <c r="A140" s="35"/>
      <c r="B140" s="36"/>
      <c r="C140" s="193" t="s">
        <v>244</v>
      </c>
      <c r="D140" s="193" t="s">
        <v>158</v>
      </c>
      <c r="E140" s="194" t="s">
        <v>1686</v>
      </c>
      <c r="F140" s="195" t="s">
        <v>1687</v>
      </c>
      <c r="G140" s="196" t="s">
        <v>295</v>
      </c>
      <c r="H140" s="197">
        <v>22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95</v>
      </c>
      <c r="AT140" s="205" t="s">
        <v>158</v>
      </c>
      <c r="AU140" s="205" t="s">
        <v>83</v>
      </c>
      <c r="AY140" s="18" t="s">
        <v>156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95</v>
      </c>
      <c r="BM140" s="205" t="s">
        <v>336</v>
      </c>
    </row>
    <row r="141" spans="1:65" s="2" customFormat="1" ht="24.15" customHeight="1">
      <c r="A141" s="35"/>
      <c r="B141" s="36"/>
      <c r="C141" s="193" t="s">
        <v>252</v>
      </c>
      <c r="D141" s="193" t="s">
        <v>158</v>
      </c>
      <c r="E141" s="194" t="s">
        <v>1688</v>
      </c>
      <c r="F141" s="195" t="s">
        <v>1689</v>
      </c>
      <c r="G141" s="196" t="s">
        <v>295</v>
      </c>
      <c r="H141" s="197">
        <v>74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95</v>
      </c>
      <c r="AT141" s="205" t="s">
        <v>158</v>
      </c>
      <c r="AU141" s="205" t="s">
        <v>83</v>
      </c>
      <c r="AY141" s="18" t="s">
        <v>156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95</v>
      </c>
      <c r="BM141" s="205" t="s">
        <v>356</v>
      </c>
    </row>
    <row r="142" spans="1:65" s="2" customFormat="1" ht="24.15" customHeight="1">
      <c r="A142" s="35"/>
      <c r="B142" s="36"/>
      <c r="C142" s="193" t="s">
        <v>258</v>
      </c>
      <c r="D142" s="193" t="s">
        <v>158</v>
      </c>
      <c r="E142" s="194" t="s">
        <v>1690</v>
      </c>
      <c r="F142" s="195" t="s">
        <v>1691</v>
      </c>
      <c r="G142" s="196" t="s">
        <v>295</v>
      </c>
      <c r="H142" s="197">
        <v>33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95</v>
      </c>
      <c r="AT142" s="205" t="s">
        <v>158</v>
      </c>
      <c r="AU142" s="205" t="s">
        <v>83</v>
      </c>
      <c r="AY142" s="18" t="s">
        <v>156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95</v>
      </c>
      <c r="BM142" s="205" t="s">
        <v>367</v>
      </c>
    </row>
    <row r="143" spans="1:65" s="2" customFormat="1" ht="24.15" customHeight="1">
      <c r="A143" s="35"/>
      <c r="B143" s="36"/>
      <c r="C143" s="193" t="s">
        <v>219</v>
      </c>
      <c r="D143" s="193" t="s">
        <v>158</v>
      </c>
      <c r="E143" s="194" t="s">
        <v>1692</v>
      </c>
      <c r="F143" s="195" t="s">
        <v>1693</v>
      </c>
      <c r="G143" s="196" t="s">
        <v>295</v>
      </c>
      <c r="H143" s="197">
        <v>27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95</v>
      </c>
      <c r="AT143" s="205" t="s">
        <v>158</v>
      </c>
      <c r="AU143" s="205" t="s">
        <v>83</v>
      </c>
      <c r="AY143" s="18" t="s">
        <v>156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95</v>
      </c>
      <c r="BM143" s="205" t="s">
        <v>376</v>
      </c>
    </row>
    <row r="144" spans="1:65" s="2" customFormat="1" ht="24.15" customHeight="1">
      <c r="A144" s="35"/>
      <c r="B144" s="36"/>
      <c r="C144" s="193" t="s">
        <v>7</v>
      </c>
      <c r="D144" s="193" t="s">
        <v>158</v>
      </c>
      <c r="E144" s="194" t="s">
        <v>1694</v>
      </c>
      <c r="F144" s="195" t="s">
        <v>1695</v>
      </c>
      <c r="G144" s="196" t="s">
        <v>295</v>
      </c>
      <c r="H144" s="197">
        <v>4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95</v>
      </c>
      <c r="AT144" s="205" t="s">
        <v>158</v>
      </c>
      <c r="AU144" s="205" t="s">
        <v>83</v>
      </c>
      <c r="AY144" s="18" t="s">
        <v>156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95</v>
      </c>
      <c r="BM144" s="205" t="s">
        <v>410</v>
      </c>
    </row>
    <row r="145" spans="1:65" s="2" customFormat="1" ht="24.15" customHeight="1">
      <c r="A145" s="35"/>
      <c r="B145" s="36"/>
      <c r="C145" s="193" t="s">
        <v>225</v>
      </c>
      <c r="D145" s="193" t="s">
        <v>158</v>
      </c>
      <c r="E145" s="194" t="s">
        <v>1696</v>
      </c>
      <c r="F145" s="195" t="s">
        <v>1697</v>
      </c>
      <c r="G145" s="196" t="s">
        <v>295</v>
      </c>
      <c r="H145" s="197">
        <v>6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95</v>
      </c>
      <c r="AT145" s="205" t="s">
        <v>158</v>
      </c>
      <c r="AU145" s="205" t="s">
        <v>83</v>
      </c>
      <c r="AY145" s="18" t="s">
        <v>156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95</v>
      </c>
      <c r="BM145" s="205" t="s">
        <v>424</v>
      </c>
    </row>
    <row r="146" spans="1:65" s="2" customFormat="1" ht="24.15" customHeight="1">
      <c r="A146" s="35"/>
      <c r="B146" s="36"/>
      <c r="C146" s="193" t="s">
        <v>277</v>
      </c>
      <c r="D146" s="193" t="s">
        <v>158</v>
      </c>
      <c r="E146" s="194" t="s">
        <v>1698</v>
      </c>
      <c r="F146" s="195" t="s">
        <v>1699</v>
      </c>
      <c r="G146" s="196" t="s">
        <v>295</v>
      </c>
      <c r="H146" s="197">
        <v>6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95</v>
      </c>
      <c r="AT146" s="205" t="s">
        <v>158</v>
      </c>
      <c r="AU146" s="205" t="s">
        <v>83</v>
      </c>
      <c r="AY146" s="18" t="s">
        <v>156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95</v>
      </c>
      <c r="BM146" s="205" t="s">
        <v>435</v>
      </c>
    </row>
    <row r="147" spans="1:65" s="2" customFormat="1" ht="24.15" customHeight="1">
      <c r="A147" s="35"/>
      <c r="B147" s="36"/>
      <c r="C147" s="193" t="s">
        <v>237</v>
      </c>
      <c r="D147" s="193" t="s">
        <v>158</v>
      </c>
      <c r="E147" s="194" t="s">
        <v>1700</v>
      </c>
      <c r="F147" s="195" t="s">
        <v>1701</v>
      </c>
      <c r="G147" s="196" t="s">
        <v>295</v>
      </c>
      <c r="H147" s="197">
        <v>4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95</v>
      </c>
      <c r="AT147" s="205" t="s">
        <v>158</v>
      </c>
      <c r="AU147" s="205" t="s">
        <v>83</v>
      </c>
      <c r="AY147" s="18" t="s">
        <v>156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95</v>
      </c>
      <c r="BM147" s="205" t="s">
        <v>444</v>
      </c>
    </row>
    <row r="148" spans="1:65" s="2" customFormat="1" ht="24.15" customHeight="1">
      <c r="A148" s="35"/>
      <c r="B148" s="36"/>
      <c r="C148" s="193" t="s">
        <v>285</v>
      </c>
      <c r="D148" s="193" t="s">
        <v>158</v>
      </c>
      <c r="E148" s="194" t="s">
        <v>1702</v>
      </c>
      <c r="F148" s="195" t="s">
        <v>1703</v>
      </c>
      <c r="G148" s="196" t="s">
        <v>295</v>
      </c>
      <c r="H148" s="197">
        <v>2</v>
      </c>
      <c r="I148" s="198"/>
      <c r="J148" s="199">
        <f t="shared" si="0"/>
        <v>0</v>
      </c>
      <c r="K148" s="200"/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95</v>
      </c>
      <c r="AT148" s="205" t="s">
        <v>158</v>
      </c>
      <c r="AU148" s="205" t="s">
        <v>83</v>
      </c>
      <c r="AY148" s="18" t="s">
        <v>156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95</v>
      </c>
      <c r="BM148" s="205" t="s">
        <v>454</v>
      </c>
    </row>
    <row r="149" spans="1:65" s="2" customFormat="1" ht="24.15" customHeight="1">
      <c r="A149" s="35"/>
      <c r="B149" s="36"/>
      <c r="C149" s="193" t="s">
        <v>255</v>
      </c>
      <c r="D149" s="193" t="s">
        <v>158</v>
      </c>
      <c r="E149" s="194" t="s">
        <v>1704</v>
      </c>
      <c r="F149" s="195" t="s">
        <v>1705</v>
      </c>
      <c r="G149" s="196" t="s">
        <v>295</v>
      </c>
      <c r="H149" s="197">
        <v>65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95</v>
      </c>
      <c r="AT149" s="205" t="s">
        <v>158</v>
      </c>
      <c r="AU149" s="205" t="s">
        <v>83</v>
      </c>
      <c r="AY149" s="18" t="s">
        <v>156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95</v>
      </c>
      <c r="BM149" s="205" t="s">
        <v>462</v>
      </c>
    </row>
    <row r="150" spans="1:65" s="2" customFormat="1" ht="24.15" customHeight="1">
      <c r="A150" s="35"/>
      <c r="B150" s="36"/>
      <c r="C150" s="193" t="s">
        <v>170</v>
      </c>
      <c r="D150" s="193" t="s">
        <v>158</v>
      </c>
      <c r="E150" s="194" t="s">
        <v>192</v>
      </c>
      <c r="F150" s="195" t="s">
        <v>1706</v>
      </c>
      <c r="G150" s="196" t="s">
        <v>295</v>
      </c>
      <c r="H150" s="197">
        <v>9</v>
      </c>
      <c r="I150" s="198"/>
      <c r="J150" s="199">
        <f t="shared" si="0"/>
        <v>0</v>
      </c>
      <c r="K150" s="200"/>
      <c r="L150" s="40"/>
      <c r="M150" s="201" t="s">
        <v>1</v>
      </c>
      <c r="N150" s="202" t="s">
        <v>41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95</v>
      </c>
      <c r="AT150" s="205" t="s">
        <v>158</v>
      </c>
      <c r="AU150" s="205" t="s">
        <v>83</v>
      </c>
      <c r="AY150" s="18" t="s">
        <v>156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95</v>
      </c>
      <c r="BM150" s="205" t="s">
        <v>485</v>
      </c>
    </row>
    <row r="151" spans="1:65" s="2" customFormat="1" ht="16.5" customHeight="1">
      <c r="A151" s="35"/>
      <c r="B151" s="36"/>
      <c r="C151" s="193" t="s">
        <v>261</v>
      </c>
      <c r="D151" s="193" t="s">
        <v>158</v>
      </c>
      <c r="E151" s="194" t="s">
        <v>197</v>
      </c>
      <c r="F151" s="195" t="s">
        <v>1707</v>
      </c>
      <c r="G151" s="196" t="s">
        <v>295</v>
      </c>
      <c r="H151" s="197">
        <v>1</v>
      </c>
      <c r="I151" s="198"/>
      <c r="J151" s="199">
        <f t="shared" si="0"/>
        <v>0</v>
      </c>
      <c r="K151" s="200"/>
      <c r="L151" s="40"/>
      <c r="M151" s="201" t="s">
        <v>1</v>
      </c>
      <c r="N151" s="202" t="s">
        <v>41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95</v>
      </c>
      <c r="AT151" s="205" t="s">
        <v>158</v>
      </c>
      <c r="AU151" s="205" t="s">
        <v>83</v>
      </c>
      <c r="AY151" s="18" t="s">
        <v>156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95</v>
      </c>
      <c r="BM151" s="205" t="s">
        <v>493</v>
      </c>
    </row>
    <row r="152" spans="1:65" s="2" customFormat="1" ht="21.75" customHeight="1">
      <c r="A152" s="35"/>
      <c r="B152" s="36"/>
      <c r="C152" s="193" t="s">
        <v>304</v>
      </c>
      <c r="D152" s="193" t="s">
        <v>158</v>
      </c>
      <c r="E152" s="194" t="s">
        <v>1708</v>
      </c>
      <c r="F152" s="195" t="s">
        <v>1709</v>
      </c>
      <c r="G152" s="196" t="s">
        <v>295</v>
      </c>
      <c r="H152" s="197">
        <v>8</v>
      </c>
      <c r="I152" s="198"/>
      <c r="J152" s="199">
        <f t="shared" si="0"/>
        <v>0</v>
      </c>
      <c r="K152" s="200"/>
      <c r="L152" s="40"/>
      <c r="M152" s="201" t="s">
        <v>1</v>
      </c>
      <c r="N152" s="202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95</v>
      </c>
      <c r="AT152" s="205" t="s">
        <v>158</v>
      </c>
      <c r="AU152" s="205" t="s">
        <v>83</v>
      </c>
      <c r="AY152" s="18" t="s">
        <v>156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95</v>
      </c>
      <c r="BM152" s="205" t="s">
        <v>501</v>
      </c>
    </row>
    <row r="153" spans="1:65" s="2" customFormat="1" ht="16.5" customHeight="1">
      <c r="A153" s="35"/>
      <c r="B153" s="36"/>
      <c r="C153" s="193" t="s">
        <v>266</v>
      </c>
      <c r="D153" s="193" t="s">
        <v>158</v>
      </c>
      <c r="E153" s="194" t="s">
        <v>187</v>
      </c>
      <c r="F153" s="195" t="s">
        <v>1710</v>
      </c>
      <c r="G153" s="196" t="s">
        <v>1661</v>
      </c>
      <c r="H153" s="197">
        <v>3</v>
      </c>
      <c r="I153" s="198"/>
      <c r="J153" s="199">
        <f t="shared" si="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95</v>
      </c>
      <c r="AT153" s="205" t="s">
        <v>158</v>
      </c>
      <c r="AU153" s="205" t="s">
        <v>83</v>
      </c>
      <c r="AY153" s="18" t="s">
        <v>156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95</v>
      </c>
      <c r="BM153" s="205" t="s">
        <v>511</v>
      </c>
    </row>
    <row r="154" spans="1:65" s="2" customFormat="1" ht="16.5" customHeight="1">
      <c r="A154" s="35"/>
      <c r="B154" s="36"/>
      <c r="C154" s="193" t="s">
        <v>313</v>
      </c>
      <c r="D154" s="193" t="s">
        <v>158</v>
      </c>
      <c r="E154" s="194" t="s">
        <v>205</v>
      </c>
      <c r="F154" s="195" t="s">
        <v>1711</v>
      </c>
      <c r="G154" s="196" t="s">
        <v>1661</v>
      </c>
      <c r="H154" s="197">
        <v>1</v>
      </c>
      <c r="I154" s="198"/>
      <c r="J154" s="199">
        <f t="shared" si="0"/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95</v>
      </c>
      <c r="AT154" s="205" t="s">
        <v>158</v>
      </c>
      <c r="AU154" s="205" t="s">
        <v>83</v>
      </c>
      <c r="AY154" s="18" t="s">
        <v>156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95</v>
      </c>
      <c r="BM154" s="205" t="s">
        <v>518</v>
      </c>
    </row>
    <row r="155" spans="1:65" s="2" customFormat="1" ht="16.5" customHeight="1">
      <c r="A155" s="35"/>
      <c r="B155" s="36"/>
      <c r="C155" s="193" t="s">
        <v>271</v>
      </c>
      <c r="D155" s="193" t="s">
        <v>158</v>
      </c>
      <c r="E155" s="194" t="s">
        <v>8</v>
      </c>
      <c r="F155" s="195" t="s">
        <v>1712</v>
      </c>
      <c r="G155" s="196" t="s">
        <v>1661</v>
      </c>
      <c r="H155" s="197">
        <v>1</v>
      </c>
      <c r="I155" s="198"/>
      <c r="J155" s="199">
        <f t="shared" si="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95</v>
      </c>
      <c r="AT155" s="205" t="s">
        <v>158</v>
      </c>
      <c r="AU155" s="205" t="s">
        <v>83</v>
      </c>
      <c r="AY155" s="18" t="s">
        <v>156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95</v>
      </c>
      <c r="BM155" s="205" t="s">
        <v>448</v>
      </c>
    </row>
    <row r="156" spans="1:65" s="2" customFormat="1" ht="24.15" customHeight="1">
      <c r="A156" s="35"/>
      <c r="B156" s="36"/>
      <c r="C156" s="193" t="s">
        <v>340</v>
      </c>
      <c r="D156" s="193" t="s">
        <v>158</v>
      </c>
      <c r="E156" s="194" t="s">
        <v>1713</v>
      </c>
      <c r="F156" s="195" t="s">
        <v>1714</v>
      </c>
      <c r="G156" s="196" t="s">
        <v>203</v>
      </c>
      <c r="H156" s="197">
        <v>234</v>
      </c>
      <c r="I156" s="198"/>
      <c r="J156" s="199">
        <f t="shared" ref="J156:J187" si="10"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 t="shared" ref="P156:P187" si="11">O156*H156</f>
        <v>0</v>
      </c>
      <c r="Q156" s="203">
        <v>0</v>
      </c>
      <c r="R156" s="203">
        <f t="shared" ref="R156:R187" si="12">Q156*H156</f>
        <v>0</v>
      </c>
      <c r="S156" s="203">
        <v>0</v>
      </c>
      <c r="T156" s="204">
        <f t="shared" ref="T156:T187" si="13"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95</v>
      </c>
      <c r="AT156" s="205" t="s">
        <v>158</v>
      </c>
      <c r="AU156" s="205" t="s">
        <v>83</v>
      </c>
      <c r="AY156" s="18" t="s">
        <v>156</v>
      </c>
      <c r="BE156" s="206">
        <f t="shared" ref="BE156:BE187" si="14">IF(N156="základní",J156,0)</f>
        <v>0</v>
      </c>
      <c r="BF156" s="206">
        <f t="shared" ref="BF156:BF187" si="15">IF(N156="snížená",J156,0)</f>
        <v>0</v>
      </c>
      <c r="BG156" s="206">
        <f t="shared" ref="BG156:BG187" si="16">IF(N156="zákl. přenesená",J156,0)</f>
        <v>0</v>
      </c>
      <c r="BH156" s="206">
        <f t="shared" ref="BH156:BH187" si="17">IF(N156="sníž. přenesená",J156,0)</f>
        <v>0</v>
      </c>
      <c r="BI156" s="206">
        <f t="shared" ref="BI156:BI187" si="18">IF(N156="nulová",J156,0)</f>
        <v>0</v>
      </c>
      <c r="BJ156" s="18" t="s">
        <v>83</v>
      </c>
      <c r="BK156" s="206">
        <f t="shared" ref="BK156:BK187" si="19">ROUND(I156*H156,2)</f>
        <v>0</v>
      </c>
      <c r="BL156" s="18" t="s">
        <v>95</v>
      </c>
      <c r="BM156" s="205" t="s">
        <v>533</v>
      </c>
    </row>
    <row r="157" spans="1:65" s="2" customFormat="1" ht="24.15" customHeight="1">
      <c r="A157" s="35"/>
      <c r="B157" s="36"/>
      <c r="C157" s="193" t="s">
        <v>336</v>
      </c>
      <c r="D157" s="193" t="s">
        <v>158</v>
      </c>
      <c r="E157" s="194" t="s">
        <v>1715</v>
      </c>
      <c r="F157" s="195" t="s">
        <v>1716</v>
      </c>
      <c r="G157" s="196" t="s">
        <v>203</v>
      </c>
      <c r="H157" s="197">
        <v>122</v>
      </c>
      <c r="I157" s="198"/>
      <c r="J157" s="199">
        <f t="shared" si="10"/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95</v>
      </c>
      <c r="AT157" s="205" t="s">
        <v>158</v>
      </c>
      <c r="AU157" s="205" t="s">
        <v>83</v>
      </c>
      <c r="AY157" s="18" t="s">
        <v>156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95</v>
      </c>
      <c r="BM157" s="205" t="s">
        <v>542</v>
      </c>
    </row>
    <row r="158" spans="1:65" s="2" customFormat="1" ht="24.15" customHeight="1">
      <c r="A158" s="35"/>
      <c r="B158" s="36"/>
      <c r="C158" s="193" t="s">
        <v>351</v>
      </c>
      <c r="D158" s="193" t="s">
        <v>158</v>
      </c>
      <c r="E158" s="194" t="s">
        <v>1717</v>
      </c>
      <c r="F158" s="195" t="s">
        <v>1718</v>
      </c>
      <c r="G158" s="196" t="s">
        <v>203</v>
      </c>
      <c r="H158" s="197">
        <v>316</v>
      </c>
      <c r="I158" s="198"/>
      <c r="J158" s="199">
        <f t="shared" si="1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95</v>
      </c>
      <c r="AT158" s="205" t="s">
        <v>158</v>
      </c>
      <c r="AU158" s="205" t="s">
        <v>83</v>
      </c>
      <c r="AY158" s="18" t="s">
        <v>156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95</v>
      </c>
      <c r="BM158" s="205" t="s">
        <v>552</v>
      </c>
    </row>
    <row r="159" spans="1:65" s="2" customFormat="1" ht="24.15" customHeight="1">
      <c r="A159" s="35"/>
      <c r="B159" s="36"/>
      <c r="C159" s="193" t="s">
        <v>356</v>
      </c>
      <c r="D159" s="193" t="s">
        <v>158</v>
      </c>
      <c r="E159" s="194" t="s">
        <v>1719</v>
      </c>
      <c r="F159" s="195" t="s">
        <v>1720</v>
      </c>
      <c r="G159" s="196" t="s">
        <v>203</v>
      </c>
      <c r="H159" s="197">
        <v>467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95</v>
      </c>
      <c r="AT159" s="205" t="s">
        <v>158</v>
      </c>
      <c r="AU159" s="205" t="s">
        <v>83</v>
      </c>
      <c r="AY159" s="18" t="s">
        <v>156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95</v>
      </c>
      <c r="BM159" s="205" t="s">
        <v>560</v>
      </c>
    </row>
    <row r="160" spans="1:65" s="2" customFormat="1" ht="24.15" customHeight="1">
      <c r="A160" s="35"/>
      <c r="B160" s="36"/>
      <c r="C160" s="193" t="s">
        <v>361</v>
      </c>
      <c r="D160" s="193" t="s">
        <v>158</v>
      </c>
      <c r="E160" s="194" t="s">
        <v>1721</v>
      </c>
      <c r="F160" s="195" t="s">
        <v>1722</v>
      </c>
      <c r="G160" s="196" t="s">
        <v>203</v>
      </c>
      <c r="H160" s="197">
        <v>68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95</v>
      </c>
      <c r="AT160" s="205" t="s">
        <v>158</v>
      </c>
      <c r="AU160" s="205" t="s">
        <v>83</v>
      </c>
      <c r="AY160" s="18" t="s">
        <v>156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95</v>
      </c>
      <c r="BM160" s="205" t="s">
        <v>567</v>
      </c>
    </row>
    <row r="161" spans="1:65" s="2" customFormat="1" ht="24.15" customHeight="1">
      <c r="A161" s="35"/>
      <c r="B161" s="36"/>
      <c r="C161" s="193" t="s">
        <v>367</v>
      </c>
      <c r="D161" s="193" t="s">
        <v>158</v>
      </c>
      <c r="E161" s="194" t="s">
        <v>1723</v>
      </c>
      <c r="F161" s="195" t="s">
        <v>1724</v>
      </c>
      <c r="G161" s="196" t="s">
        <v>203</v>
      </c>
      <c r="H161" s="197">
        <v>56</v>
      </c>
      <c r="I161" s="198"/>
      <c r="J161" s="199">
        <f t="shared" si="1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95</v>
      </c>
      <c r="AT161" s="205" t="s">
        <v>158</v>
      </c>
      <c r="AU161" s="205" t="s">
        <v>83</v>
      </c>
      <c r="AY161" s="18" t="s">
        <v>156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95</v>
      </c>
      <c r="BM161" s="205" t="s">
        <v>574</v>
      </c>
    </row>
    <row r="162" spans="1:65" s="2" customFormat="1" ht="16.5" customHeight="1">
      <c r="A162" s="35"/>
      <c r="B162" s="36"/>
      <c r="C162" s="193" t="s">
        <v>371</v>
      </c>
      <c r="D162" s="193" t="s">
        <v>158</v>
      </c>
      <c r="E162" s="194" t="s">
        <v>200</v>
      </c>
      <c r="F162" s="195" t="s">
        <v>1725</v>
      </c>
      <c r="G162" s="196" t="s">
        <v>203</v>
      </c>
      <c r="H162" s="197">
        <v>560</v>
      </c>
      <c r="I162" s="198"/>
      <c r="J162" s="199">
        <f t="shared" si="1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95</v>
      </c>
      <c r="AT162" s="205" t="s">
        <v>158</v>
      </c>
      <c r="AU162" s="205" t="s">
        <v>83</v>
      </c>
      <c r="AY162" s="18" t="s">
        <v>156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95</v>
      </c>
      <c r="BM162" s="205" t="s">
        <v>584</v>
      </c>
    </row>
    <row r="163" spans="1:65" s="2" customFormat="1" ht="24.15" customHeight="1">
      <c r="A163" s="35"/>
      <c r="B163" s="36"/>
      <c r="C163" s="193" t="s">
        <v>376</v>
      </c>
      <c r="D163" s="193" t="s">
        <v>158</v>
      </c>
      <c r="E163" s="194" t="s">
        <v>1726</v>
      </c>
      <c r="F163" s="195" t="s">
        <v>1727</v>
      </c>
      <c r="G163" s="196" t="s">
        <v>203</v>
      </c>
      <c r="H163" s="197">
        <v>72</v>
      </c>
      <c r="I163" s="198"/>
      <c r="J163" s="199">
        <f t="shared" si="1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95</v>
      </c>
      <c r="AT163" s="205" t="s">
        <v>158</v>
      </c>
      <c r="AU163" s="205" t="s">
        <v>83</v>
      </c>
      <c r="AY163" s="18" t="s">
        <v>156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95</v>
      </c>
      <c r="BM163" s="205" t="s">
        <v>602</v>
      </c>
    </row>
    <row r="164" spans="1:65" s="2" customFormat="1" ht="16.5" customHeight="1">
      <c r="A164" s="35"/>
      <c r="B164" s="36"/>
      <c r="C164" s="193" t="s">
        <v>394</v>
      </c>
      <c r="D164" s="193" t="s">
        <v>158</v>
      </c>
      <c r="E164" s="194" t="s">
        <v>1728</v>
      </c>
      <c r="F164" s="195" t="s">
        <v>1729</v>
      </c>
      <c r="G164" s="196" t="s">
        <v>203</v>
      </c>
      <c r="H164" s="197">
        <v>25</v>
      </c>
      <c r="I164" s="198"/>
      <c r="J164" s="199">
        <f t="shared" si="1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95</v>
      </c>
      <c r="AT164" s="205" t="s">
        <v>158</v>
      </c>
      <c r="AU164" s="205" t="s">
        <v>83</v>
      </c>
      <c r="AY164" s="18" t="s">
        <v>156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95</v>
      </c>
      <c r="BM164" s="205" t="s">
        <v>610</v>
      </c>
    </row>
    <row r="165" spans="1:65" s="2" customFormat="1" ht="24.15" customHeight="1">
      <c r="A165" s="35"/>
      <c r="B165" s="36"/>
      <c r="C165" s="193" t="s">
        <v>410</v>
      </c>
      <c r="D165" s="193" t="s">
        <v>158</v>
      </c>
      <c r="E165" s="194" t="s">
        <v>1730</v>
      </c>
      <c r="F165" s="195" t="s">
        <v>1731</v>
      </c>
      <c r="G165" s="196" t="s">
        <v>203</v>
      </c>
      <c r="H165" s="197">
        <v>70</v>
      </c>
      <c r="I165" s="198"/>
      <c r="J165" s="199">
        <f t="shared" si="10"/>
        <v>0</v>
      </c>
      <c r="K165" s="200"/>
      <c r="L165" s="40"/>
      <c r="M165" s="201" t="s">
        <v>1</v>
      </c>
      <c r="N165" s="202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95</v>
      </c>
      <c r="AT165" s="205" t="s">
        <v>158</v>
      </c>
      <c r="AU165" s="205" t="s">
        <v>83</v>
      </c>
      <c r="AY165" s="18" t="s">
        <v>156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95</v>
      </c>
      <c r="BM165" s="205" t="s">
        <v>621</v>
      </c>
    </row>
    <row r="166" spans="1:65" s="2" customFormat="1" ht="24.15" customHeight="1">
      <c r="A166" s="35"/>
      <c r="B166" s="36"/>
      <c r="C166" s="193" t="s">
        <v>418</v>
      </c>
      <c r="D166" s="193" t="s">
        <v>158</v>
      </c>
      <c r="E166" s="194" t="s">
        <v>222</v>
      </c>
      <c r="F166" s="195" t="s">
        <v>1732</v>
      </c>
      <c r="G166" s="196" t="s">
        <v>1733</v>
      </c>
      <c r="H166" s="197">
        <v>71</v>
      </c>
      <c r="I166" s="198"/>
      <c r="J166" s="199">
        <f t="shared" si="1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95</v>
      </c>
      <c r="AT166" s="205" t="s">
        <v>158</v>
      </c>
      <c r="AU166" s="205" t="s">
        <v>83</v>
      </c>
      <c r="AY166" s="18" t="s">
        <v>156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95</v>
      </c>
      <c r="BM166" s="205" t="s">
        <v>634</v>
      </c>
    </row>
    <row r="167" spans="1:65" s="2" customFormat="1" ht="16.5" customHeight="1">
      <c r="A167" s="35"/>
      <c r="B167" s="36"/>
      <c r="C167" s="193" t="s">
        <v>424</v>
      </c>
      <c r="D167" s="193" t="s">
        <v>158</v>
      </c>
      <c r="E167" s="194" t="s">
        <v>196</v>
      </c>
      <c r="F167" s="195" t="s">
        <v>1734</v>
      </c>
      <c r="G167" s="196" t="s">
        <v>1733</v>
      </c>
      <c r="H167" s="197">
        <v>34</v>
      </c>
      <c r="I167" s="198"/>
      <c r="J167" s="199">
        <f t="shared" si="10"/>
        <v>0</v>
      </c>
      <c r="K167" s="200"/>
      <c r="L167" s="40"/>
      <c r="M167" s="201" t="s">
        <v>1</v>
      </c>
      <c r="N167" s="202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95</v>
      </c>
      <c r="AT167" s="205" t="s">
        <v>158</v>
      </c>
      <c r="AU167" s="205" t="s">
        <v>83</v>
      </c>
      <c r="AY167" s="18" t="s">
        <v>156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95</v>
      </c>
      <c r="BM167" s="205" t="s">
        <v>647</v>
      </c>
    </row>
    <row r="168" spans="1:65" s="2" customFormat="1" ht="16.5" customHeight="1">
      <c r="A168" s="35"/>
      <c r="B168" s="36"/>
      <c r="C168" s="193" t="s">
        <v>431</v>
      </c>
      <c r="D168" s="193" t="s">
        <v>158</v>
      </c>
      <c r="E168" s="194" t="s">
        <v>234</v>
      </c>
      <c r="F168" s="195" t="s">
        <v>1735</v>
      </c>
      <c r="G168" s="196" t="s">
        <v>1733</v>
      </c>
      <c r="H168" s="197">
        <v>32</v>
      </c>
      <c r="I168" s="198"/>
      <c r="J168" s="199">
        <f t="shared" si="1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95</v>
      </c>
      <c r="AT168" s="205" t="s">
        <v>158</v>
      </c>
      <c r="AU168" s="205" t="s">
        <v>83</v>
      </c>
      <c r="AY168" s="18" t="s">
        <v>156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95</v>
      </c>
      <c r="BM168" s="205" t="s">
        <v>653</v>
      </c>
    </row>
    <row r="169" spans="1:65" s="2" customFormat="1" ht="16.5" customHeight="1">
      <c r="A169" s="35"/>
      <c r="B169" s="36"/>
      <c r="C169" s="193" t="s">
        <v>435</v>
      </c>
      <c r="D169" s="193" t="s">
        <v>158</v>
      </c>
      <c r="E169" s="194" t="s">
        <v>252</v>
      </c>
      <c r="F169" s="195" t="s">
        <v>1736</v>
      </c>
      <c r="G169" s="196" t="s">
        <v>1359</v>
      </c>
      <c r="H169" s="197">
        <v>1</v>
      </c>
      <c r="I169" s="198"/>
      <c r="J169" s="199">
        <f t="shared" si="1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95</v>
      </c>
      <c r="AT169" s="205" t="s">
        <v>158</v>
      </c>
      <c r="AU169" s="205" t="s">
        <v>83</v>
      </c>
      <c r="AY169" s="18" t="s">
        <v>156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95</v>
      </c>
      <c r="BM169" s="205" t="s">
        <v>1737</v>
      </c>
    </row>
    <row r="170" spans="1:65" s="2" customFormat="1" ht="24.15" customHeight="1">
      <c r="A170" s="35"/>
      <c r="B170" s="36"/>
      <c r="C170" s="193" t="s">
        <v>440</v>
      </c>
      <c r="D170" s="193" t="s">
        <v>158</v>
      </c>
      <c r="E170" s="194" t="s">
        <v>1738</v>
      </c>
      <c r="F170" s="195" t="s">
        <v>1739</v>
      </c>
      <c r="G170" s="196" t="s">
        <v>203</v>
      </c>
      <c r="H170" s="197">
        <v>15</v>
      </c>
      <c r="I170" s="198"/>
      <c r="J170" s="199">
        <f t="shared" si="10"/>
        <v>0</v>
      </c>
      <c r="K170" s="200"/>
      <c r="L170" s="40"/>
      <c r="M170" s="201" t="s">
        <v>1</v>
      </c>
      <c r="N170" s="202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95</v>
      </c>
      <c r="AT170" s="205" t="s">
        <v>158</v>
      </c>
      <c r="AU170" s="205" t="s">
        <v>83</v>
      </c>
      <c r="AY170" s="18" t="s">
        <v>156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95</v>
      </c>
      <c r="BM170" s="205" t="s">
        <v>646</v>
      </c>
    </row>
    <row r="171" spans="1:65" s="2" customFormat="1" ht="24.15" customHeight="1">
      <c r="A171" s="35"/>
      <c r="B171" s="36"/>
      <c r="C171" s="193" t="s">
        <v>444</v>
      </c>
      <c r="D171" s="193" t="s">
        <v>158</v>
      </c>
      <c r="E171" s="194" t="s">
        <v>1740</v>
      </c>
      <c r="F171" s="195" t="s">
        <v>1741</v>
      </c>
      <c r="G171" s="196" t="s">
        <v>203</v>
      </c>
      <c r="H171" s="197">
        <v>56</v>
      </c>
      <c r="I171" s="198"/>
      <c r="J171" s="199">
        <f t="shared" si="1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95</v>
      </c>
      <c r="AT171" s="205" t="s">
        <v>158</v>
      </c>
      <c r="AU171" s="205" t="s">
        <v>83</v>
      </c>
      <c r="AY171" s="18" t="s">
        <v>156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95</v>
      </c>
      <c r="BM171" s="205" t="s">
        <v>467</v>
      </c>
    </row>
    <row r="172" spans="1:65" s="2" customFormat="1" ht="33" customHeight="1">
      <c r="A172" s="35"/>
      <c r="B172" s="36"/>
      <c r="C172" s="193" t="s">
        <v>450</v>
      </c>
      <c r="D172" s="193" t="s">
        <v>158</v>
      </c>
      <c r="E172" s="194" t="s">
        <v>1742</v>
      </c>
      <c r="F172" s="195" t="s">
        <v>1743</v>
      </c>
      <c r="G172" s="196" t="s">
        <v>203</v>
      </c>
      <c r="H172" s="197">
        <v>35</v>
      </c>
      <c r="I172" s="198"/>
      <c r="J172" s="199">
        <f t="shared" si="10"/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95</v>
      </c>
      <c r="AT172" s="205" t="s">
        <v>158</v>
      </c>
      <c r="AU172" s="205" t="s">
        <v>83</v>
      </c>
      <c r="AY172" s="18" t="s">
        <v>156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95</v>
      </c>
      <c r="BM172" s="205" t="s">
        <v>505</v>
      </c>
    </row>
    <row r="173" spans="1:65" s="2" customFormat="1" ht="33" customHeight="1">
      <c r="A173" s="35"/>
      <c r="B173" s="36"/>
      <c r="C173" s="193" t="s">
        <v>454</v>
      </c>
      <c r="D173" s="193" t="s">
        <v>158</v>
      </c>
      <c r="E173" s="194" t="s">
        <v>1744</v>
      </c>
      <c r="F173" s="195" t="s">
        <v>1745</v>
      </c>
      <c r="G173" s="196" t="s">
        <v>203</v>
      </c>
      <c r="H173" s="197">
        <v>87</v>
      </c>
      <c r="I173" s="198"/>
      <c r="J173" s="199">
        <f t="shared" si="1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95</v>
      </c>
      <c r="AT173" s="205" t="s">
        <v>158</v>
      </c>
      <c r="AU173" s="205" t="s">
        <v>83</v>
      </c>
      <c r="AY173" s="18" t="s">
        <v>156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95</v>
      </c>
      <c r="BM173" s="205" t="s">
        <v>656</v>
      </c>
    </row>
    <row r="174" spans="1:65" s="2" customFormat="1" ht="24.15" customHeight="1">
      <c r="A174" s="35"/>
      <c r="B174" s="36"/>
      <c r="C174" s="193" t="s">
        <v>458</v>
      </c>
      <c r="D174" s="193" t="s">
        <v>158</v>
      </c>
      <c r="E174" s="194" t="s">
        <v>1746</v>
      </c>
      <c r="F174" s="195" t="s">
        <v>1747</v>
      </c>
      <c r="G174" s="196" t="s">
        <v>295</v>
      </c>
      <c r="H174" s="197">
        <v>2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95</v>
      </c>
      <c r="AT174" s="205" t="s">
        <v>158</v>
      </c>
      <c r="AU174" s="205" t="s">
        <v>83</v>
      </c>
      <c r="AY174" s="18" t="s">
        <v>156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95</v>
      </c>
      <c r="BM174" s="205" t="s">
        <v>660</v>
      </c>
    </row>
    <row r="175" spans="1:65" s="2" customFormat="1" ht="24.15" customHeight="1">
      <c r="A175" s="35"/>
      <c r="B175" s="36"/>
      <c r="C175" s="193" t="s">
        <v>462</v>
      </c>
      <c r="D175" s="193" t="s">
        <v>158</v>
      </c>
      <c r="E175" s="194" t="s">
        <v>1748</v>
      </c>
      <c r="F175" s="195" t="s">
        <v>1749</v>
      </c>
      <c r="G175" s="196" t="s">
        <v>295</v>
      </c>
      <c r="H175" s="197">
        <v>5</v>
      </c>
      <c r="I175" s="198"/>
      <c r="J175" s="199">
        <f t="shared" si="1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95</v>
      </c>
      <c r="AT175" s="205" t="s">
        <v>158</v>
      </c>
      <c r="AU175" s="205" t="s">
        <v>83</v>
      </c>
      <c r="AY175" s="18" t="s">
        <v>156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95</v>
      </c>
      <c r="BM175" s="205" t="s">
        <v>663</v>
      </c>
    </row>
    <row r="176" spans="1:65" s="2" customFormat="1" ht="24.15" customHeight="1">
      <c r="A176" s="35"/>
      <c r="B176" s="36"/>
      <c r="C176" s="193" t="s">
        <v>469</v>
      </c>
      <c r="D176" s="193" t="s">
        <v>158</v>
      </c>
      <c r="E176" s="194" t="s">
        <v>1750</v>
      </c>
      <c r="F176" s="195" t="s">
        <v>1751</v>
      </c>
      <c r="G176" s="196" t="s">
        <v>295</v>
      </c>
      <c r="H176" s="197">
        <v>35</v>
      </c>
      <c r="I176" s="198"/>
      <c r="J176" s="199">
        <f t="shared" si="10"/>
        <v>0</v>
      </c>
      <c r="K176" s="200"/>
      <c r="L176" s="40"/>
      <c r="M176" s="201" t="s">
        <v>1</v>
      </c>
      <c r="N176" s="202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95</v>
      </c>
      <c r="AT176" s="205" t="s">
        <v>158</v>
      </c>
      <c r="AU176" s="205" t="s">
        <v>83</v>
      </c>
      <c r="AY176" s="18" t="s">
        <v>156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95</v>
      </c>
      <c r="BM176" s="205" t="s">
        <v>710</v>
      </c>
    </row>
    <row r="177" spans="1:65" s="2" customFormat="1" ht="24.15" customHeight="1">
      <c r="A177" s="35"/>
      <c r="B177" s="36"/>
      <c r="C177" s="193" t="s">
        <v>485</v>
      </c>
      <c r="D177" s="193" t="s">
        <v>158</v>
      </c>
      <c r="E177" s="194" t="s">
        <v>1752</v>
      </c>
      <c r="F177" s="195" t="s">
        <v>1753</v>
      </c>
      <c r="G177" s="196" t="s">
        <v>295</v>
      </c>
      <c r="H177" s="197">
        <v>5</v>
      </c>
      <c r="I177" s="198"/>
      <c r="J177" s="199">
        <f t="shared" si="10"/>
        <v>0</v>
      </c>
      <c r="K177" s="200"/>
      <c r="L177" s="40"/>
      <c r="M177" s="201" t="s">
        <v>1</v>
      </c>
      <c r="N177" s="202" t="s">
        <v>41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95</v>
      </c>
      <c r="AT177" s="205" t="s">
        <v>158</v>
      </c>
      <c r="AU177" s="205" t="s">
        <v>83</v>
      </c>
      <c r="AY177" s="18" t="s">
        <v>156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95</v>
      </c>
      <c r="BM177" s="205" t="s">
        <v>688</v>
      </c>
    </row>
    <row r="178" spans="1:65" s="2" customFormat="1" ht="24.15" customHeight="1">
      <c r="A178" s="35"/>
      <c r="B178" s="36"/>
      <c r="C178" s="193" t="s">
        <v>489</v>
      </c>
      <c r="D178" s="193" t="s">
        <v>158</v>
      </c>
      <c r="E178" s="194" t="s">
        <v>1754</v>
      </c>
      <c r="F178" s="195" t="s">
        <v>1755</v>
      </c>
      <c r="G178" s="196" t="s">
        <v>295</v>
      </c>
      <c r="H178" s="197">
        <v>14</v>
      </c>
      <c r="I178" s="198"/>
      <c r="J178" s="199">
        <f t="shared" si="10"/>
        <v>0</v>
      </c>
      <c r="K178" s="200"/>
      <c r="L178" s="40"/>
      <c r="M178" s="201" t="s">
        <v>1</v>
      </c>
      <c r="N178" s="202" t="s">
        <v>41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95</v>
      </c>
      <c r="AT178" s="205" t="s">
        <v>158</v>
      </c>
      <c r="AU178" s="205" t="s">
        <v>83</v>
      </c>
      <c r="AY178" s="18" t="s">
        <v>156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95</v>
      </c>
      <c r="BM178" s="205" t="s">
        <v>691</v>
      </c>
    </row>
    <row r="179" spans="1:65" s="2" customFormat="1" ht="24.15" customHeight="1">
      <c r="A179" s="35"/>
      <c r="B179" s="36"/>
      <c r="C179" s="193" t="s">
        <v>493</v>
      </c>
      <c r="D179" s="193" t="s">
        <v>158</v>
      </c>
      <c r="E179" s="194" t="s">
        <v>1756</v>
      </c>
      <c r="F179" s="195" t="s">
        <v>1757</v>
      </c>
      <c r="G179" s="196" t="s">
        <v>295</v>
      </c>
      <c r="H179" s="197">
        <v>12</v>
      </c>
      <c r="I179" s="198"/>
      <c r="J179" s="199">
        <f t="shared" si="10"/>
        <v>0</v>
      </c>
      <c r="K179" s="200"/>
      <c r="L179" s="40"/>
      <c r="M179" s="201" t="s">
        <v>1</v>
      </c>
      <c r="N179" s="202" t="s">
        <v>41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95</v>
      </c>
      <c r="AT179" s="205" t="s">
        <v>158</v>
      </c>
      <c r="AU179" s="205" t="s">
        <v>83</v>
      </c>
      <c r="AY179" s="18" t="s">
        <v>156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83</v>
      </c>
      <c r="BK179" s="206">
        <f t="shared" si="19"/>
        <v>0</v>
      </c>
      <c r="BL179" s="18" t="s">
        <v>95</v>
      </c>
      <c r="BM179" s="205" t="s">
        <v>669</v>
      </c>
    </row>
    <row r="180" spans="1:65" s="2" customFormat="1" ht="24.15" customHeight="1">
      <c r="A180" s="35"/>
      <c r="B180" s="36"/>
      <c r="C180" s="193" t="s">
        <v>497</v>
      </c>
      <c r="D180" s="193" t="s">
        <v>158</v>
      </c>
      <c r="E180" s="194" t="s">
        <v>1758</v>
      </c>
      <c r="F180" s="195" t="s">
        <v>1759</v>
      </c>
      <c r="G180" s="196" t="s">
        <v>295</v>
      </c>
      <c r="H180" s="197">
        <v>6</v>
      </c>
      <c r="I180" s="198"/>
      <c r="J180" s="199">
        <f t="shared" si="10"/>
        <v>0</v>
      </c>
      <c r="K180" s="200"/>
      <c r="L180" s="40"/>
      <c r="M180" s="201" t="s">
        <v>1</v>
      </c>
      <c r="N180" s="202" t="s">
        <v>41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95</v>
      </c>
      <c r="AT180" s="205" t="s">
        <v>158</v>
      </c>
      <c r="AU180" s="205" t="s">
        <v>83</v>
      </c>
      <c r="AY180" s="18" t="s">
        <v>156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83</v>
      </c>
      <c r="BK180" s="206">
        <f t="shared" si="19"/>
        <v>0</v>
      </c>
      <c r="BL180" s="18" t="s">
        <v>95</v>
      </c>
      <c r="BM180" s="205" t="s">
        <v>695</v>
      </c>
    </row>
    <row r="181" spans="1:65" s="2" customFormat="1" ht="24.15" customHeight="1">
      <c r="A181" s="35"/>
      <c r="B181" s="36"/>
      <c r="C181" s="193" t="s">
        <v>501</v>
      </c>
      <c r="D181" s="193" t="s">
        <v>158</v>
      </c>
      <c r="E181" s="194" t="s">
        <v>1760</v>
      </c>
      <c r="F181" s="195" t="s">
        <v>1761</v>
      </c>
      <c r="G181" s="196" t="s">
        <v>295</v>
      </c>
      <c r="H181" s="197">
        <v>2</v>
      </c>
      <c r="I181" s="198"/>
      <c r="J181" s="199">
        <f t="shared" si="10"/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95</v>
      </c>
      <c r="AT181" s="205" t="s">
        <v>158</v>
      </c>
      <c r="AU181" s="205" t="s">
        <v>83</v>
      </c>
      <c r="AY181" s="18" t="s">
        <v>156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83</v>
      </c>
      <c r="BK181" s="206">
        <f t="shared" si="19"/>
        <v>0</v>
      </c>
      <c r="BL181" s="18" t="s">
        <v>95</v>
      </c>
      <c r="BM181" s="205" t="s">
        <v>749</v>
      </c>
    </row>
    <row r="182" spans="1:65" s="2" customFormat="1" ht="24.15" customHeight="1">
      <c r="A182" s="35"/>
      <c r="B182" s="36"/>
      <c r="C182" s="193" t="s">
        <v>507</v>
      </c>
      <c r="D182" s="193" t="s">
        <v>158</v>
      </c>
      <c r="E182" s="194" t="s">
        <v>1762</v>
      </c>
      <c r="F182" s="195" t="s">
        <v>1763</v>
      </c>
      <c r="G182" s="196" t="s">
        <v>295</v>
      </c>
      <c r="H182" s="197">
        <v>2</v>
      </c>
      <c r="I182" s="198"/>
      <c r="J182" s="199">
        <f t="shared" si="1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95</v>
      </c>
      <c r="AT182" s="205" t="s">
        <v>158</v>
      </c>
      <c r="AU182" s="205" t="s">
        <v>83</v>
      </c>
      <c r="AY182" s="18" t="s">
        <v>156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95</v>
      </c>
      <c r="BM182" s="205" t="s">
        <v>758</v>
      </c>
    </row>
    <row r="183" spans="1:65" s="2" customFormat="1" ht="24.15" customHeight="1">
      <c r="A183" s="35"/>
      <c r="B183" s="36"/>
      <c r="C183" s="193" t="s">
        <v>511</v>
      </c>
      <c r="D183" s="193" t="s">
        <v>158</v>
      </c>
      <c r="E183" s="194" t="s">
        <v>1764</v>
      </c>
      <c r="F183" s="195" t="s">
        <v>1765</v>
      </c>
      <c r="G183" s="196" t="s">
        <v>295</v>
      </c>
      <c r="H183" s="197">
        <v>35</v>
      </c>
      <c r="I183" s="198"/>
      <c r="J183" s="199">
        <f t="shared" si="1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95</v>
      </c>
      <c r="AT183" s="205" t="s">
        <v>158</v>
      </c>
      <c r="AU183" s="205" t="s">
        <v>83</v>
      </c>
      <c r="AY183" s="18" t="s">
        <v>156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95</v>
      </c>
      <c r="BM183" s="205" t="s">
        <v>761</v>
      </c>
    </row>
    <row r="184" spans="1:65" s="2" customFormat="1" ht="24.15" customHeight="1">
      <c r="A184" s="35"/>
      <c r="B184" s="36"/>
      <c r="C184" s="193" t="s">
        <v>299</v>
      </c>
      <c r="D184" s="193" t="s">
        <v>158</v>
      </c>
      <c r="E184" s="194" t="s">
        <v>1766</v>
      </c>
      <c r="F184" s="195" t="s">
        <v>1767</v>
      </c>
      <c r="G184" s="196" t="s">
        <v>295</v>
      </c>
      <c r="H184" s="197">
        <v>3</v>
      </c>
      <c r="I184" s="198"/>
      <c r="J184" s="199">
        <f t="shared" si="1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95</v>
      </c>
      <c r="AT184" s="205" t="s">
        <v>158</v>
      </c>
      <c r="AU184" s="205" t="s">
        <v>83</v>
      </c>
      <c r="AY184" s="18" t="s">
        <v>156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95</v>
      </c>
      <c r="BM184" s="205" t="s">
        <v>775</v>
      </c>
    </row>
    <row r="185" spans="1:65" s="2" customFormat="1" ht="24.15" customHeight="1">
      <c r="A185" s="35"/>
      <c r="B185" s="36"/>
      <c r="C185" s="193" t="s">
        <v>518</v>
      </c>
      <c r="D185" s="193" t="s">
        <v>158</v>
      </c>
      <c r="E185" s="194" t="s">
        <v>1768</v>
      </c>
      <c r="F185" s="195" t="s">
        <v>1769</v>
      </c>
      <c r="G185" s="196" t="s">
        <v>295</v>
      </c>
      <c r="H185" s="197">
        <v>5</v>
      </c>
      <c r="I185" s="198"/>
      <c r="J185" s="199">
        <f t="shared" si="1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95</v>
      </c>
      <c r="AT185" s="205" t="s">
        <v>158</v>
      </c>
      <c r="AU185" s="205" t="s">
        <v>83</v>
      </c>
      <c r="AY185" s="18" t="s">
        <v>156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95</v>
      </c>
      <c r="BM185" s="205" t="s">
        <v>788</v>
      </c>
    </row>
    <row r="186" spans="1:65" s="2" customFormat="1" ht="16.5" customHeight="1">
      <c r="A186" s="35"/>
      <c r="B186" s="36"/>
      <c r="C186" s="193" t="s">
        <v>429</v>
      </c>
      <c r="D186" s="193" t="s">
        <v>158</v>
      </c>
      <c r="E186" s="194" t="s">
        <v>1770</v>
      </c>
      <c r="F186" s="195" t="s">
        <v>1771</v>
      </c>
      <c r="G186" s="196" t="s">
        <v>295</v>
      </c>
      <c r="H186" s="197">
        <v>1</v>
      </c>
      <c r="I186" s="198"/>
      <c r="J186" s="199">
        <f t="shared" si="1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95</v>
      </c>
      <c r="AT186" s="205" t="s">
        <v>158</v>
      </c>
      <c r="AU186" s="205" t="s">
        <v>83</v>
      </c>
      <c r="AY186" s="18" t="s">
        <v>156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95</v>
      </c>
      <c r="BM186" s="205" t="s">
        <v>798</v>
      </c>
    </row>
    <row r="187" spans="1:65" s="2" customFormat="1" ht="16.5" customHeight="1">
      <c r="A187" s="35"/>
      <c r="B187" s="36"/>
      <c r="C187" s="193" t="s">
        <v>448</v>
      </c>
      <c r="D187" s="193" t="s">
        <v>158</v>
      </c>
      <c r="E187" s="194" t="s">
        <v>244</v>
      </c>
      <c r="F187" s="195" t="s">
        <v>1772</v>
      </c>
      <c r="G187" s="196" t="s">
        <v>1733</v>
      </c>
      <c r="H187" s="197">
        <v>34</v>
      </c>
      <c r="I187" s="198"/>
      <c r="J187" s="199">
        <f t="shared" si="1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95</v>
      </c>
      <c r="AT187" s="205" t="s">
        <v>158</v>
      </c>
      <c r="AU187" s="205" t="s">
        <v>83</v>
      </c>
      <c r="AY187" s="18" t="s">
        <v>156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95</v>
      </c>
      <c r="BM187" s="205" t="s">
        <v>807</v>
      </c>
    </row>
    <row r="188" spans="1:65" s="12" customFormat="1" ht="25.95" customHeight="1">
      <c r="B188" s="177"/>
      <c r="C188" s="178"/>
      <c r="D188" s="179" t="s">
        <v>75</v>
      </c>
      <c r="E188" s="180" t="s">
        <v>104</v>
      </c>
      <c r="F188" s="180" t="s">
        <v>1773</v>
      </c>
      <c r="G188" s="178"/>
      <c r="H188" s="178"/>
      <c r="I188" s="181"/>
      <c r="J188" s="182">
        <f>BK188</f>
        <v>0</v>
      </c>
      <c r="K188" s="178"/>
      <c r="L188" s="183"/>
      <c r="M188" s="184"/>
      <c r="N188" s="185"/>
      <c r="O188" s="185"/>
      <c r="P188" s="186">
        <f>SUM(P189:P192)</f>
        <v>0</v>
      </c>
      <c r="Q188" s="185"/>
      <c r="R188" s="186">
        <f>SUM(R189:R192)</f>
        <v>0</v>
      </c>
      <c r="S188" s="185"/>
      <c r="T188" s="187">
        <f>SUM(T189:T192)</f>
        <v>0</v>
      </c>
      <c r="AR188" s="188" t="s">
        <v>98</v>
      </c>
      <c r="AT188" s="189" t="s">
        <v>75</v>
      </c>
      <c r="AU188" s="189" t="s">
        <v>76</v>
      </c>
      <c r="AY188" s="188" t="s">
        <v>156</v>
      </c>
      <c r="BK188" s="190">
        <f>SUM(BK189:BK192)</f>
        <v>0</v>
      </c>
    </row>
    <row r="189" spans="1:65" s="2" customFormat="1" ht="16.5" customHeight="1">
      <c r="A189" s="35"/>
      <c r="B189" s="36"/>
      <c r="C189" s="193" t="s">
        <v>529</v>
      </c>
      <c r="D189" s="193" t="s">
        <v>158</v>
      </c>
      <c r="E189" s="194" t="s">
        <v>1774</v>
      </c>
      <c r="F189" s="195" t="s">
        <v>1775</v>
      </c>
      <c r="G189" s="196" t="s">
        <v>1359</v>
      </c>
      <c r="H189" s="197">
        <v>1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1776</v>
      </c>
      <c r="AT189" s="205" t="s">
        <v>158</v>
      </c>
      <c r="AU189" s="205" t="s">
        <v>83</v>
      </c>
      <c r="AY189" s="18" t="s">
        <v>156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1776</v>
      </c>
      <c r="BM189" s="205" t="s">
        <v>1777</v>
      </c>
    </row>
    <row r="190" spans="1:65" s="2" customFormat="1" ht="16.5" customHeight="1">
      <c r="A190" s="35"/>
      <c r="B190" s="36"/>
      <c r="C190" s="193" t="s">
        <v>533</v>
      </c>
      <c r="D190" s="193" t="s">
        <v>158</v>
      </c>
      <c r="E190" s="194" t="s">
        <v>1778</v>
      </c>
      <c r="F190" s="195" t="s">
        <v>1779</v>
      </c>
      <c r="G190" s="196" t="s">
        <v>1359</v>
      </c>
      <c r="H190" s="197">
        <v>1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1776</v>
      </c>
      <c r="AT190" s="205" t="s">
        <v>158</v>
      </c>
      <c r="AU190" s="205" t="s">
        <v>83</v>
      </c>
      <c r="AY190" s="18" t="s">
        <v>156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1776</v>
      </c>
      <c r="BM190" s="205" t="s">
        <v>1780</v>
      </c>
    </row>
    <row r="191" spans="1:65" s="2" customFormat="1" ht="16.5" customHeight="1">
      <c r="A191" s="35"/>
      <c r="B191" s="36"/>
      <c r="C191" s="193" t="s">
        <v>537</v>
      </c>
      <c r="D191" s="193" t="s">
        <v>158</v>
      </c>
      <c r="E191" s="194" t="s">
        <v>1781</v>
      </c>
      <c r="F191" s="195" t="s">
        <v>1782</v>
      </c>
      <c r="G191" s="196" t="s">
        <v>1359</v>
      </c>
      <c r="H191" s="197">
        <v>1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1776</v>
      </c>
      <c r="AT191" s="205" t="s">
        <v>158</v>
      </c>
      <c r="AU191" s="205" t="s">
        <v>83</v>
      </c>
      <c r="AY191" s="18" t="s">
        <v>156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1776</v>
      </c>
      <c r="BM191" s="205" t="s">
        <v>1783</v>
      </c>
    </row>
    <row r="192" spans="1:65" s="2" customFormat="1" ht="16.5" customHeight="1">
      <c r="A192" s="35"/>
      <c r="B192" s="36"/>
      <c r="C192" s="193" t="s">
        <v>542</v>
      </c>
      <c r="D192" s="193" t="s">
        <v>158</v>
      </c>
      <c r="E192" s="194" t="s">
        <v>1784</v>
      </c>
      <c r="F192" s="195" t="s">
        <v>1785</v>
      </c>
      <c r="G192" s="196" t="s">
        <v>1359</v>
      </c>
      <c r="H192" s="197">
        <v>1</v>
      </c>
      <c r="I192" s="198"/>
      <c r="J192" s="199">
        <f>ROUND(I192*H192,2)</f>
        <v>0</v>
      </c>
      <c r="K192" s="200"/>
      <c r="L192" s="40"/>
      <c r="M192" s="263" t="s">
        <v>1</v>
      </c>
      <c r="N192" s="264" t="s">
        <v>41</v>
      </c>
      <c r="O192" s="265"/>
      <c r="P192" s="266">
        <f>O192*H192</f>
        <v>0</v>
      </c>
      <c r="Q192" s="266">
        <v>0</v>
      </c>
      <c r="R192" s="266">
        <f>Q192*H192</f>
        <v>0</v>
      </c>
      <c r="S192" s="266">
        <v>0</v>
      </c>
      <c r="T192" s="26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1776</v>
      </c>
      <c r="AT192" s="205" t="s">
        <v>158</v>
      </c>
      <c r="AU192" s="205" t="s">
        <v>83</v>
      </c>
      <c r="AY192" s="18" t="s">
        <v>156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1776</v>
      </c>
      <c r="BM192" s="205" t="s">
        <v>1786</v>
      </c>
    </row>
    <row r="193" spans="1:31" s="2" customFormat="1" ht="6.9" customHeight="1">
      <c r="A193" s="35"/>
      <c r="B193" s="55"/>
      <c r="C193" s="56"/>
      <c r="D193" s="56"/>
      <c r="E193" s="56"/>
      <c r="F193" s="56"/>
      <c r="G193" s="56"/>
      <c r="H193" s="56"/>
      <c r="I193" s="56"/>
      <c r="J193" s="56"/>
      <c r="K193" s="56"/>
      <c r="L193" s="40"/>
      <c r="M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</row>
  </sheetData>
  <sheetProtection algorithmName="SHA-512" hashValue="F9V7dYxmPaIQrU3Vpp6nZ3/IeCjatC0Oce7g+WxnDxSP8jXtGHOWeBOiPhrjoxh1ENKL4/KItZShZ4EgIULUXQ==" saltValue="FEaoXSEgVLkL4iEVHIG0eO6FkGtSbCBR0HUSkGwS4X65SWVVQQLR7k2QkimGDlFlqYpVk/WB3kY+mRbkq03HQg==" spinCount="100000" sheet="1" objects="1" scenarios="1" formatColumns="0" formatRows="0" autoFilter="0"/>
  <autoFilter ref="C121:K192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100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107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 xml:space="preserve"> Stavebni upravy a nastavba provozniho objektu v Humpolci (zadani</v>
      </c>
      <c r="F7" s="314"/>
      <c r="G7" s="314"/>
      <c r="H7" s="314"/>
      <c r="L7" s="21"/>
    </row>
    <row r="8" spans="1:46" s="1" customFormat="1" ht="12" customHeight="1">
      <c r="B8" s="21"/>
      <c r="D8" s="120" t="s">
        <v>108</v>
      </c>
      <c r="L8" s="21"/>
    </row>
    <row r="9" spans="1:46" s="2" customFormat="1" ht="16.5" customHeight="1">
      <c r="A9" s="35"/>
      <c r="B9" s="40"/>
      <c r="C9" s="35"/>
      <c r="D9" s="35"/>
      <c r="E9" s="313" t="s">
        <v>109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110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1787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26. 2. 2024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40</v>
      </c>
      <c r="E35" s="120" t="s">
        <v>41</v>
      </c>
      <c r="F35" s="130">
        <f>ROUND((SUM(BE124:BE225)),  2)</f>
        <v>0</v>
      </c>
      <c r="G35" s="35"/>
      <c r="H35" s="35"/>
      <c r="I35" s="131">
        <v>0.21</v>
      </c>
      <c r="J35" s="130">
        <f>ROUND(((SUM(BE124:BE225))*I35),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ROUND((SUM(BF124:BF225)),  2)</f>
        <v>0</v>
      </c>
      <c r="G36" s="35"/>
      <c r="H36" s="35"/>
      <c r="I36" s="131">
        <v>0.12</v>
      </c>
      <c r="J36" s="130">
        <f>ROUND(((SUM(BF124:BF225))*I36),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ROUND((SUM(BG124:BG225)),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ROUND((SUM(BH124:BH225)),  2)</f>
        <v>0</v>
      </c>
      <c r="G38" s="35"/>
      <c r="H38" s="35"/>
      <c r="I38" s="131">
        <v>0.12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ROUND((SUM(BI124:BI225)),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 xml:space="preserve"> Stavebni upravy a nastavba provozniho objektu v Humpolci (zadani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108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109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110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68" t="str">
        <f>E11</f>
        <v>5 - ZTI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Humpolec</v>
      </c>
      <c r="G91" s="37"/>
      <c r="H91" s="37"/>
      <c r="I91" s="30" t="s">
        <v>22</v>
      </c>
      <c r="J91" s="67" t="str">
        <f>IF(J14="","",J14)</f>
        <v>26. 2. 2024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KSÚS Vysočiny, příspěvková organizace</v>
      </c>
      <c r="G93" s="37"/>
      <c r="H93" s="37"/>
      <c r="I93" s="30" t="s">
        <v>30</v>
      </c>
      <c r="J93" s="33" t="str">
        <f>E23</f>
        <v>Projekta Humpolec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113</v>
      </c>
      <c r="D96" s="151"/>
      <c r="E96" s="151"/>
      <c r="F96" s="151"/>
      <c r="G96" s="151"/>
      <c r="H96" s="151"/>
      <c r="I96" s="151"/>
      <c r="J96" s="152" t="s">
        <v>114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115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116</v>
      </c>
    </row>
    <row r="99" spans="1:47" s="9" customFormat="1" ht="24.9" customHeight="1">
      <c r="B99" s="154"/>
      <c r="C99" s="155"/>
      <c r="D99" s="156" t="s">
        <v>131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95" customHeight="1">
      <c r="B100" s="160"/>
      <c r="C100" s="105"/>
      <c r="D100" s="161" t="s">
        <v>1788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95" customHeight="1">
      <c r="B101" s="160"/>
      <c r="C101" s="105"/>
      <c r="D101" s="161" t="s">
        <v>1789</v>
      </c>
      <c r="E101" s="162"/>
      <c r="F101" s="162"/>
      <c r="G101" s="162"/>
      <c r="H101" s="162"/>
      <c r="I101" s="162"/>
      <c r="J101" s="163">
        <f>J150</f>
        <v>0</v>
      </c>
      <c r="K101" s="105"/>
      <c r="L101" s="164"/>
    </row>
    <row r="102" spans="1:47" s="10" customFormat="1" ht="19.95" customHeight="1">
      <c r="B102" s="160"/>
      <c r="C102" s="105"/>
      <c r="D102" s="161" t="s">
        <v>1790</v>
      </c>
      <c r="E102" s="162"/>
      <c r="F102" s="162"/>
      <c r="G102" s="162"/>
      <c r="H102" s="162"/>
      <c r="I102" s="162"/>
      <c r="J102" s="163">
        <f>J193</f>
        <v>0</v>
      </c>
      <c r="K102" s="105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" customHeight="1">
      <c r="A109" s="35"/>
      <c r="B109" s="36"/>
      <c r="C109" s="24" t="s">
        <v>141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0" t="str">
        <f>E7</f>
        <v xml:space="preserve"> Stavebni upravy a nastavba provozniho objektu v Humpolci (zadani</v>
      </c>
      <c r="F112" s="321"/>
      <c r="G112" s="321"/>
      <c r="H112" s="32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108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20" t="s">
        <v>109</v>
      </c>
      <c r="F114" s="322"/>
      <c r="G114" s="322"/>
      <c r="H114" s="32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110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68" t="str">
        <f>E11</f>
        <v>5 - ZTI</v>
      </c>
      <c r="F116" s="322"/>
      <c r="G116" s="322"/>
      <c r="H116" s="32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Humpolec</v>
      </c>
      <c r="G118" s="37"/>
      <c r="H118" s="37"/>
      <c r="I118" s="30" t="s">
        <v>22</v>
      </c>
      <c r="J118" s="67" t="str">
        <f>IF(J14="","",J14)</f>
        <v>26. 2. 2024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24</v>
      </c>
      <c r="D120" s="37"/>
      <c r="E120" s="37"/>
      <c r="F120" s="28" t="str">
        <f>E17</f>
        <v>KSÚS Vysočiny, příspěvková organizace</v>
      </c>
      <c r="G120" s="37"/>
      <c r="H120" s="37"/>
      <c r="I120" s="30" t="s">
        <v>30</v>
      </c>
      <c r="J120" s="33" t="str">
        <f>E23</f>
        <v>Projekta Humpolec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142</v>
      </c>
      <c r="D123" s="168" t="s">
        <v>61</v>
      </c>
      <c r="E123" s="168" t="s">
        <v>57</v>
      </c>
      <c r="F123" s="168" t="s">
        <v>58</v>
      </c>
      <c r="G123" s="168" t="s">
        <v>143</v>
      </c>
      <c r="H123" s="168" t="s">
        <v>144</v>
      </c>
      <c r="I123" s="168" t="s">
        <v>145</v>
      </c>
      <c r="J123" s="169" t="s">
        <v>114</v>
      </c>
      <c r="K123" s="170" t="s">
        <v>146</v>
      </c>
      <c r="L123" s="171"/>
      <c r="M123" s="76" t="s">
        <v>1</v>
      </c>
      <c r="N123" s="77" t="s">
        <v>40</v>
      </c>
      <c r="O123" s="77" t="s">
        <v>147</v>
      </c>
      <c r="P123" s="77" t="s">
        <v>148</v>
      </c>
      <c r="Q123" s="77" t="s">
        <v>149</v>
      </c>
      <c r="R123" s="77" t="s">
        <v>150</v>
      </c>
      <c r="S123" s="77" t="s">
        <v>151</v>
      </c>
      <c r="T123" s="78" t="s">
        <v>152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8" customHeight="1">
      <c r="A124" s="35"/>
      <c r="B124" s="36"/>
      <c r="C124" s="83" t="s">
        <v>153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0</v>
      </c>
      <c r="S124" s="80"/>
      <c r="T124" s="17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116</v>
      </c>
      <c r="BK124" s="176">
        <f>BK125</f>
        <v>0</v>
      </c>
    </row>
    <row r="125" spans="1:65" s="12" customFormat="1" ht="25.95" customHeight="1">
      <c r="B125" s="177"/>
      <c r="C125" s="178"/>
      <c r="D125" s="179" t="s">
        <v>75</v>
      </c>
      <c r="E125" s="180" t="s">
        <v>638</v>
      </c>
      <c r="F125" s="180" t="s">
        <v>639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P126+P150+P193</f>
        <v>0</v>
      </c>
      <c r="Q125" s="185"/>
      <c r="R125" s="186">
        <f>R126+R150+R193</f>
        <v>0</v>
      </c>
      <c r="S125" s="185"/>
      <c r="T125" s="187">
        <f>T126+T150+T193</f>
        <v>0</v>
      </c>
      <c r="AR125" s="188" t="s">
        <v>85</v>
      </c>
      <c r="AT125" s="189" t="s">
        <v>75</v>
      </c>
      <c r="AU125" s="189" t="s">
        <v>76</v>
      </c>
      <c r="AY125" s="188" t="s">
        <v>156</v>
      </c>
      <c r="BK125" s="190">
        <f>BK126+BK150+BK193</f>
        <v>0</v>
      </c>
    </row>
    <row r="126" spans="1:65" s="12" customFormat="1" ht="22.8" customHeight="1">
      <c r="B126" s="177"/>
      <c r="C126" s="178"/>
      <c r="D126" s="179" t="s">
        <v>75</v>
      </c>
      <c r="E126" s="191" t="s">
        <v>1791</v>
      </c>
      <c r="F126" s="191" t="s">
        <v>1792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SUM(P127:P149)</f>
        <v>0</v>
      </c>
      <c r="Q126" s="185"/>
      <c r="R126" s="186">
        <f>SUM(R127:R149)</f>
        <v>0</v>
      </c>
      <c r="S126" s="185"/>
      <c r="T126" s="187">
        <f>SUM(T127:T149)</f>
        <v>0</v>
      </c>
      <c r="AR126" s="188" t="s">
        <v>83</v>
      </c>
      <c r="AT126" s="189" t="s">
        <v>75</v>
      </c>
      <c r="AU126" s="189" t="s">
        <v>83</v>
      </c>
      <c r="AY126" s="188" t="s">
        <v>156</v>
      </c>
      <c r="BK126" s="190">
        <f>SUM(BK127:BK149)</f>
        <v>0</v>
      </c>
    </row>
    <row r="127" spans="1:65" s="2" customFormat="1" ht="24.15" customHeight="1">
      <c r="A127" s="35"/>
      <c r="B127" s="36"/>
      <c r="C127" s="193" t="s">
        <v>83</v>
      </c>
      <c r="D127" s="193" t="s">
        <v>158</v>
      </c>
      <c r="E127" s="194" t="s">
        <v>1793</v>
      </c>
      <c r="F127" s="195" t="s">
        <v>1794</v>
      </c>
      <c r="G127" s="196" t="s">
        <v>203</v>
      </c>
      <c r="H127" s="197">
        <v>28.5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95</v>
      </c>
      <c r="AT127" s="205" t="s">
        <v>158</v>
      </c>
      <c r="AU127" s="205" t="s">
        <v>85</v>
      </c>
      <c r="AY127" s="18" t="s">
        <v>156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95</v>
      </c>
      <c r="BM127" s="205" t="s">
        <v>85</v>
      </c>
    </row>
    <row r="128" spans="1:65" s="15" customFormat="1" ht="10.199999999999999">
      <c r="B128" s="230"/>
      <c r="C128" s="231"/>
      <c r="D128" s="209" t="s">
        <v>163</v>
      </c>
      <c r="E128" s="232" t="s">
        <v>1</v>
      </c>
      <c r="F128" s="233" t="s">
        <v>1795</v>
      </c>
      <c r="G128" s="231"/>
      <c r="H128" s="232" t="s">
        <v>1</v>
      </c>
      <c r="I128" s="234"/>
      <c r="J128" s="231"/>
      <c r="K128" s="231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163</v>
      </c>
      <c r="AU128" s="239" t="s">
        <v>85</v>
      </c>
      <c r="AV128" s="15" t="s">
        <v>83</v>
      </c>
      <c r="AW128" s="15" t="s">
        <v>32</v>
      </c>
      <c r="AX128" s="15" t="s">
        <v>76</v>
      </c>
      <c r="AY128" s="239" t="s">
        <v>156</v>
      </c>
    </row>
    <row r="129" spans="1:65" s="15" customFormat="1" ht="20.399999999999999">
      <c r="B129" s="230"/>
      <c r="C129" s="231"/>
      <c r="D129" s="209" t="s">
        <v>163</v>
      </c>
      <c r="E129" s="232" t="s">
        <v>1</v>
      </c>
      <c r="F129" s="233" t="s">
        <v>1796</v>
      </c>
      <c r="G129" s="231"/>
      <c r="H129" s="232" t="s">
        <v>1</v>
      </c>
      <c r="I129" s="234"/>
      <c r="J129" s="231"/>
      <c r="K129" s="231"/>
      <c r="L129" s="235"/>
      <c r="M129" s="236"/>
      <c r="N129" s="237"/>
      <c r="O129" s="237"/>
      <c r="P129" s="237"/>
      <c r="Q129" s="237"/>
      <c r="R129" s="237"/>
      <c r="S129" s="237"/>
      <c r="T129" s="238"/>
      <c r="AT129" s="239" t="s">
        <v>163</v>
      </c>
      <c r="AU129" s="239" t="s">
        <v>85</v>
      </c>
      <c r="AV129" s="15" t="s">
        <v>83</v>
      </c>
      <c r="AW129" s="15" t="s">
        <v>32</v>
      </c>
      <c r="AX129" s="15" t="s">
        <v>76</v>
      </c>
      <c r="AY129" s="239" t="s">
        <v>156</v>
      </c>
    </row>
    <row r="130" spans="1:65" s="13" customFormat="1" ht="10.199999999999999">
      <c r="B130" s="207"/>
      <c r="C130" s="208"/>
      <c r="D130" s="209" t="s">
        <v>163</v>
      </c>
      <c r="E130" s="210" t="s">
        <v>1</v>
      </c>
      <c r="F130" s="211" t="s">
        <v>1797</v>
      </c>
      <c r="G130" s="208"/>
      <c r="H130" s="212">
        <v>28.5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163</v>
      </c>
      <c r="AU130" s="218" t="s">
        <v>85</v>
      </c>
      <c r="AV130" s="13" t="s">
        <v>85</v>
      </c>
      <c r="AW130" s="13" t="s">
        <v>32</v>
      </c>
      <c r="AX130" s="13" t="s">
        <v>76</v>
      </c>
      <c r="AY130" s="218" t="s">
        <v>156</v>
      </c>
    </row>
    <row r="131" spans="1:65" s="14" customFormat="1" ht="10.199999999999999">
      <c r="B131" s="219"/>
      <c r="C131" s="220"/>
      <c r="D131" s="209" t="s">
        <v>163</v>
      </c>
      <c r="E131" s="221" t="s">
        <v>1</v>
      </c>
      <c r="F131" s="222" t="s">
        <v>165</v>
      </c>
      <c r="G131" s="220"/>
      <c r="H131" s="223">
        <v>28.5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163</v>
      </c>
      <c r="AU131" s="229" t="s">
        <v>85</v>
      </c>
      <c r="AV131" s="14" t="s">
        <v>95</v>
      </c>
      <c r="AW131" s="14" t="s">
        <v>32</v>
      </c>
      <c r="AX131" s="14" t="s">
        <v>83</v>
      </c>
      <c r="AY131" s="229" t="s">
        <v>156</v>
      </c>
    </row>
    <row r="132" spans="1:65" s="2" customFormat="1" ht="24.15" customHeight="1">
      <c r="A132" s="35"/>
      <c r="B132" s="36"/>
      <c r="C132" s="193" t="s">
        <v>85</v>
      </c>
      <c r="D132" s="193" t="s">
        <v>158</v>
      </c>
      <c r="E132" s="194" t="s">
        <v>1798</v>
      </c>
      <c r="F132" s="195" t="s">
        <v>1799</v>
      </c>
      <c r="G132" s="196" t="s">
        <v>203</v>
      </c>
      <c r="H132" s="197">
        <v>22.7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95</v>
      </c>
      <c r="AT132" s="205" t="s">
        <v>158</v>
      </c>
      <c r="AU132" s="205" t="s">
        <v>85</v>
      </c>
      <c r="AY132" s="18" t="s">
        <v>156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95</v>
      </c>
      <c r="BM132" s="205" t="s">
        <v>95</v>
      </c>
    </row>
    <row r="133" spans="1:65" s="15" customFormat="1" ht="10.199999999999999">
      <c r="B133" s="230"/>
      <c r="C133" s="231"/>
      <c r="D133" s="209" t="s">
        <v>163</v>
      </c>
      <c r="E133" s="232" t="s">
        <v>1</v>
      </c>
      <c r="F133" s="233" t="s">
        <v>1795</v>
      </c>
      <c r="G133" s="231"/>
      <c r="H133" s="232" t="s">
        <v>1</v>
      </c>
      <c r="I133" s="234"/>
      <c r="J133" s="231"/>
      <c r="K133" s="231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163</v>
      </c>
      <c r="AU133" s="239" t="s">
        <v>85</v>
      </c>
      <c r="AV133" s="15" t="s">
        <v>83</v>
      </c>
      <c r="AW133" s="15" t="s">
        <v>32</v>
      </c>
      <c r="AX133" s="15" t="s">
        <v>76</v>
      </c>
      <c r="AY133" s="239" t="s">
        <v>156</v>
      </c>
    </row>
    <row r="134" spans="1:65" s="15" customFormat="1" ht="20.399999999999999">
      <c r="B134" s="230"/>
      <c r="C134" s="231"/>
      <c r="D134" s="209" t="s">
        <v>163</v>
      </c>
      <c r="E134" s="232" t="s">
        <v>1</v>
      </c>
      <c r="F134" s="233" t="s">
        <v>1796</v>
      </c>
      <c r="G134" s="231"/>
      <c r="H134" s="232" t="s">
        <v>1</v>
      </c>
      <c r="I134" s="234"/>
      <c r="J134" s="231"/>
      <c r="K134" s="231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163</v>
      </c>
      <c r="AU134" s="239" t="s">
        <v>85</v>
      </c>
      <c r="AV134" s="15" t="s">
        <v>83</v>
      </c>
      <c r="AW134" s="15" t="s">
        <v>32</v>
      </c>
      <c r="AX134" s="15" t="s">
        <v>76</v>
      </c>
      <c r="AY134" s="239" t="s">
        <v>156</v>
      </c>
    </row>
    <row r="135" spans="1:65" s="13" customFormat="1" ht="10.199999999999999">
      <c r="B135" s="207"/>
      <c r="C135" s="208"/>
      <c r="D135" s="209" t="s">
        <v>163</v>
      </c>
      <c r="E135" s="210" t="s">
        <v>1</v>
      </c>
      <c r="F135" s="211" t="s">
        <v>1800</v>
      </c>
      <c r="G135" s="208"/>
      <c r="H135" s="212">
        <v>22.7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163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156</v>
      </c>
    </row>
    <row r="136" spans="1:65" s="14" customFormat="1" ht="10.199999999999999">
      <c r="B136" s="219"/>
      <c r="C136" s="220"/>
      <c r="D136" s="209" t="s">
        <v>163</v>
      </c>
      <c r="E136" s="221" t="s">
        <v>1</v>
      </c>
      <c r="F136" s="222" t="s">
        <v>165</v>
      </c>
      <c r="G136" s="220"/>
      <c r="H136" s="223">
        <v>22.7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163</v>
      </c>
      <c r="AU136" s="229" t="s">
        <v>85</v>
      </c>
      <c r="AV136" s="14" t="s">
        <v>95</v>
      </c>
      <c r="AW136" s="14" t="s">
        <v>32</v>
      </c>
      <c r="AX136" s="14" t="s">
        <v>83</v>
      </c>
      <c r="AY136" s="229" t="s">
        <v>156</v>
      </c>
    </row>
    <row r="137" spans="1:65" s="2" customFormat="1" ht="24.15" customHeight="1">
      <c r="A137" s="35"/>
      <c r="B137" s="36"/>
      <c r="C137" s="193" t="s">
        <v>92</v>
      </c>
      <c r="D137" s="193" t="s">
        <v>158</v>
      </c>
      <c r="E137" s="194" t="s">
        <v>1801</v>
      </c>
      <c r="F137" s="195" t="s">
        <v>1802</v>
      </c>
      <c r="G137" s="196" t="s">
        <v>203</v>
      </c>
      <c r="H137" s="197">
        <v>14.4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95</v>
      </c>
      <c r="AT137" s="205" t="s">
        <v>158</v>
      </c>
      <c r="AU137" s="205" t="s">
        <v>85</v>
      </c>
      <c r="AY137" s="18" t="s">
        <v>156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95</v>
      </c>
      <c r="BM137" s="205" t="s">
        <v>101</v>
      </c>
    </row>
    <row r="138" spans="1:65" s="15" customFormat="1" ht="10.199999999999999">
      <c r="B138" s="230"/>
      <c r="C138" s="231"/>
      <c r="D138" s="209" t="s">
        <v>163</v>
      </c>
      <c r="E138" s="232" t="s">
        <v>1</v>
      </c>
      <c r="F138" s="233" t="s">
        <v>1795</v>
      </c>
      <c r="G138" s="231"/>
      <c r="H138" s="232" t="s">
        <v>1</v>
      </c>
      <c r="I138" s="234"/>
      <c r="J138" s="231"/>
      <c r="K138" s="231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163</v>
      </c>
      <c r="AU138" s="239" t="s">
        <v>85</v>
      </c>
      <c r="AV138" s="15" t="s">
        <v>83</v>
      </c>
      <c r="AW138" s="15" t="s">
        <v>32</v>
      </c>
      <c r="AX138" s="15" t="s">
        <v>76</v>
      </c>
      <c r="AY138" s="239" t="s">
        <v>156</v>
      </c>
    </row>
    <row r="139" spans="1:65" s="15" customFormat="1" ht="20.399999999999999">
      <c r="B139" s="230"/>
      <c r="C139" s="231"/>
      <c r="D139" s="209" t="s">
        <v>163</v>
      </c>
      <c r="E139" s="232" t="s">
        <v>1</v>
      </c>
      <c r="F139" s="233" t="s">
        <v>1796</v>
      </c>
      <c r="G139" s="231"/>
      <c r="H139" s="232" t="s">
        <v>1</v>
      </c>
      <c r="I139" s="234"/>
      <c r="J139" s="231"/>
      <c r="K139" s="231"/>
      <c r="L139" s="235"/>
      <c r="M139" s="236"/>
      <c r="N139" s="237"/>
      <c r="O139" s="237"/>
      <c r="P139" s="237"/>
      <c r="Q139" s="237"/>
      <c r="R139" s="237"/>
      <c r="S139" s="237"/>
      <c r="T139" s="238"/>
      <c r="AT139" s="239" t="s">
        <v>163</v>
      </c>
      <c r="AU139" s="239" t="s">
        <v>85</v>
      </c>
      <c r="AV139" s="15" t="s">
        <v>83</v>
      </c>
      <c r="AW139" s="15" t="s">
        <v>32</v>
      </c>
      <c r="AX139" s="15" t="s">
        <v>76</v>
      </c>
      <c r="AY139" s="239" t="s">
        <v>156</v>
      </c>
    </row>
    <row r="140" spans="1:65" s="13" customFormat="1" ht="10.199999999999999">
      <c r="B140" s="207"/>
      <c r="C140" s="208"/>
      <c r="D140" s="209" t="s">
        <v>163</v>
      </c>
      <c r="E140" s="210" t="s">
        <v>1</v>
      </c>
      <c r="F140" s="211" t="s">
        <v>1803</v>
      </c>
      <c r="G140" s="208"/>
      <c r="H140" s="212">
        <v>14.4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163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156</v>
      </c>
    </row>
    <row r="141" spans="1:65" s="14" customFormat="1" ht="10.199999999999999">
      <c r="B141" s="219"/>
      <c r="C141" s="220"/>
      <c r="D141" s="209" t="s">
        <v>163</v>
      </c>
      <c r="E141" s="221" t="s">
        <v>1</v>
      </c>
      <c r="F141" s="222" t="s">
        <v>165</v>
      </c>
      <c r="G141" s="220"/>
      <c r="H141" s="223">
        <v>14.4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163</v>
      </c>
      <c r="AU141" s="229" t="s">
        <v>85</v>
      </c>
      <c r="AV141" s="14" t="s">
        <v>95</v>
      </c>
      <c r="AW141" s="14" t="s">
        <v>32</v>
      </c>
      <c r="AX141" s="14" t="s">
        <v>83</v>
      </c>
      <c r="AY141" s="229" t="s">
        <v>156</v>
      </c>
    </row>
    <row r="142" spans="1:65" s="2" customFormat="1" ht="16.5" customHeight="1">
      <c r="A142" s="35"/>
      <c r="B142" s="36"/>
      <c r="C142" s="193" t="s">
        <v>95</v>
      </c>
      <c r="D142" s="193" t="s">
        <v>158</v>
      </c>
      <c r="E142" s="194" t="s">
        <v>1804</v>
      </c>
      <c r="F142" s="195" t="s">
        <v>1805</v>
      </c>
      <c r="G142" s="196" t="s">
        <v>295</v>
      </c>
      <c r="H142" s="197">
        <v>3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95</v>
      </c>
      <c r="AT142" s="205" t="s">
        <v>158</v>
      </c>
      <c r="AU142" s="205" t="s">
        <v>85</v>
      </c>
      <c r="AY142" s="18" t="s">
        <v>156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95</v>
      </c>
      <c r="BM142" s="205" t="s">
        <v>192</v>
      </c>
    </row>
    <row r="143" spans="1:65" s="2" customFormat="1" ht="16.5" customHeight="1">
      <c r="A143" s="35"/>
      <c r="B143" s="36"/>
      <c r="C143" s="193" t="s">
        <v>98</v>
      </c>
      <c r="D143" s="193" t="s">
        <v>158</v>
      </c>
      <c r="E143" s="194" t="s">
        <v>1806</v>
      </c>
      <c r="F143" s="195" t="s">
        <v>1807</v>
      </c>
      <c r="G143" s="196" t="s">
        <v>1359</v>
      </c>
      <c r="H143" s="197">
        <v>1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95</v>
      </c>
      <c r="AT143" s="205" t="s">
        <v>158</v>
      </c>
      <c r="AU143" s="205" t="s">
        <v>85</v>
      </c>
      <c r="AY143" s="18" t="s">
        <v>156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95</v>
      </c>
      <c r="BM143" s="205" t="s">
        <v>187</v>
      </c>
    </row>
    <row r="144" spans="1:65" s="2" customFormat="1" ht="16.5" customHeight="1">
      <c r="A144" s="35"/>
      <c r="B144" s="36"/>
      <c r="C144" s="193" t="s">
        <v>101</v>
      </c>
      <c r="D144" s="193" t="s">
        <v>158</v>
      </c>
      <c r="E144" s="194" t="s">
        <v>1808</v>
      </c>
      <c r="F144" s="195" t="s">
        <v>1809</v>
      </c>
      <c r="G144" s="196" t="s">
        <v>1359</v>
      </c>
      <c r="H144" s="197">
        <v>1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95</v>
      </c>
      <c r="AT144" s="205" t="s">
        <v>158</v>
      </c>
      <c r="AU144" s="205" t="s">
        <v>85</v>
      </c>
      <c r="AY144" s="18" t="s">
        <v>156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95</v>
      </c>
      <c r="BM144" s="205" t="s">
        <v>8</v>
      </c>
    </row>
    <row r="145" spans="1:65" s="15" customFormat="1" ht="30.6">
      <c r="B145" s="230"/>
      <c r="C145" s="231"/>
      <c r="D145" s="209" t="s">
        <v>163</v>
      </c>
      <c r="E145" s="232" t="s">
        <v>1</v>
      </c>
      <c r="F145" s="233" t="s">
        <v>1810</v>
      </c>
      <c r="G145" s="231"/>
      <c r="H145" s="232" t="s">
        <v>1</v>
      </c>
      <c r="I145" s="234"/>
      <c r="J145" s="231"/>
      <c r="K145" s="231"/>
      <c r="L145" s="235"/>
      <c r="M145" s="236"/>
      <c r="N145" s="237"/>
      <c r="O145" s="237"/>
      <c r="P145" s="237"/>
      <c r="Q145" s="237"/>
      <c r="R145" s="237"/>
      <c r="S145" s="237"/>
      <c r="T145" s="238"/>
      <c r="AT145" s="239" t="s">
        <v>163</v>
      </c>
      <c r="AU145" s="239" t="s">
        <v>85</v>
      </c>
      <c r="AV145" s="15" t="s">
        <v>83</v>
      </c>
      <c r="AW145" s="15" t="s">
        <v>32</v>
      </c>
      <c r="AX145" s="15" t="s">
        <v>76</v>
      </c>
      <c r="AY145" s="239" t="s">
        <v>156</v>
      </c>
    </row>
    <row r="146" spans="1:65" s="13" customFormat="1" ht="10.199999999999999">
      <c r="B146" s="207"/>
      <c r="C146" s="208"/>
      <c r="D146" s="209" t="s">
        <v>163</v>
      </c>
      <c r="E146" s="210" t="s">
        <v>1</v>
      </c>
      <c r="F146" s="211" t="s">
        <v>83</v>
      </c>
      <c r="G146" s="208"/>
      <c r="H146" s="212">
        <v>1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163</v>
      </c>
      <c r="AU146" s="218" t="s">
        <v>85</v>
      </c>
      <c r="AV146" s="13" t="s">
        <v>85</v>
      </c>
      <c r="AW146" s="13" t="s">
        <v>32</v>
      </c>
      <c r="AX146" s="13" t="s">
        <v>76</v>
      </c>
      <c r="AY146" s="218" t="s">
        <v>156</v>
      </c>
    </row>
    <row r="147" spans="1:65" s="14" customFormat="1" ht="10.199999999999999">
      <c r="B147" s="219"/>
      <c r="C147" s="220"/>
      <c r="D147" s="209" t="s">
        <v>163</v>
      </c>
      <c r="E147" s="221" t="s">
        <v>1</v>
      </c>
      <c r="F147" s="222" t="s">
        <v>165</v>
      </c>
      <c r="G147" s="220"/>
      <c r="H147" s="223">
        <v>1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163</v>
      </c>
      <c r="AU147" s="229" t="s">
        <v>85</v>
      </c>
      <c r="AV147" s="14" t="s">
        <v>95</v>
      </c>
      <c r="AW147" s="14" t="s">
        <v>32</v>
      </c>
      <c r="AX147" s="14" t="s">
        <v>83</v>
      </c>
      <c r="AY147" s="229" t="s">
        <v>156</v>
      </c>
    </row>
    <row r="148" spans="1:65" s="2" customFormat="1" ht="16.5" customHeight="1">
      <c r="A148" s="35"/>
      <c r="B148" s="36"/>
      <c r="C148" s="193" t="s">
        <v>188</v>
      </c>
      <c r="D148" s="193" t="s">
        <v>158</v>
      </c>
      <c r="E148" s="194" t="s">
        <v>1811</v>
      </c>
      <c r="F148" s="195" t="s">
        <v>1812</v>
      </c>
      <c r="G148" s="196" t="s">
        <v>1359</v>
      </c>
      <c r="H148" s="197">
        <v>1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95</v>
      </c>
      <c r="AT148" s="205" t="s">
        <v>158</v>
      </c>
      <c r="AU148" s="205" t="s">
        <v>85</v>
      </c>
      <c r="AY148" s="18" t="s">
        <v>156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95</v>
      </c>
      <c r="BM148" s="205" t="s">
        <v>196</v>
      </c>
    </row>
    <row r="149" spans="1:65" s="2" customFormat="1" ht="16.5" customHeight="1">
      <c r="A149" s="35"/>
      <c r="B149" s="36"/>
      <c r="C149" s="193" t="s">
        <v>192</v>
      </c>
      <c r="D149" s="193" t="s">
        <v>158</v>
      </c>
      <c r="E149" s="194" t="s">
        <v>1813</v>
      </c>
      <c r="F149" s="195" t="s">
        <v>1814</v>
      </c>
      <c r="G149" s="196" t="s">
        <v>1359</v>
      </c>
      <c r="H149" s="197">
        <v>1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95</v>
      </c>
      <c r="AT149" s="205" t="s">
        <v>158</v>
      </c>
      <c r="AU149" s="205" t="s">
        <v>85</v>
      </c>
      <c r="AY149" s="18" t="s">
        <v>156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95</v>
      </c>
      <c r="BM149" s="205" t="s">
        <v>200</v>
      </c>
    </row>
    <row r="150" spans="1:65" s="12" customFormat="1" ht="22.8" customHeight="1">
      <c r="B150" s="177"/>
      <c r="C150" s="178"/>
      <c r="D150" s="179" t="s">
        <v>75</v>
      </c>
      <c r="E150" s="191" t="s">
        <v>1815</v>
      </c>
      <c r="F150" s="191" t="s">
        <v>1816</v>
      </c>
      <c r="G150" s="178"/>
      <c r="H150" s="178"/>
      <c r="I150" s="181"/>
      <c r="J150" s="192">
        <f>BK150</f>
        <v>0</v>
      </c>
      <c r="K150" s="178"/>
      <c r="L150" s="183"/>
      <c r="M150" s="184"/>
      <c r="N150" s="185"/>
      <c r="O150" s="185"/>
      <c r="P150" s="186">
        <f>SUM(P151:P192)</f>
        <v>0</v>
      </c>
      <c r="Q150" s="185"/>
      <c r="R150" s="186">
        <f>SUM(R151:R192)</f>
        <v>0</v>
      </c>
      <c r="S150" s="185"/>
      <c r="T150" s="187">
        <f>SUM(T151:T192)</f>
        <v>0</v>
      </c>
      <c r="AR150" s="188" t="s">
        <v>83</v>
      </c>
      <c r="AT150" s="189" t="s">
        <v>75</v>
      </c>
      <c r="AU150" s="189" t="s">
        <v>83</v>
      </c>
      <c r="AY150" s="188" t="s">
        <v>156</v>
      </c>
      <c r="BK150" s="190">
        <f>SUM(BK151:BK192)</f>
        <v>0</v>
      </c>
    </row>
    <row r="151" spans="1:65" s="2" customFormat="1" ht="24.15" customHeight="1">
      <c r="A151" s="35"/>
      <c r="B151" s="36"/>
      <c r="C151" s="193" t="s">
        <v>197</v>
      </c>
      <c r="D151" s="193" t="s">
        <v>158</v>
      </c>
      <c r="E151" s="194" t="s">
        <v>1817</v>
      </c>
      <c r="F151" s="195" t="s">
        <v>1818</v>
      </c>
      <c r="G151" s="196" t="s">
        <v>203</v>
      </c>
      <c r="H151" s="197">
        <v>24.9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95</v>
      </c>
      <c r="AT151" s="205" t="s">
        <v>158</v>
      </c>
      <c r="AU151" s="205" t="s">
        <v>85</v>
      </c>
      <c r="AY151" s="18" t="s">
        <v>156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95</v>
      </c>
      <c r="BM151" s="205" t="s">
        <v>252</v>
      </c>
    </row>
    <row r="152" spans="1:65" s="15" customFormat="1" ht="30.6">
      <c r="B152" s="230"/>
      <c r="C152" s="231"/>
      <c r="D152" s="209" t="s">
        <v>163</v>
      </c>
      <c r="E152" s="232" t="s">
        <v>1</v>
      </c>
      <c r="F152" s="233" t="s">
        <v>1819</v>
      </c>
      <c r="G152" s="231"/>
      <c r="H152" s="232" t="s">
        <v>1</v>
      </c>
      <c r="I152" s="234"/>
      <c r="J152" s="231"/>
      <c r="K152" s="231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163</v>
      </c>
      <c r="AU152" s="239" t="s">
        <v>85</v>
      </c>
      <c r="AV152" s="15" t="s">
        <v>83</v>
      </c>
      <c r="AW152" s="15" t="s">
        <v>32</v>
      </c>
      <c r="AX152" s="15" t="s">
        <v>76</v>
      </c>
      <c r="AY152" s="239" t="s">
        <v>156</v>
      </c>
    </row>
    <row r="153" spans="1:65" s="15" customFormat="1" ht="20.399999999999999">
      <c r="B153" s="230"/>
      <c r="C153" s="231"/>
      <c r="D153" s="209" t="s">
        <v>163</v>
      </c>
      <c r="E153" s="232" t="s">
        <v>1</v>
      </c>
      <c r="F153" s="233" t="s">
        <v>1796</v>
      </c>
      <c r="G153" s="231"/>
      <c r="H153" s="232" t="s">
        <v>1</v>
      </c>
      <c r="I153" s="234"/>
      <c r="J153" s="231"/>
      <c r="K153" s="231"/>
      <c r="L153" s="235"/>
      <c r="M153" s="236"/>
      <c r="N153" s="237"/>
      <c r="O153" s="237"/>
      <c r="P153" s="237"/>
      <c r="Q153" s="237"/>
      <c r="R153" s="237"/>
      <c r="S153" s="237"/>
      <c r="T153" s="238"/>
      <c r="AT153" s="239" t="s">
        <v>163</v>
      </c>
      <c r="AU153" s="239" t="s">
        <v>85</v>
      </c>
      <c r="AV153" s="15" t="s">
        <v>83</v>
      </c>
      <c r="AW153" s="15" t="s">
        <v>32</v>
      </c>
      <c r="AX153" s="15" t="s">
        <v>76</v>
      </c>
      <c r="AY153" s="239" t="s">
        <v>156</v>
      </c>
    </row>
    <row r="154" spans="1:65" s="13" customFormat="1" ht="10.199999999999999">
      <c r="B154" s="207"/>
      <c r="C154" s="208"/>
      <c r="D154" s="209" t="s">
        <v>163</v>
      </c>
      <c r="E154" s="210" t="s">
        <v>1</v>
      </c>
      <c r="F154" s="211" t="s">
        <v>1820</v>
      </c>
      <c r="G154" s="208"/>
      <c r="H154" s="212">
        <v>24.9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163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156</v>
      </c>
    </row>
    <row r="155" spans="1:65" s="14" customFormat="1" ht="10.199999999999999">
      <c r="B155" s="219"/>
      <c r="C155" s="220"/>
      <c r="D155" s="209" t="s">
        <v>163</v>
      </c>
      <c r="E155" s="221" t="s">
        <v>1</v>
      </c>
      <c r="F155" s="222" t="s">
        <v>165</v>
      </c>
      <c r="G155" s="220"/>
      <c r="H155" s="223">
        <v>24.9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163</v>
      </c>
      <c r="AU155" s="229" t="s">
        <v>85</v>
      </c>
      <c r="AV155" s="14" t="s">
        <v>95</v>
      </c>
      <c r="AW155" s="14" t="s">
        <v>32</v>
      </c>
      <c r="AX155" s="14" t="s">
        <v>83</v>
      </c>
      <c r="AY155" s="229" t="s">
        <v>156</v>
      </c>
    </row>
    <row r="156" spans="1:65" s="2" customFormat="1" ht="24.15" customHeight="1">
      <c r="A156" s="35"/>
      <c r="B156" s="36"/>
      <c r="C156" s="193" t="s">
        <v>187</v>
      </c>
      <c r="D156" s="193" t="s">
        <v>158</v>
      </c>
      <c r="E156" s="194" t="s">
        <v>1821</v>
      </c>
      <c r="F156" s="195" t="s">
        <v>1822</v>
      </c>
      <c r="G156" s="196" t="s">
        <v>203</v>
      </c>
      <c r="H156" s="197">
        <v>11.8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95</v>
      </c>
      <c r="AT156" s="205" t="s">
        <v>158</v>
      </c>
      <c r="AU156" s="205" t="s">
        <v>85</v>
      </c>
      <c r="AY156" s="18" t="s">
        <v>156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95</v>
      </c>
      <c r="BM156" s="205" t="s">
        <v>219</v>
      </c>
    </row>
    <row r="157" spans="1:65" s="15" customFormat="1" ht="30.6">
      <c r="B157" s="230"/>
      <c r="C157" s="231"/>
      <c r="D157" s="209" t="s">
        <v>163</v>
      </c>
      <c r="E157" s="232" t="s">
        <v>1</v>
      </c>
      <c r="F157" s="233" t="s">
        <v>1823</v>
      </c>
      <c r="G157" s="231"/>
      <c r="H157" s="232" t="s">
        <v>1</v>
      </c>
      <c r="I157" s="234"/>
      <c r="J157" s="231"/>
      <c r="K157" s="231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163</v>
      </c>
      <c r="AU157" s="239" t="s">
        <v>85</v>
      </c>
      <c r="AV157" s="15" t="s">
        <v>83</v>
      </c>
      <c r="AW157" s="15" t="s">
        <v>32</v>
      </c>
      <c r="AX157" s="15" t="s">
        <v>76</v>
      </c>
      <c r="AY157" s="239" t="s">
        <v>156</v>
      </c>
    </row>
    <row r="158" spans="1:65" s="15" customFormat="1" ht="20.399999999999999">
      <c r="B158" s="230"/>
      <c r="C158" s="231"/>
      <c r="D158" s="209" t="s">
        <v>163</v>
      </c>
      <c r="E158" s="232" t="s">
        <v>1</v>
      </c>
      <c r="F158" s="233" t="s">
        <v>1796</v>
      </c>
      <c r="G158" s="231"/>
      <c r="H158" s="232" t="s">
        <v>1</v>
      </c>
      <c r="I158" s="234"/>
      <c r="J158" s="231"/>
      <c r="K158" s="231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163</v>
      </c>
      <c r="AU158" s="239" t="s">
        <v>85</v>
      </c>
      <c r="AV158" s="15" t="s">
        <v>83</v>
      </c>
      <c r="AW158" s="15" t="s">
        <v>32</v>
      </c>
      <c r="AX158" s="15" t="s">
        <v>76</v>
      </c>
      <c r="AY158" s="239" t="s">
        <v>156</v>
      </c>
    </row>
    <row r="159" spans="1:65" s="13" customFormat="1" ht="10.199999999999999">
      <c r="B159" s="207"/>
      <c r="C159" s="208"/>
      <c r="D159" s="209" t="s">
        <v>163</v>
      </c>
      <c r="E159" s="210" t="s">
        <v>1</v>
      </c>
      <c r="F159" s="211" t="s">
        <v>1824</v>
      </c>
      <c r="G159" s="208"/>
      <c r="H159" s="212">
        <v>11.8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163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156</v>
      </c>
    </row>
    <row r="160" spans="1:65" s="14" customFormat="1" ht="10.199999999999999">
      <c r="B160" s="219"/>
      <c r="C160" s="220"/>
      <c r="D160" s="209" t="s">
        <v>163</v>
      </c>
      <c r="E160" s="221" t="s">
        <v>1</v>
      </c>
      <c r="F160" s="222" t="s">
        <v>165</v>
      </c>
      <c r="G160" s="220"/>
      <c r="H160" s="223">
        <v>11.8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163</v>
      </c>
      <c r="AU160" s="229" t="s">
        <v>85</v>
      </c>
      <c r="AV160" s="14" t="s">
        <v>95</v>
      </c>
      <c r="AW160" s="14" t="s">
        <v>32</v>
      </c>
      <c r="AX160" s="14" t="s">
        <v>83</v>
      </c>
      <c r="AY160" s="229" t="s">
        <v>156</v>
      </c>
    </row>
    <row r="161" spans="1:65" s="2" customFormat="1" ht="24.15" customHeight="1">
      <c r="A161" s="35"/>
      <c r="B161" s="36"/>
      <c r="C161" s="193" t="s">
        <v>205</v>
      </c>
      <c r="D161" s="193" t="s">
        <v>158</v>
      </c>
      <c r="E161" s="194" t="s">
        <v>1825</v>
      </c>
      <c r="F161" s="195" t="s">
        <v>1826</v>
      </c>
      <c r="G161" s="196" t="s">
        <v>203</v>
      </c>
      <c r="H161" s="197">
        <v>12.4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95</v>
      </c>
      <c r="AT161" s="205" t="s">
        <v>158</v>
      </c>
      <c r="AU161" s="205" t="s">
        <v>85</v>
      </c>
      <c r="AY161" s="18" t="s">
        <v>156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95</v>
      </c>
      <c r="BM161" s="205" t="s">
        <v>225</v>
      </c>
    </row>
    <row r="162" spans="1:65" s="15" customFormat="1" ht="30.6">
      <c r="B162" s="230"/>
      <c r="C162" s="231"/>
      <c r="D162" s="209" t="s">
        <v>163</v>
      </c>
      <c r="E162" s="232" t="s">
        <v>1</v>
      </c>
      <c r="F162" s="233" t="s">
        <v>1819</v>
      </c>
      <c r="G162" s="231"/>
      <c r="H162" s="232" t="s">
        <v>1</v>
      </c>
      <c r="I162" s="234"/>
      <c r="J162" s="231"/>
      <c r="K162" s="231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163</v>
      </c>
      <c r="AU162" s="239" t="s">
        <v>85</v>
      </c>
      <c r="AV162" s="15" t="s">
        <v>83</v>
      </c>
      <c r="AW162" s="15" t="s">
        <v>32</v>
      </c>
      <c r="AX162" s="15" t="s">
        <v>76</v>
      </c>
      <c r="AY162" s="239" t="s">
        <v>156</v>
      </c>
    </row>
    <row r="163" spans="1:65" s="15" customFormat="1" ht="20.399999999999999">
      <c r="B163" s="230"/>
      <c r="C163" s="231"/>
      <c r="D163" s="209" t="s">
        <v>163</v>
      </c>
      <c r="E163" s="232" t="s">
        <v>1</v>
      </c>
      <c r="F163" s="233" t="s">
        <v>1796</v>
      </c>
      <c r="G163" s="231"/>
      <c r="H163" s="232" t="s">
        <v>1</v>
      </c>
      <c r="I163" s="234"/>
      <c r="J163" s="231"/>
      <c r="K163" s="231"/>
      <c r="L163" s="235"/>
      <c r="M163" s="236"/>
      <c r="N163" s="237"/>
      <c r="O163" s="237"/>
      <c r="P163" s="237"/>
      <c r="Q163" s="237"/>
      <c r="R163" s="237"/>
      <c r="S163" s="237"/>
      <c r="T163" s="238"/>
      <c r="AT163" s="239" t="s">
        <v>163</v>
      </c>
      <c r="AU163" s="239" t="s">
        <v>85</v>
      </c>
      <c r="AV163" s="15" t="s">
        <v>83</v>
      </c>
      <c r="AW163" s="15" t="s">
        <v>32</v>
      </c>
      <c r="AX163" s="15" t="s">
        <v>76</v>
      </c>
      <c r="AY163" s="239" t="s">
        <v>156</v>
      </c>
    </row>
    <row r="164" spans="1:65" s="13" customFormat="1" ht="10.199999999999999">
      <c r="B164" s="207"/>
      <c r="C164" s="208"/>
      <c r="D164" s="209" t="s">
        <v>163</v>
      </c>
      <c r="E164" s="210" t="s">
        <v>1</v>
      </c>
      <c r="F164" s="211" t="s">
        <v>1827</v>
      </c>
      <c r="G164" s="208"/>
      <c r="H164" s="212">
        <v>12.4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163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156</v>
      </c>
    </row>
    <row r="165" spans="1:65" s="14" customFormat="1" ht="10.199999999999999">
      <c r="B165" s="219"/>
      <c r="C165" s="220"/>
      <c r="D165" s="209" t="s">
        <v>163</v>
      </c>
      <c r="E165" s="221" t="s">
        <v>1</v>
      </c>
      <c r="F165" s="222" t="s">
        <v>165</v>
      </c>
      <c r="G165" s="220"/>
      <c r="H165" s="223">
        <v>12.4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163</v>
      </c>
      <c r="AU165" s="229" t="s">
        <v>85</v>
      </c>
      <c r="AV165" s="14" t="s">
        <v>95</v>
      </c>
      <c r="AW165" s="14" t="s">
        <v>32</v>
      </c>
      <c r="AX165" s="14" t="s">
        <v>83</v>
      </c>
      <c r="AY165" s="229" t="s">
        <v>156</v>
      </c>
    </row>
    <row r="166" spans="1:65" s="2" customFormat="1" ht="24.15" customHeight="1">
      <c r="A166" s="35"/>
      <c r="B166" s="36"/>
      <c r="C166" s="193" t="s">
        <v>8</v>
      </c>
      <c r="D166" s="193" t="s">
        <v>158</v>
      </c>
      <c r="E166" s="194" t="s">
        <v>1828</v>
      </c>
      <c r="F166" s="195" t="s">
        <v>1829</v>
      </c>
      <c r="G166" s="196" t="s">
        <v>203</v>
      </c>
      <c r="H166" s="197">
        <v>12.4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95</v>
      </c>
      <c r="AT166" s="205" t="s">
        <v>158</v>
      </c>
      <c r="AU166" s="205" t="s">
        <v>85</v>
      </c>
      <c r="AY166" s="18" t="s">
        <v>156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95</v>
      </c>
      <c r="BM166" s="205" t="s">
        <v>237</v>
      </c>
    </row>
    <row r="167" spans="1:65" s="15" customFormat="1" ht="30.6">
      <c r="B167" s="230"/>
      <c r="C167" s="231"/>
      <c r="D167" s="209" t="s">
        <v>163</v>
      </c>
      <c r="E167" s="232" t="s">
        <v>1</v>
      </c>
      <c r="F167" s="233" t="s">
        <v>1830</v>
      </c>
      <c r="G167" s="231"/>
      <c r="H167" s="232" t="s">
        <v>1</v>
      </c>
      <c r="I167" s="234"/>
      <c r="J167" s="231"/>
      <c r="K167" s="231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163</v>
      </c>
      <c r="AU167" s="239" t="s">
        <v>85</v>
      </c>
      <c r="AV167" s="15" t="s">
        <v>83</v>
      </c>
      <c r="AW167" s="15" t="s">
        <v>32</v>
      </c>
      <c r="AX167" s="15" t="s">
        <v>76</v>
      </c>
      <c r="AY167" s="239" t="s">
        <v>156</v>
      </c>
    </row>
    <row r="168" spans="1:65" s="15" customFormat="1" ht="20.399999999999999">
      <c r="B168" s="230"/>
      <c r="C168" s="231"/>
      <c r="D168" s="209" t="s">
        <v>163</v>
      </c>
      <c r="E168" s="232" t="s">
        <v>1</v>
      </c>
      <c r="F168" s="233" t="s">
        <v>1796</v>
      </c>
      <c r="G168" s="231"/>
      <c r="H168" s="232" t="s">
        <v>1</v>
      </c>
      <c r="I168" s="234"/>
      <c r="J168" s="231"/>
      <c r="K168" s="231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163</v>
      </c>
      <c r="AU168" s="239" t="s">
        <v>85</v>
      </c>
      <c r="AV168" s="15" t="s">
        <v>83</v>
      </c>
      <c r="AW168" s="15" t="s">
        <v>32</v>
      </c>
      <c r="AX168" s="15" t="s">
        <v>76</v>
      </c>
      <c r="AY168" s="239" t="s">
        <v>156</v>
      </c>
    </row>
    <row r="169" spans="1:65" s="13" customFormat="1" ht="10.199999999999999">
      <c r="B169" s="207"/>
      <c r="C169" s="208"/>
      <c r="D169" s="209" t="s">
        <v>163</v>
      </c>
      <c r="E169" s="210" t="s">
        <v>1</v>
      </c>
      <c r="F169" s="211" t="s">
        <v>1827</v>
      </c>
      <c r="G169" s="208"/>
      <c r="H169" s="212">
        <v>12.4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163</v>
      </c>
      <c r="AU169" s="218" t="s">
        <v>85</v>
      </c>
      <c r="AV169" s="13" t="s">
        <v>85</v>
      </c>
      <c r="AW169" s="13" t="s">
        <v>32</v>
      </c>
      <c r="AX169" s="13" t="s">
        <v>76</v>
      </c>
      <c r="AY169" s="218" t="s">
        <v>156</v>
      </c>
    </row>
    <row r="170" spans="1:65" s="14" customFormat="1" ht="10.199999999999999">
      <c r="B170" s="219"/>
      <c r="C170" s="220"/>
      <c r="D170" s="209" t="s">
        <v>163</v>
      </c>
      <c r="E170" s="221" t="s">
        <v>1</v>
      </c>
      <c r="F170" s="222" t="s">
        <v>165</v>
      </c>
      <c r="G170" s="220"/>
      <c r="H170" s="223">
        <v>12.4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163</v>
      </c>
      <c r="AU170" s="229" t="s">
        <v>85</v>
      </c>
      <c r="AV170" s="14" t="s">
        <v>95</v>
      </c>
      <c r="AW170" s="14" t="s">
        <v>32</v>
      </c>
      <c r="AX170" s="14" t="s">
        <v>83</v>
      </c>
      <c r="AY170" s="229" t="s">
        <v>156</v>
      </c>
    </row>
    <row r="171" spans="1:65" s="2" customFormat="1" ht="24.15" customHeight="1">
      <c r="A171" s="35"/>
      <c r="B171" s="36"/>
      <c r="C171" s="193" t="s">
        <v>222</v>
      </c>
      <c r="D171" s="193" t="s">
        <v>158</v>
      </c>
      <c r="E171" s="194" t="s">
        <v>1831</v>
      </c>
      <c r="F171" s="195" t="s">
        <v>1832</v>
      </c>
      <c r="G171" s="196" t="s">
        <v>203</v>
      </c>
      <c r="H171" s="197">
        <v>10.9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95</v>
      </c>
      <c r="AT171" s="205" t="s">
        <v>158</v>
      </c>
      <c r="AU171" s="205" t="s">
        <v>85</v>
      </c>
      <c r="AY171" s="18" t="s">
        <v>156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95</v>
      </c>
      <c r="BM171" s="205" t="s">
        <v>255</v>
      </c>
    </row>
    <row r="172" spans="1:65" s="15" customFormat="1" ht="30.6">
      <c r="B172" s="230"/>
      <c r="C172" s="231"/>
      <c r="D172" s="209" t="s">
        <v>163</v>
      </c>
      <c r="E172" s="232" t="s">
        <v>1</v>
      </c>
      <c r="F172" s="233" t="s">
        <v>1819</v>
      </c>
      <c r="G172" s="231"/>
      <c r="H172" s="232" t="s">
        <v>1</v>
      </c>
      <c r="I172" s="234"/>
      <c r="J172" s="231"/>
      <c r="K172" s="231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163</v>
      </c>
      <c r="AU172" s="239" t="s">
        <v>85</v>
      </c>
      <c r="AV172" s="15" t="s">
        <v>83</v>
      </c>
      <c r="AW172" s="15" t="s">
        <v>32</v>
      </c>
      <c r="AX172" s="15" t="s">
        <v>76</v>
      </c>
      <c r="AY172" s="239" t="s">
        <v>156</v>
      </c>
    </row>
    <row r="173" spans="1:65" s="15" customFormat="1" ht="20.399999999999999">
      <c r="B173" s="230"/>
      <c r="C173" s="231"/>
      <c r="D173" s="209" t="s">
        <v>163</v>
      </c>
      <c r="E173" s="232" t="s">
        <v>1</v>
      </c>
      <c r="F173" s="233" t="s">
        <v>1796</v>
      </c>
      <c r="G173" s="231"/>
      <c r="H173" s="232" t="s">
        <v>1</v>
      </c>
      <c r="I173" s="234"/>
      <c r="J173" s="231"/>
      <c r="K173" s="231"/>
      <c r="L173" s="235"/>
      <c r="M173" s="236"/>
      <c r="N173" s="237"/>
      <c r="O173" s="237"/>
      <c r="P173" s="237"/>
      <c r="Q173" s="237"/>
      <c r="R173" s="237"/>
      <c r="S173" s="237"/>
      <c r="T173" s="238"/>
      <c r="AT173" s="239" t="s">
        <v>163</v>
      </c>
      <c r="AU173" s="239" t="s">
        <v>85</v>
      </c>
      <c r="AV173" s="15" t="s">
        <v>83</v>
      </c>
      <c r="AW173" s="15" t="s">
        <v>32</v>
      </c>
      <c r="AX173" s="15" t="s">
        <v>76</v>
      </c>
      <c r="AY173" s="239" t="s">
        <v>156</v>
      </c>
    </row>
    <row r="174" spans="1:65" s="13" customFormat="1" ht="10.199999999999999">
      <c r="B174" s="207"/>
      <c r="C174" s="208"/>
      <c r="D174" s="209" t="s">
        <v>163</v>
      </c>
      <c r="E174" s="210" t="s">
        <v>1</v>
      </c>
      <c r="F174" s="211" t="s">
        <v>1833</v>
      </c>
      <c r="G174" s="208"/>
      <c r="H174" s="212">
        <v>10.9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163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156</v>
      </c>
    </row>
    <row r="175" spans="1:65" s="14" customFormat="1" ht="10.199999999999999">
      <c r="B175" s="219"/>
      <c r="C175" s="220"/>
      <c r="D175" s="209" t="s">
        <v>163</v>
      </c>
      <c r="E175" s="221" t="s">
        <v>1</v>
      </c>
      <c r="F175" s="222" t="s">
        <v>165</v>
      </c>
      <c r="G175" s="220"/>
      <c r="H175" s="223">
        <v>10.9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163</v>
      </c>
      <c r="AU175" s="229" t="s">
        <v>85</v>
      </c>
      <c r="AV175" s="14" t="s">
        <v>95</v>
      </c>
      <c r="AW175" s="14" t="s">
        <v>32</v>
      </c>
      <c r="AX175" s="14" t="s">
        <v>83</v>
      </c>
      <c r="AY175" s="229" t="s">
        <v>156</v>
      </c>
    </row>
    <row r="176" spans="1:65" s="2" customFormat="1" ht="24.15" customHeight="1">
      <c r="A176" s="35"/>
      <c r="B176" s="36"/>
      <c r="C176" s="193" t="s">
        <v>196</v>
      </c>
      <c r="D176" s="193" t="s">
        <v>158</v>
      </c>
      <c r="E176" s="194" t="s">
        <v>1834</v>
      </c>
      <c r="F176" s="195" t="s">
        <v>1835</v>
      </c>
      <c r="G176" s="196" t="s">
        <v>203</v>
      </c>
      <c r="H176" s="197">
        <v>7.2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95</v>
      </c>
      <c r="AT176" s="205" t="s">
        <v>158</v>
      </c>
      <c r="AU176" s="205" t="s">
        <v>85</v>
      </c>
      <c r="AY176" s="18" t="s">
        <v>156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95</v>
      </c>
      <c r="BM176" s="205" t="s">
        <v>261</v>
      </c>
    </row>
    <row r="177" spans="1:65" s="15" customFormat="1" ht="30.6">
      <c r="B177" s="230"/>
      <c r="C177" s="231"/>
      <c r="D177" s="209" t="s">
        <v>163</v>
      </c>
      <c r="E177" s="232" t="s">
        <v>1</v>
      </c>
      <c r="F177" s="233" t="s">
        <v>1836</v>
      </c>
      <c r="G177" s="231"/>
      <c r="H177" s="232" t="s">
        <v>1</v>
      </c>
      <c r="I177" s="234"/>
      <c r="J177" s="231"/>
      <c r="K177" s="231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163</v>
      </c>
      <c r="AU177" s="239" t="s">
        <v>85</v>
      </c>
      <c r="AV177" s="15" t="s">
        <v>83</v>
      </c>
      <c r="AW177" s="15" t="s">
        <v>32</v>
      </c>
      <c r="AX177" s="15" t="s">
        <v>76</v>
      </c>
      <c r="AY177" s="239" t="s">
        <v>156</v>
      </c>
    </row>
    <row r="178" spans="1:65" s="15" customFormat="1" ht="20.399999999999999">
      <c r="B178" s="230"/>
      <c r="C178" s="231"/>
      <c r="D178" s="209" t="s">
        <v>163</v>
      </c>
      <c r="E178" s="232" t="s">
        <v>1</v>
      </c>
      <c r="F178" s="233" t="s">
        <v>1796</v>
      </c>
      <c r="G178" s="231"/>
      <c r="H178" s="232" t="s">
        <v>1</v>
      </c>
      <c r="I178" s="234"/>
      <c r="J178" s="231"/>
      <c r="K178" s="231"/>
      <c r="L178" s="235"/>
      <c r="M178" s="236"/>
      <c r="N178" s="237"/>
      <c r="O178" s="237"/>
      <c r="P178" s="237"/>
      <c r="Q178" s="237"/>
      <c r="R178" s="237"/>
      <c r="S178" s="237"/>
      <c r="T178" s="238"/>
      <c r="AT178" s="239" t="s">
        <v>163</v>
      </c>
      <c r="AU178" s="239" t="s">
        <v>85</v>
      </c>
      <c r="AV178" s="15" t="s">
        <v>83</v>
      </c>
      <c r="AW178" s="15" t="s">
        <v>32</v>
      </c>
      <c r="AX178" s="15" t="s">
        <v>76</v>
      </c>
      <c r="AY178" s="239" t="s">
        <v>156</v>
      </c>
    </row>
    <row r="179" spans="1:65" s="13" customFormat="1" ht="10.199999999999999">
      <c r="B179" s="207"/>
      <c r="C179" s="208"/>
      <c r="D179" s="209" t="s">
        <v>163</v>
      </c>
      <c r="E179" s="210" t="s">
        <v>1</v>
      </c>
      <c r="F179" s="211" t="s">
        <v>1837</v>
      </c>
      <c r="G179" s="208"/>
      <c r="H179" s="212">
        <v>7.2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163</v>
      </c>
      <c r="AU179" s="218" t="s">
        <v>85</v>
      </c>
      <c r="AV179" s="13" t="s">
        <v>85</v>
      </c>
      <c r="AW179" s="13" t="s">
        <v>32</v>
      </c>
      <c r="AX179" s="13" t="s">
        <v>76</v>
      </c>
      <c r="AY179" s="218" t="s">
        <v>156</v>
      </c>
    </row>
    <row r="180" spans="1:65" s="14" customFormat="1" ht="10.199999999999999">
      <c r="B180" s="219"/>
      <c r="C180" s="220"/>
      <c r="D180" s="209" t="s">
        <v>163</v>
      </c>
      <c r="E180" s="221" t="s">
        <v>1</v>
      </c>
      <c r="F180" s="222" t="s">
        <v>165</v>
      </c>
      <c r="G180" s="220"/>
      <c r="H180" s="223">
        <v>7.2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163</v>
      </c>
      <c r="AU180" s="229" t="s">
        <v>85</v>
      </c>
      <c r="AV180" s="14" t="s">
        <v>95</v>
      </c>
      <c r="AW180" s="14" t="s">
        <v>32</v>
      </c>
      <c r="AX180" s="14" t="s">
        <v>83</v>
      </c>
      <c r="AY180" s="229" t="s">
        <v>156</v>
      </c>
    </row>
    <row r="181" spans="1:65" s="2" customFormat="1" ht="16.5" customHeight="1">
      <c r="A181" s="35"/>
      <c r="B181" s="36"/>
      <c r="C181" s="193" t="s">
        <v>234</v>
      </c>
      <c r="D181" s="193" t="s">
        <v>158</v>
      </c>
      <c r="E181" s="194" t="s">
        <v>1838</v>
      </c>
      <c r="F181" s="195" t="s">
        <v>1839</v>
      </c>
      <c r="G181" s="196" t="s">
        <v>203</v>
      </c>
      <c r="H181" s="197">
        <v>7.8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95</v>
      </c>
      <c r="AT181" s="205" t="s">
        <v>158</v>
      </c>
      <c r="AU181" s="205" t="s">
        <v>85</v>
      </c>
      <c r="AY181" s="18" t="s">
        <v>156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95</v>
      </c>
      <c r="BM181" s="205" t="s">
        <v>266</v>
      </c>
    </row>
    <row r="182" spans="1:65" s="15" customFormat="1" ht="20.399999999999999">
      <c r="B182" s="230"/>
      <c r="C182" s="231"/>
      <c r="D182" s="209" t="s">
        <v>163</v>
      </c>
      <c r="E182" s="232" t="s">
        <v>1</v>
      </c>
      <c r="F182" s="233" t="s">
        <v>1840</v>
      </c>
      <c r="G182" s="231"/>
      <c r="H182" s="232" t="s">
        <v>1</v>
      </c>
      <c r="I182" s="234"/>
      <c r="J182" s="231"/>
      <c r="K182" s="231"/>
      <c r="L182" s="235"/>
      <c r="M182" s="236"/>
      <c r="N182" s="237"/>
      <c r="O182" s="237"/>
      <c r="P182" s="237"/>
      <c r="Q182" s="237"/>
      <c r="R182" s="237"/>
      <c r="S182" s="237"/>
      <c r="T182" s="238"/>
      <c r="AT182" s="239" t="s">
        <v>163</v>
      </c>
      <c r="AU182" s="239" t="s">
        <v>85</v>
      </c>
      <c r="AV182" s="15" t="s">
        <v>83</v>
      </c>
      <c r="AW182" s="15" t="s">
        <v>32</v>
      </c>
      <c r="AX182" s="15" t="s">
        <v>76</v>
      </c>
      <c r="AY182" s="239" t="s">
        <v>156</v>
      </c>
    </row>
    <row r="183" spans="1:65" s="15" customFormat="1" ht="20.399999999999999">
      <c r="B183" s="230"/>
      <c r="C183" s="231"/>
      <c r="D183" s="209" t="s">
        <v>163</v>
      </c>
      <c r="E183" s="232" t="s">
        <v>1</v>
      </c>
      <c r="F183" s="233" t="s">
        <v>1796</v>
      </c>
      <c r="G183" s="231"/>
      <c r="H183" s="232" t="s">
        <v>1</v>
      </c>
      <c r="I183" s="234"/>
      <c r="J183" s="231"/>
      <c r="K183" s="231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163</v>
      </c>
      <c r="AU183" s="239" t="s">
        <v>85</v>
      </c>
      <c r="AV183" s="15" t="s">
        <v>83</v>
      </c>
      <c r="AW183" s="15" t="s">
        <v>32</v>
      </c>
      <c r="AX183" s="15" t="s">
        <v>76</v>
      </c>
      <c r="AY183" s="239" t="s">
        <v>156</v>
      </c>
    </row>
    <row r="184" spans="1:65" s="13" customFormat="1" ht="10.199999999999999">
      <c r="B184" s="207"/>
      <c r="C184" s="208"/>
      <c r="D184" s="209" t="s">
        <v>163</v>
      </c>
      <c r="E184" s="210" t="s">
        <v>1</v>
      </c>
      <c r="F184" s="211" t="s">
        <v>1841</v>
      </c>
      <c r="G184" s="208"/>
      <c r="H184" s="212">
        <v>7.8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163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156</v>
      </c>
    </row>
    <row r="185" spans="1:65" s="14" customFormat="1" ht="10.199999999999999">
      <c r="B185" s="219"/>
      <c r="C185" s="220"/>
      <c r="D185" s="209" t="s">
        <v>163</v>
      </c>
      <c r="E185" s="221" t="s">
        <v>1</v>
      </c>
      <c r="F185" s="222" t="s">
        <v>165</v>
      </c>
      <c r="G185" s="220"/>
      <c r="H185" s="223">
        <v>7.8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163</v>
      </c>
      <c r="AU185" s="229" t="s">
        <v>85</v>
      </c>
      <c r="AV185" s="14" t="s">
        <v>95</v>
      </c>
      <c r="AW185" s="14" t="s">
        <v>32</v>
      </c>
      <c r="AX185" s="14" t="s">
        <v>83</v>
      </c>
      <c r="AY185" s="229" t="s">
        <v>156</v>
      </c>
    </row>
    <row r="186" spans="1:65" s="2" customFormat="1" ht="24.15" customHeight="1">
      <c r="A186" s="35"/>
      <c r="B186" s="36"/>
      <c r="C186" s="193" t="s">
        <v>200</v>
      </c>
      <c r="D186" s="193" t="s">
        <v>158</v>
      </c>
      <c r="E186" s="194" t="s">
        <v>1842</v>
      </c>
      <c r="F186" s="195" t="s">
        <v>1843</v>
      </c>
      <c r="G186" s="196" t="s">
        <v>1359</v>
      </c>
      <c r="H186" s="197">
        <v>1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95</v>
      </c>
      <c r="AT186" s="205" t="s">
        <v>158</v>
      </c>
      <c r="AU186" s="205" t="s">
        <v>85</v>
      </c>
      <c r="AY186" s="18" t="s">
        <v>156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95</v>
      </c>
      <c r="BM186" s="205" t="s">
        <v>271</v>
      </c>
    </row>
    <row r="187" spans="1:65" s="2" customFormat="1" ht="24.15" customHeight="1">
      <c r="A187" s="35"/>
      <c r="B187" s="36"/>
      <c r="C187" s="193" t="s">
        <v>244</v>
      </c>
      <c r="D187" s="193" t="s">
        <v>158</v>
      </c>
      <c r="E187" s="194" t="s">
        <v>1844</v>
      </c>
      <c r="F187" s="195" t="s">
        <v>1845</v>
      </c>
      <c r="G187" s="196" t="s">
        <v>1359</v>
      </c>
      <c r="H187" s="197">
        <v>1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95</v>
      </c>
      <c r="AT187" s="205" t="s">
        <v>158</v>
      </c>
      <c r="AU187" s="205" t="s">
        <v>85</v>
      </c>
      <c r="AY187" s="18" t="s">
        <v>156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95</v>
      </c>
      <c r="BM187" s="205" t="s">
        <v>336</v>
      </c>
    </row>
    <row r="188" spans="1:65" s="2" customFormat="1" ht="16.5" customHeight="1">
      <c r="A188" s="35"/>
      <c r="B188" s="36"/>
      <c r="C188" s="193" t="s">
        <v>252</v>
      </c>
      <c r="D188" s="193" t="s">
        <v>158</v>
      </c>
      <c r="E188" s="194" t="s">
        <v>1846</v>
      </c>
      <c r="F188" s="195" t="s">
        <v>1847</v>
      </c>
      <c r="G188" s="196" t="s">
        <v>1359</v>
      </c>
      <c r="H188" s="197">
        <v>1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95</v>
      </c>
      <c r="AT188" s="205" t="s">
        <v>158</v>
      </c>
      <c r="AU188" s="205" t="s">
        <v>85</v>
      </c>
      <c r="AY188" s="18" t="s">
        <v>156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95</v>
      </c>
      <c r="BM188" s="205" t="s">
        <v>356</v>
      </c>
    </row>
    <row r="189" spans="1:65" s="15" customFormat="1" ht="30.6">
      <c r="B189" s="230"/>
      <c r="C189" s="231"/>
      <c r="D189" s="209" t="s">
        <v>163</v>
      </c>
      <c r="E189" s="232" t="s">
        <v>1</v>
      </c>
      <c r="F189" s="233" t="s">
        <v>1810</v>
      </c>
      <c r="G189" s="231"/>
      <c r="H189" s="232" t="s">
        <v>1</v>
      </c>
      <c r="I189" s="234"/>
      <c r="J189" s="231"/>
      <c r="K189" s="231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163</v>
      </c>
      <c r="AU189" s="239" t="s">
        <v>85</v>
      </c>
      <c r="AV189" s="15" t="s">
        <v>83</v>
      </c>
      <c r="AW189" s="15" t="s">
        <v>32</v>
      </c>
      <c r="AX189" s="15" t="s">
        <v>76</v>
      </c>
      <c r="AY189" s="239" t="s">
        <v>156</v>
      </c>
    </row>
    <row r="190" spans="1:65" s="13" customFormat="1" ht="10.199999999999999">
      <c r="B190" s="207"/>
      <c r="C190" s="208"/>
      <c r="D190" s="209" t="s">
        <v>163</v>
      </c>
      <c r="E190" s="210" t="s">
        <v>1</v>
      </c>
      <c r="F190" s="211" t="s">
        <v>83</v>
      </c>
      <c r="G190" s="208"/>
      <c r="H190" s="212">
        <v>1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163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156</v>
      </c>
    </row>
    <row r="191" spans="1:65" s="14" customFormat="1" ht="10.199999999999999">
      <c r="B191" s="219"/>
      <c r="C191" s="220"/>
      <c r="D191" s="209" t="s">
        <v>163</v>
      </c>
      <c r="E191" s="221" t="s">
        <v>1</v>
      </c>
      <c r="F191" s="222" t="s">
        <v>165</v>
      </c>
      <c r="G191" s="220"/>
      <c r="H191" s="223">
        <v>1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163</v>
      </c>
      <c r="AU191" s="229" t="s">
        <v>85</v>
      </c>
      <c r="AV191" s="14" t="s">
        <v>95</v>
      </c>
      <c r="AW191" s="14" t="s">
        <v>32</v>
      </c>
      <c r="AX191" s="14" t="s">
        <v>83</v>
      </c>
      <c r="AY191" s="229" t="s">
        <v>156</v>
      </c>
    </row>
    <row r="192" spans="1:65" s="2" customFormat="1" ht="21.75" customHeight="1">
      <c r="A192" s="35"/>
      <c r="B192" s="36"/>
      <c r="C192" s="193" t="s">
        <v>258</v>
      </c>
      <c r="D192" s="193" t="s">
        <v>158</v>
      </c>
      <c r="E192" s="194" t="s">
        <v>1848</v>
      </c>
      <c r="F192" s="195" t="s">
        <v>1849</v>
      </c>
      <c r="G192" s="196" t="s">
        <v>1359</v>
      </c>
      <c r="H192" s="197">
        <v>1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95</v>
      </c>
      <c r="AT192" s="205" t="s">
        <v>158</v>
      </c>
      <c r="AU192" s="205" t="s">
        <v>85</v>
      </c>
      <c r="AY192" s="18" t="s">
        <v>156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95</v>
      </c>
      <c r="BM192" s="205" t="s">
        <v>367</v>
      </c>
    </row>
    <row r="193" spans="1:65" s="12" customFormat="1" ht="22.8" customHeight="1">
      <c r="B193" s="177"/>
      <c r="C193" s="178"/>
      <c r="D193" s="179" t="s">
        <v>75</v>
      </c>
      <c r="E193" s="191" t="s">
        <v>1850</v>
      </c>
      <c r="F193" s="191" t="s">
        <v>1851</v>
      </c>
      <c r="G193" s="178"/>
      <c r="H193" s="178"/>
      <c r="I193" s="181"/>
      <c r="J193" s="192">
        <f>BK193</f>
        <v>0</v>
      </c>
      <c r="K193" s="178"/>
      <c r="L193" s="183"/>
      <c r="M193" s="184"/>
      <c r="N193" s="185"/>
      <c r="O193" s="185"/>
      <c r="P193" s="186">
        <f>SUM(P194:P225)</f>
        <v>0</v>
      </c>
      <c r="Q193" s="185"/>
      <c r="R193" s="186">
        <f>SUM(R194:R225)</f>
        <v>0</v>
      </c>
      <c r="S193" s="185"/>
      <c r="T193" s="187">
        <f>SUM(T194:T225)</f>
        <v>0</v>
      </c>
      <c r="AR193" s="188" t="s">
        <v>83</v>
      </c>
      <c r="AT193" s="189" t="s">
        <v>75</v>
      </c>
      <c r="AU193" s="189" t="s">
        <v>83</v>
      </c>
      <c r="AY193" s="188" t="s">
        <v>156</v>
      </c>
      <c r="BK193" s="190">
        <f>SUM(BK194:BK225)</f>
        <v>0</v>
      </c>
    </row>
    <row r="194" spans="1:65" s="2" customFormat="1" ht="24.15" customHeight="1">
      <c r="A194" s="35"/>
      <c r="B194" s="36"/>
      <c r="C194" s="193" t="s">
        <v>219</v>
      </c>
      <c r="D194" s="193" t="s">
        <v>158</v>
      </c>
      <c r="E194" s="194" t="s">
        <v>1852</v>
      </c>
      <c r="F194" s="195" t="s">
        <v>1853</v>
      </c>
      <c r="G194" s="196" t="s">
        <v>1661</v>
      </c>
      <c r="H194" s="197">
        <v>4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95</v>
      </c>
      <c r="AT194" s="205" t="s">
        <v>158</v>
      </c>
      <c r="AU194" s="205" t="s">
        <v>85</v>
      </c>
      <c r="AY194" s="18" t="s">
        <v>156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95</v>
      </c>
      <c r="BM194" s="205" t="s">
        <v>376</v>
      </c>
    </row>
    <row r="195" spans="1:65" s="15" customFormat="1" ht="30.6">
      <c r="B195" s="230"/>
      <c r="C195" s="231"/>
      <c r="D195" s="209" t="s">
        <v>163</v>
      </c>
      <c r="E195" s="232" t="s">
        <v>1</v>
      </c>
      <c r="F195" s="233" t="s">
        <v>1854</v>
      </c>
      <c r="G195" s="231"/>
      <c r="H195" s="232" t="s">
        <v>1</v>
      </c>
      <c r="I195" s="234"/>
      <c r="J195" s="231"/>
      <c r="K195" s="231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163</v>
      </c>
      <c r="AU195" s="239" t="s">
        <v>85</v>
      </c>
      <c r="AV195" s="15" t="s">
        <v>83</v>
      </c>
      <c r="AW195" s="15" t="s">
        <v>32</v>
      </c>
      <c r="AX195" s="15" t="s">
        <v>76</v>
      </c>
      <c r="AY195" s="239" t="s">
        <v>156</v>
      </c>
    </row>
    <row r="196" spans="1:65" s="13" customFormat="1" ht="10.199999999999999">
      <c r="B196" s="207"/>
      <c r="C196" s="208"/>
      <c r="D196" s="209" t="s">
        <v>163</v>
      </c>
      <c r="E196" s="210" t="s">
        <v>1</v>
      </c>
      <c r="F196" s="211" t="s">
        <v>95</v>
      </c>
      <c r="G196" s="208"/>
      <c r="H196" s="212">
        <v>4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163</v>
      </c>
      <c r="AU196" s="218" t="s">
        <v>85</v>
      </c>
      <c r="AV196" s="13" t="s">
        <v>85</v>
      </c>
      <c r="AW196" s="13" t="s">
        <v>32</v>
      </c>
      <c r="AX196" s="13" t="s">
        <v>76</v>
      </c>
      <c r="AY196" s="218" t="s">
        <v>156</v>
      </c>
    </row>
    <row r="197" spans="1:65" s="14" customFormat="1" ht="10.199999999999999">
      <c r="B197" s="219"/>
      <c r="C197" s="220"/>
      <c r="D197" s="209" t="s">
        <v>163</v>
      </c>
      <c r="E197" s="221" t="s">
        <v>1</v>
      </c>
      <c r="F197" s="222" t="s">
        <v>165</v>
      </c>
      <c r="G197" s="220"/>
      <c r="H197" s="223">
        <v>4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163</v>
      </c>
      <c r="AU197" s="229" t="s">
        <v>85</v>
      </c>
      <c r="AV197" s="14" t="s">
        <v>95</v>
      </c>
      <c r="AW197" s="14" t="s">
        <v>32</v>
      </c>
      <c r="AX197" s="14" t="s">
        <v>83</v>
      </c>
      <c r="AY197" s="229" t="s">
        <v>156</v>
      </c>
    </row>
    <row r="198" spans="1:65" s="2" customFormat="1" ht="16.5" customHeight="1">
      <c r="A198" s="35"/>
      <c r="B198" s="36"/>
      <c r="C198" s="193" t="s">
        <v>7</v>
      </c>
      <c r="D198" s="193" t="s">
        <v>158</v>
      </c>
      <c r="E198" s="194" t="s">
        <v>1855</v>
      </c>
      <c r="F198" s="195" t="s">
        <v>1856</v>
      </c>
      <c r="G198" s="196" t="s">
        <v>1661</v>
      </c>
      <c r="H198" s="197">
        <v>3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95</v>
      </c>
      <c r="AT198" s="205" t="s">
        <v>158</v>
      </c>
      <c r="AU198" s="205" t="s">
        <v>85</v>
      </c>
      <c r="AY198" s="18" t="s">
        <v>156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95</v>
      </c>
      <c r="BM198" s="205" t="s">
        <v>410</v>
      </c>
    </row>
    <row r="199" spans="1:65" s="15" customFormat="1" ht="30.6">
      <c r="B199" s="230"/>
      <c r="C199" s="231"/>
      <c r="D199" s="209" t="s">
        <v>163</v>
      </c>
      <c r="E199" s="232" t="s">
        <v>1</v>
      </c>
      <c r="F199" s="233" t="s">
        <v>1857</v>
      </c>
      <c r="G199" s="231"/>
      <c r="H199" s="232" t="s">
        <v>1</v>
      </c>
      <c r="I199" s="234"/>
      <c r="J199" s="231"/>
      <c r="K199" s="231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163</v>
      </c>
      <c r="AU199" s="239" t="s">
        <v>85</v>
      </c>
      <c r="AV199" s="15" t="s">
        <v>83</v>
      </c>
      <c r="AW199" s="15" t="s">
        <v>32</v>
      </c>
      <c r="AX199" s="15" t="s">
        <v>76</v>
      </c>
      <c r="AY199" s="239" t="s">
        <v>156</v>
      </c>
    </row>
    <row r="200" spans="1:65" s="13" customFormat="1" ht="10.199999999999999">
      <c r="B200" s="207"/>
      <c r="C200" s="208"/>
      <c r="D200" s="209" t="s">
        <v>163</v>
      </c>
      <c r="E200" s="210" t="s">
        <v>1</v>
      </c>
      <c r="F200" s="211" t="s">
        <v>85</v>
      </c>
      <c r="G200" s="208"/>
      <c r="H200" s="212">
        <v>2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163</v>
      </c>
      <c r="AU200" s="218" t="s">
        <v>85</v>
      </c>
      <c r="AV200" s="13" t="s">
        <v>85</v>
      </c>
      <c r="AW200" s="13" t="s">
        <v>32</v>
      </c>
      <c r="AX200" s="13" t="s">
        <v>76</v>
      </c>
      <c r="AY200" s="218" t="s">
        <v>156</v>
      </c>
    </row>
    <row r="201" spans="1:65" s="13" customFormat="1" ht="10.199999999999999">
      <c r="B201" s="207"/>
      <c r="C201" s="208"/>
      <c r="D201" s="209" t="s">
        <v>163</v>
      </c>
      <c r="E201" s="210" t="s">
        <v>1</v>
      </c>
      <c r="F201" s="211" t="s">
        <v>83</v>
      </c>
      <c r="G201" s="208"/>
      <c r="H201" s="212">
        <v>1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163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156</v>
      </c>
    </row>
    <row r="202" spans="1:65" s="14" customFormat="1" ht="10.199999999999999">
      <c r="B202" s="219"/>
      <c r="C202" s="220"/>
      <c r="D202" s="209" t="s">
        <v>163</v>
      </c>
      <c r="E202" s="221" t="s">
        <v>1</v>
      </c>
      <c r="F202" s="222" t="s">
        <v>165</v>
      </c>
      <c r="G202" s="220"/>
      <c r="H202" s="223">
        <v>3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163</v>
      </c>
      <c r="AU202" s="229" t="s">
        <v>85</v>
      </c>
      <c r="AV202" s="14" t="s">
        <v>95</v>
      </c>
      <c r="AW202" s="14" t="s">
        <v>32</v>
      </c>
      <c r="AX202" s="14" t="s">
        <v>83</v>
      </c>
      <c r="AY202" s="229" t="s">
        <v>156</v>
      </c>
    </row>
    <row r="203" spans="1:65" s="2" customFormat="1" ht="16.5" customHeight="1">
      <c r="A203" s="35"/>
      <c r="B203" s="36"/>
      <c r="C203" s="193" t="s">
        <v>225</v>
      </c>
      <c r="D203" s="193" t="s">
        <v>158</v>
      </c>
      <c r="E203" s="194" t="s">
        <v>1858</v>
      </c>
      <c r="F203" s="195" t="s">
        <v>1859</v>
      </c>
      <c r="G203" s="196" t="s">
        <v>1661</v>
      </c>
      <c r="H203" s="197">
        <v>6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95</v>
      </c>
      <c r="AT203" s="205" t="s">
        <v>158</v>
      </c>
      <c r="AU203" s="205" t="s">
        <v>85</v>
      </c>
      <c r="AY203" s="18" t="s">
        <v>156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95</v>
      </c>
      <c r="BM203" s="205" t="s">
        <v>424</v>
      </c>
    </row>
    <row r="204" spans="1:65" s="15" customFormat="1" ht="30.6">
      <c r="B204" s="230"/>
      <c r="C204" s="231"/>
      <c r="D204" s="209" t="s">
        <v>163</v>
      </c>
      <c r="E204" s="232" t="s">
        <v>1</v>
      </c>
      <c r="F204" s="233" t="s">
        <v>1857</v>
      </c>
      <c r="G204" s="231"/>
      <c r="H204" s="232" t="s">
        <v>1</v>
      </c>
      <c r="I204" s="234"/>
      <c r="J204" s="231"/>
      <c r="K204" s="231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163</v>
      </c>
      <c r="AU204" s="239" t="s">
        <v>85</v>
      </c>
      <c r="AV204" s="15" t="s">
        <v>83</v>
      </c>
      <c r="AW204" s="15" t="s">
        <v>32</v>
      </c>
      <c r="AX204" s="15" t="s">
        <v>76</v>
      </c>
      <c r="AY204" s="239" t="s">
        <v>156</v>
      </c>
    </row>
    <row r="205" spans="1:65" s="13" customFormat="1" ht="10.199999999999999">
      <c r="B205" s="207"/>
      <c r="C205" s="208"/>
      <c r="D205" s="209" t="s">
        <v>163</v>
      </c>
      <c r="E205" s="210" t="s">
        <v>1</v>
      </c>
      <c r="F205" s="211" t="s">
        <v>101</v>
      </c>
      <c r="G205" s="208"/>
      <c r="H205" s="212">
        <v>6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163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156</v>
      </c>
    </row>
    <row r="206" spans="1:65" s="14" customFormat="1" ht="10.199999999999999">
      <c r="B206" s="219"/>
      <c r="C206" s="220"/>
      <c r="D206" s="209" t="s">
        <v>163</v>
      </c>
      <c r="E206" s="221" t="s">
        <v>1</v>
      </c>
      <c r="F206" s="222" t="s">
        <v>165</v>
      </c>
      <c r="G206" s="220"/>
      <c r="H206" s="223">
        <v>6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163</v>
      </c>
      <c r="AU206" s="229" t="s">
        <v>85</v>
      </c>
      <c r="AV206" s="14" t="s">
        <v>95</v>
      </c>
      <c r="AW206" s="14" t="s">
        <v>32</v>
      </c>
      <c r="AX206" s="14" t="s">
        <v>83</v>
      </c>
      <c r="AY206" s="229" t="s">
        <v>156</v>
      </c>
    </row>
    <row r="207" spans="1:65" s="2" customFormat="1" ht="16.5" customHeight="1">
      <c r="A207" s="35"/>
      <c r="B207" s="36"/>
      <c r="C207" s="193" t="s">
        <v>277</v>
      </c>
      <c r="D207" s="193" t="s">
        <v>158</v>
      </c>
      <c r="E207" s="194" t="s">
        <v>1860</v>
      </c>
      <c r="F207" s="195" t="s">
        <v>1861</v>
      </c>
      <c r="G207" s="196" t="s">
        <v>1661</v>
      </c>
      <c r="H207" s="197">
        <v>4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95</v>
      </c>
      <c r="AT207" s="205" t="s">
        <v>158</v>
      </c>
      <c r="AU207" s="205" t="s">
        <v>85</v>
      </c>
      <c r="AY207" s="18" t="s">
        <v>156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95</v>
      </c>
      <c r="BM207" s="205" t="s">
        <v>435</v>
      </c>
    </row>
    <row r="208" spans="1:65" s="15" customFormat="1" ht="30.6">
      <c r="B208" s="230"/>
      <c r="C208" s="231"/>
      <c r="D208" s="209" t="s">
        <v>163</v>
      </c>
      <c r="E208" s="232" t="s">
        <v>1</v>
      </c>
      <c r="F208" s="233" t="s">
        <v>1862</v>
      </c>
      <c r="G208" s="231"/>
      <c r="H208" s="232" t="s">
        <v>1</v>
      </c>
      <c r="I208" s="234"/>
      <c r="J208" s="231"/>
      <c r="K208" s="231"/>
      <c r="L208" s="235"/>
      <c r="M208" s="236"/>
      <c r="N208" s="237"/>
      <c r="O208" s="237"/>
      <c r="P208" s="237"/>
      <c r="Q208" s="237"/>
      <c r="R208" s="237"/>
      <c r="S208" s="237"/>
      <c r="T208" s="238"/>
      <c r="AT208" s="239" t="s">
        <v>163</v>
      </c>
      <c r="AU208" s="239" t="s">
        <v>85</v>
      </c>
      <c r="AV208" s="15" t="s">
        <v>83</v>
      </c>
      <c r="AW208" s="15" t="s">
        <v>32</v>
      </c>
      <c r="AX208" s="15" t="s">
        <v>76</v>
      </c>
      <c r="AY208" s="239" t="s">
        <v>156</v>
      </c>
    </row>
    <row r="209" spans="1:65" s="13" customFormat="1" ht="10.199999999999999">
      <c r="B209" s="207"/>
      <c r="C209" s="208"/>
      <c r="D209" s="209" t="s">
        <v>163</v>
      </c>
      <c r="E209" s="210" t="s">
        <v>1</v>
      </c>
      <c r="F209" s="211" t="s">
        <v>95</v>
      </c>
      <c r="G209" s="208"/>
      <c r="H209" s="212">
        <v>4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163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156</v>
      </c>
    </row>
    <row r="210" spans="1:65" s="14" customFormat="1" ht="10.199999999999999">
      <c r="B210" s="219"/>
      <c r="C210" s="220"/>
      <c r="D210" s="209" t="s">
        <v>163</v>
      </c>
      <c r="E210" s="221" t="s">
        <v>1</v>
      </c>
      <c r="F210" s="222" t="s">
        <v>165</v>
      </c>
      <c r="G210" s="220"/>
      <c r="H210" s="223">
        <v>4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163</v>
      </c>
      <c r="AU210" s="229" t="s">
        <v>85</v>
      </c>
      <c r="AV210" s="14" t="s">
        <v>95</v>
      </c>
      <c r="AW210" s="14" t="s">
        <v>32</v>
      </c>
      <c r="AX210" s="14" t="s">
        <v>83</v>
      </c>
      <c r="AY210" s="229" t="s">
        <v>156</v>
      </c>
    </row>
    <row r="211" spans="1:65" s="2" customFormat="1" ht="16.5" customHeight="1">
      <c r="A211" s="35"/>
      <c r="B211" s="36"/>
      <c r="C211" s="193" t="s">
        <v>237</v>
      </c>
      <c r="D211" s="193" t="s">
        <v>158</v>
      </c>
      <c r="E211" s="194" t="s">
        <v>1863</v>
      </c>
      <c r="F211" s="195" t="s">
        <v>1864</v>
      </c>
      <c r="G211" s="196" t="s">
        <v>1661</v>
      </c>
      <c r="H211" s="197">
        <v>1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95</v>
      </c>
      <c r="AT211" s="205" t="s">
        <v>158</v>
      </c>
      <c r="AU211" s="205" t="s">
        <v>85</v>
      </c>
      <c r="AY211" s="18" t="s">
        <v>156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95</v>
      </c>
      <c r="BM211" s="205" t="s">
        <v>444</v>
      </c>
    </row>
    <row r="212" spans="1:65" s="15" customFormat="1" ht="30.6">
      <c r="B212" s="230"/>
      <c r="C212" s="231"/>
      <c r="D212" s="209" t="s">
        <v>163</v>
      </c>
      <c r="E212" s="232" t="s">
        <v>1</v>
      </c>
      <c r="F212" s="233" t="s">
        <v>1857</v>
      </c>
      <c r="G212" s="231"/>
      <c r="H212" s="232" t="s">
        <v>1</v>
      </c>
      <c r="I212" s="234"/>
      <c r="J212" s="231"/>
      <c r="K212" s="231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163</v>
      </c>
      <c r="AU212" s="239" t="s">
        <v>85</v>
      </c>
      <c r="AV212" s="15" t="s">
        <v>83</v>
      </c>
      <c r="AW212" s="15" t="s">
        <v>32</v>
      </c>
      <c r="AX212" s="15" t="s">
        <v>76</v>
      </c>
      <c r="AY212" s="239" t="s">
        <v>156</v>
      </c>
    </row>
    <row r="213" spans="1:65" s="13" customFormat="1" ht="10.199999999999999">
      <c r="B213" s="207"/>
      <c r="C213" s="208"/>
      <c r="D213" s="209" t="s">
        <v>163</v>
      </c>
      <c r="E213" s="210" t="s">
        <v>1</v>
      </c>
      <c r="F213" s="211" t="s">
        <v>83</v>
      </c>
      <c r="G213" s="208"/>
      <c r="H213" s="212">
        <v>1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163</v>
      </c>
      <c r="AU213" s="218" t="s">
        <v>85</v>
      </c>
      <c r="AV213" s="13" t="s">
        <v>85</v>
      </c>
      <c r="AW213" s="13" t="s">
        <v>32</v>
      </c>
      <c r="AX213" s="13" t="s">
        <v>76</v>
      </c>
      <c r="AY213" s="218" t="s">
        <v>156</v>
      </c>
    </row>
    <row r="214" spans="1:65" s="14" customFormat="1" ht="10.199999999999999">
      <c r="B214" s="219"/>
      <c r="C214" s="220"/>
      <c r="D214" s="209" t="s">
        <v>163</v>
      </c>
      <c r="E214" s="221" t="s">
        <v>1</v>
      </c>
      <c r="F214" s="222" t="s">
        <v>165</v>
      </c>
      <c r="G214" s="220"/>
      <c r="H214" s="223">
        <v>1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163</v>
      </c>
      <c r="AU214" s="229" t="s">
        <v>85</v>
      </c>
      <c r="AV214" s="14" t="s">
        <v>95</v>
      </c>
      <c r="AW214" s="14" t="s">
        <v>32</v>
      </c>
      <c r="AX214" s="14" t="s">
        <v>83</v>
      </c>
      <c r="AY214" s="229" t="s">
        <v>156</v>
      </c>
    </row>
    <row r="215" spans="1:65" s="2" customFormat="1" ht="16.5" customHeight="1">
      <c r="A215" s="35"/>
      <c r="B215" s="36"/>
      <c r="C215" s="193" t="s">
        <v>285</v>
      </c>
      <c r="D215" s="193" t="s">
        <v>158</v>
      </c>
      <c r="E215" s="194" t="s">
        <v>1865</v>
      </c>
      <c r="F215" s="195" t="s">
        <v>1866</v>
      </c>
      <c r="G215" s="196" t="s">
        <v>1661</v>
      </c>
      <c r="H215" s="197">
        <v>1</v>
      </c>
      <c r="I215" s="198"/>
      <c r="J215" s="199">
        <f>ROUND(I215*H215,2)</f>
        <v>0</v>
      </c>
      <c r="K215" s="200"/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95</v>
      </c>
      <c r="AT215" s="205" t="s">
        <v>158</v>
      </c>
      <c r="AU215" s="205" t="s">
        <v>85</v>
      </c>
      <c r="AY215" s="18" t="s">
        <v>156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95</v>
      </c>
      <c r="BM215" s="205" t="s">
        <v>454</v>
      </c>
    </row>
    <row r="216" spans="1:65" s="15" customFormat="1" ht="30.6">
      <c r="B216" s="230"/>
      <c r="C216" s="231"/>
      <c r="D216" s="209" t="s">
        <v>163</v>
      </c>
      <c r="E216" s="232" t="s">
        <v>1</v>
      </c>
      <c r="F216" s="233" t="s">
        <v>1867</v>
      </c>
      <c r="G216" s="231"/>
      <c r="H216" s="232" t="s">
        <v>1</v>
      </c>
      <c r="I216" s="234"/>
      <c r="J216" s="231"/>
      <c r="K216" s="231"/>
      <c r="L216" s="235"/>
      <c r="M216" s="236"/>
      <c r="N216" s="237"/>
      <c r="O216" s="237"/>
      <c r="P216" s="237"/>
      <c r="Q216" s="237"/>
      <c r="R216" s="237"/>
      <c r="S216" s="237"/>
      <c r="T216" s="238"/>
      <c r="AT216" s="239" t="s">
        <v>163</v>
      </c>
      <c r="AU216" s="239" t="s">
        <v>85</v>
      </c>
      <c r="AV216" s="15" t="s">
        <v>83</v>
      </c>
      <c r="AW216" s="15" t="s">
        <v>32</v>
      </c>
      <c r="AX216" s="15" t="s">
        <v>76</v>
      </c>
      <c r="AY216" s="239" t="s">
        <v>156</v>
      </c>
    </row>
    <row r="217" spans="1:65" s="13" customFormat="1" ht="10.199999999999999">
      <c r="B217" s="207"/>
      <c r="C217" s="208"/>
      <c r="D217" s="209" t="s">
        <v>163</v>
      </c>
      <c r="E217" s="210" t="s">
        <v>1</v>
      </c>
      <c r="F217" s="211" t="s">
        <v>83</v>
      </c>
      <c r="G217" s="208"/>
      <c r="H217" s="212">
        <v>1</v>
      </c>
      <c r="I217" s="213"/>
      <c r="J217" s="208"/>
      <c r="K217" s="208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163</v>
      </c>
      <c r="AU217" s="218" t="s">
        <v>85</v>
      </c>
      <c r="AV217" s="13" t="s">
        <v>85</v>
      </c>
      <c r="AW217" s="13" t="s">
        <v>32</v>
      </c>
      <c r="AX217" s="13" t="s">
        <v>76</v>
      </c>
      <c r="AY217" s="218" t="s">
        <v>156</v>
      </c>
    </row>
    <row r="218" spans="1:65" s="14" customFormat="1" ht="10.199999999999999">
      <c r="B218" s="219"/>
      <c r="C218" s="220"/>
      <c r="D218" s="209" t="s">
        <v>163</v>
      </c>
      <c r="E218" s="221" t="s">
        <v>1</v>
      </c>
      <c r="F218" s="222" t="s">
        <v>165</v>
      </c>
      <c r="G218" s="220"/>
      <c r="H218" s="223">
        <v>1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163</v>
      </c>
      <c r="AU218" s="229" t="s">
        <v>85</v>
      </c>
      <c r="AV218" s="14" t="s">
        <v>95</v>
      </c>
      <c r="AW218" s="14" t="s">
        <v>32</v>
      </c>
      <c r="AX218" s="14" t="s">
        <v>83</v>
      </c>
      <c r="AY218" s="229" t="s">
        <v>156</v>
      </c>
    </row>
    <row r="219" spans="1:65" s="2" customFormat="1" ht="16.5" customHeight="1">
      <c r="A219" s="35"/>
      <c r="B219" s="36"/>
      <c r="C219" s="193" t="s">
        <v>255</v>
      </c>
      <c r="D219" s="193" t="s">
        <v>158</v>
      </c>
      <c r="E219" s="194" t="s">
        <v>1868</v>
      </c>
      <c r="F219" s="195" t="s">
        <v>1869</v>
      </c>
      <c r="G219" s="196" t="s">
        <v>1661</v>
      </c>
      <c r="H219" s="197">
        <v>4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95</v>
      </c>
      <c r="AT219" s="205" t="s">
        <v>158</v>
      </c>
      <c r="AU219" s="205" t="s">
        <v>85</v>
      </c>
      <c r="AY219" s="18" t="s">
        <v>156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95</v>
      </c>
      <c r="BM219" s="205" t="s">
        <v>462</v>
      </c>
    </row>
    <row r="220" spans="1:65" s="15" customFormat="1" ht="30.6">
      <c r="B220" s="230"/>
      <c r="C220" s="231"/>
      <c r="D220" s="209" t="s">
        <v>163</v>
      </c>
      <c r="E220" s="232" t="s">
        <v>1</v>
      </c>
      <c r="F220" s="233" t="s">
        <v>1870</v>
      </c>
      <c r="G220" s="231"/>
      <c r="H220" s="232" t="s">
        <v>1</v>
      </c>
      <c r="I220" s="234"/>
      <c r="J220" s="231"/>
      <c r="K220" s="231"/>
      <c r="L220" s="235"/>
      <c r="M220" s="236"/>
      <c r="N220" s="237"/>
      <c r="O220" s="237"/>
      <c r="P220" s="237"/>
      <c r="Q220" s="237"/>
      <c r="R220" s="237"/>
      <c r="S220" s="237"/>
      <c r="T220" s="238"/>
      <c r="AT220" s="239" t="s">
        <v>163</v>
      </c>
      <c r="AU220" s="239" t="s">
        <v>85</v>
      </c>
      <c r="AV220" s="15" t="s">
        <v>83</v>
      </c>
      <c r="AW220" s="15" t="s">
        <v>32</v>
      </c>
      <c r="AX220" s="15" t="s">
        <v>76</v>
      </c>
      <c r="AY220" s="239" t="s">
        <v>156</v>
      </c>
    </row>
    <row r="221" spans="1:65" s="13" customFormat="1" ht="10.199999999999999">
      <c r="B221" s="207"/>
      <c r="C221" s="208"/>
      <c r="D221" s="209" t="s">
        <v>163</v>
      </c>
      <c r="E221" s="210" t="s">
        <v>1</v>
      </c>
      <c r="F221" s="211" t="s">
        <v>1871</v>
      </c>
      <c r="G221" s="208"/>
      <c r="H221" s="212">
        <v>4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163</v>
      </c>
      <c r="AU221" s="218" t="s">
        <v>85</v>
      </c>
      <c r="AV221" s="13" t="s">
        <v>85</v>
      </c>
      <c r="AW221" s="13" t="s">
        <v>32</v>
      </c>
      <c r="AX221" s="13" t="s">
        <v>76</v>
      </c>
      <c r="AY221" s="218" t="s">
        <v>156</v>
      </c>
    </row>
    <row r="222" spans="1:65" s="14" customFormat="1" ht="10.199999999999999">
      <c r="B222" s="219"/>
      <c r="C222" s="220"/>
      <c r="D222" s="209" t="s">
        <v>163</v>
      </c>
      <c r="E222" s="221" t="s">
        <v>1</v>
      </c>
      <c r="F222" s="222" t="s">
        <v>165</v>
      </c>
      <c r="G222" s="220"/>
      <c r="H222" s="223">
        <v>4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163</v>
      </c>
      <c r="AU222" s="229" t="s">
        <v>85</v>
      </c>
      <c r="AV222" s="14" t="s">
        <v>95</v>
      </c>
      <c r="AW222" s="14" t="s">
        <v>32</v>
      </c>
      <c r="AX222" s="14" t="s">
        <v>83</v>
      </c>
      <c r="AY222" s="229" t="s">
        <v>156</v>
      </c>
    </row>
    <row r="223" spans="1:65" s="2" customFormat="1" ht="16.5" customHeight="1">
      <c r="A223" s="35"/>
      <c r="B223" s="36"/>
      <c r="C223" s="193" t="s">
        <v>170</v>
      </c>
      <c r="D223" s="193" t="s">
        <v>158</v>
      </c>
      <c r="E223" s="194" t="s">
        <v>1872</v>
      </c>
      <c r="F223" s="195" t="s">
        <v>1873</v>
      </c>
      <c r="G223" s="196" t="s">
        <v>295</v>
      </c>
      <c r="H223" s="197">
        <v>6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95</v>
      </c>
      <c r="AT223" s="205" t="s">
        <v>158</v>
      </c>
      <c r="AU223" s="205" t="s">
        <v>85</v>
      </c>
      <c r="AY223" s="18" t="s">
        <v>156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95</v>
      </c>
      <c r="BM223" s="205" t="s">
        <v>1874</v>
      </c>
    </row>
    <row r="224" spans="1:65" s="2" customFormat="1" ht="16.5" customHeight="1">
      <c r="A224" s="35"/>
      <c r="B224" s="36"/>
      <c r="C224" s="193" t="s">
        <v>261</v>
      </c>
      <c r="D224" s="193" t="s">
        <v>158</v>
      </c>
      <c r="E224" s="194" t="s">
        <v>1875</v>
      </c>
      <c r="F224" s="195" t="s">
        <v>1876</v>
      </c>
      <c r="G224" s="196" t="s">
        <v>295</v>
      </c>
      <c r="H224" s="197">
        <v>3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95</v>
      </c>
      <c r="AT224" s="205" t="s">
        <v>158</v>
      </c>
      <c r="AU224" s="205" t="s">
        <v>85</v>
      </c>
      <c r="AY224" s="18" t="s">
        <v>156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95</v>
      </c>
      <c r="BM224" s="205" t="s">
        <v>1877</v>
      </c>
    </row>
    <row r="225" spans="1:65" s="2" customFormat="1" ht="16.5" customHeight="1">
      <c r="A225" s="35"/>
      <c r="B225" s="36"/>
      <c r="C225" s="193" t="s">
        <v>304</v>
      </c>
      <c r="D225" s="193" t="s">
        <v>158</v>
      </c>
      <c r="E225" s="194" t="s">
        <v>1878</v>
      </c>
      <c r="F225" s="195" t="s">
        <v>1879</v>
      </c>
      <c r="G225" s="196" t="s">
        <v>1359</v>
      </c>
      <c r="H225" s="197">
        <v>1</v>
      </c>
      <c r="I225" s="198"/>
      <c r="J225" s="199">
        <f>ROUND(I225*H225,2)</f>
        <v>0</v>
      </c>
      <c r="K225" s="200"/>
      <c r="L225" s="40"/>
      <c r="M225" s="263" t="s">
        <v>1</v>
      </c>
      <c r="N225" s="264" t="s">
        <v>41</v>
      </c>
      <c r="O225" s="265"/>
      <c r="P225" s="266">
        <f>O225*H225</f>
        <v>0</v>
      </c>
      <c r="Q225" s="266">
        <v>0</v>
      </c>
      <c r="R225" s="266">
        <f>Q225*H225</f>
        <v>0</v>
      </c>
      <c r="S225" s="266">
        <v>0</v>
      </c>
      <c r="T225" s="26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95</v>
      </c>
      <c r="AT225" s="205" t="s">
        <v>158</v>
      </c>
      <c r="AU225" s="205" t="s">
        <v>85</v>
      </c>
      <c r="AY225" s="18" t="s">
        <v>156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83</v>
      </c>
      <c r="BK225" s="206">
        <f>ROUND(I225*H225,2)</f>
        <v>0</v>
      </c>
      <c r="BL225" s="18" t="s">
        <v>95</v>
      </c>
      <c r="BM225" s="205" t="s">
        <v>485</v>
      </c>
    </row>
    <row r="226" spans="1:65" s="2" customFormat="1" ht="6.9" customHeight="1">
      <c r="A226" s="35"/>
      <c r="B226" s="55"/>
      <c r="C226" s="56"/>
      <c r="D226" s="56"/>
      <c r="E226" s="56"/>
      <c r="F226" s="56"/>
      <c r="G226" s="56"/>
      <c r="H226" s="56"/>
      <c r="I226" s="56"/>
      <c r="J226" s="56"/>
      <c r="K226" s="56"/>
      <c r="L226" s="40"/>
      <c r="M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</row>
  </sheetData>
  <sheetProtection algorithmName="SHA-512" hashValue="alBflcB4l4ehYY+5GY15r1pYRxqHVBt/hRA4l8QlZWD0EBBiBaoAkblOt0H2dMEkey1WG4rmQZMU9Ptyh59KcA==" saltValue="ukvi5UBgqPum2r0up8Eh331cEb7KBq+EWfKhj51xf0OBc3snmO8ZaRRVNGNtpyShExNam/4CqLIqklUfMIVhdQ==" spinCount="100000" sheet="1" objects="1" scenarios="1" formatColumns="0" formatRows="0" autoFilter="0"/>
  <autoFilter ref="C123:K225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103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107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 xml:space="preserve"> Stavebni upravy a nastavba provozniho objektu v Humpolci (zadani</v>
      </c>
      <c r="F7" s="314"/>
      <c r="G7" s="314"/>
      <c r="H7" s="314"/>
      <c r="L7" s="21"/>
    </row>
    <row r="8" spans="1:46" s="1" customFormat="1" ht="12" customHeight="1">
      <c r="B8" s="21"/>
      <c r="D8" s="120" t="s">
        <v>108</v>
      </c>
      <c r="L8" s="21"/>
    </row>
    <row r="9" spans="1:46" s="2" customFormat="1" ht="16.5" customHeight="1">
      <c r="A9" s="35"/>
      <c r="B9" s="40"/>
      <c r="C9" s="35"/>
      <c r="D9" s="35"/>
      <c r="E9" s="313" t="s">
        <v>109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110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1880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26. 2. 2024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40</v>
      </c>
      <c r="E35" s="120" t="s">
        <v>41</v>
      </c>
      <c r="F35" s="130">
        <f>ROUND((SUM(BE128:BE311)),  2)</f>
        <v>0</v>
      </c>
      <c r="G35" s="35"/>
      <c r="H35" s="35"/>
      <c r="I35" s="131">
        <v>0.21</v>
      </c>
      <c r="J35" s="130">
        <f>ROUND(((SUM(BE128:BE311))*I35),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ROUND((SUM(BF128:BF311)),  2)</f>
        <v>0</v>
      </c>
      <c r="G36" s="35"/>
      <c r="H36" s="35"/>
      <c r="I36" s="131">
        <v>0.12</v>
      </c>
      <c r="J36" s="130">
        <f>ROUND(((SUM(BF128:BF311))*I36),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ROUND((SUM(BG128:BG311)),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ROUND((SUM(BH128:BH311)),  2)</f>
        <v>0</v>
      </c>
      <c r="G38" s="35"/>
      <c r="H38" s="35"/>
      <c r="I38" s="131">
        <v>0.12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ROUND((SUM(BI128:BI311)),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 xml:space="preserve"> Stavebni upravy a nastavba provozniho objektu v Humpolci (zadani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108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109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110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68" t="str">
        <f>E11</f>
        <v>6 - Vytápění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Humpolec</v>
      </c>
      <c r="G91" s="37"/>
      <c r="H91" s="37"/>
      <c r="I91" s="30" t="s">
        <v>22</v>
      </c>
      <c r="J91" s="67" t="str">
        <f>IF(J14="","",J14)</f>
        <v>26. 2. 2024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KSÚS Vysočiny, příspěvková organizace</v>
      </c>
      <c r="G93" s="37"/>
      <c r="H93" s="37"/>
      <c r="I93" s="30" t="s">
        <v>30</v>
      </c>
      <c r="J93" s="33" t="str">
        <f>E23</f>
        <v>Projekta Humpolec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113</v>
      </c>
      <c r="D96" s="151"/>
      <c r="E96" s="151"/>
      <c r="F96" s="151"/>
      <c r="G96" s="151"/>
      <c r="H96" s="151"/>
      <c r="I96" s="151"/>
      <c r="J96" s="152" t="s">
        <v>114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115</v>
      </c>
      <c r="D98" s="37"/>
      <c r="E98" s="37"/>
      <c r="F98" s="37"/>
      <c r="G98" s="37"/>
      <c r="H98" s="37"/>
      <c r="I98" s="37"/>
      <c r="J98" s="85">
        <f>J128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116</v>
      </c>
    </row>
    <row r="99" spans="1:47" s="9" customFormat="1" ht="24.9" customHeight="1">
      <c r="B99" s="154"/>
      <c r="C99" s="155"/>
      <c r="D99" s="156" t="s">
        <v>1881</v>
      </c>
      <c r="E99" s="157"/>
      <c r="F99" s="157"/>
      <c r="G99" s="157"/>
      <c r="H99" s="157"/>
      <c r="I99" s="157"/>
      <c r="J99" s="158">
        <f>J129</f>
        <v>0</v>
      </c>
      <c r="K99" s="155"/>
      <c r="L99" s="159"/>
    </row>
    <row r="100" spans="1:47" s="10" customFormat="1" ht="19.95" customHeight="1">
      <c r="B100" s="160"/>
      <c r="C100" s="105"/>
      <c r="D100" s="161" t="s">
        <v>1882</v>
      </c>
      <c r="E100" s="162"/>
      <c r="F100" s="162"/>
      <c r="G100" s="162"/>
      <c r="H100" s="162"/>
      <c r="I100" s="162"/>
      <c r="J100" s="163">
        <f>J130</f>
        <v>0</v>
      </c>
      <c r="K100" s="105"/>
      <c r="L100" s="164"/>
    </row>
    <row r="101" spans="1:47" s="10" customFormat="1" ht="19.95" customHeight="1">
      <c r="B101" s="160"/>
      <c r="C101" s="105"/>
      <c r="D101" s="161" t="s">
        <v>1883</v>
      </c>
      <c r="E101" s="162"/>
      <c r="F101" s="162"/>
      <c r="G101" s="162"/>
      <c r="H101" s="162"/>
      <c r="I101" s="162"/>
      <c r="J101" s="163">
        <f>J138</f>
        <v>0</v>
      </c>
      <c r="K101" s="105"/>
      <c r="L101" s="164"/>
    </row>
    <row r="102" spans="1:47" s="10" customFormat="1" ht="19.95" customHeight="1">
      <c r="B102" s="160"/>
      <c r="C102" s="105"/>
      <c r="D102" s="161" t="s">
        <v>1884</v>
      </c>
      <c r="E102" s="162"/>
      <c r="F102" s="162"/>
      <c r="G102" s="162"/>
      <c r="H102" s="162"/>
      <c r="I102" s="162"/>
      <c r="J102" s="163">
        <f>J167</f>
        <v>0</v>
      </c>
      <c r="K102" s="105"/>
      <c r="L102" s="164"/>
    </row>
    <row r="103" spans="1:47" s="10" customFormat="1" ht="19.95" customHeight="1">
      <c r="B103" s="160"/>
      <c r="C103" s="105"/>
      <c r="D103" s="161" t="s">
        <v>1885</v>
      </c>
      <c r="E103" s="162"/>
      <c r="F103" s="162"/>
      <c r="G103" s="162"/>
      <c r="H103" s="162"/>
      <c r="I103" s="162"/>
      <c r="J103" s="163">
        <f>J212</f>
        <v>0</v>
      </c>
      <c r="K103" s="105"/>
      <c r="L103" s="164"/>
    </row>
    <row r="104" spans="1:47" s="10" customFormat="1" ht="19.95" customHeight="1">
      <c r="B104" s="160"/>
      <c r="C104" s="105"/>
      <c r="D104" s="161" t="s">
        <v>1886</v>
      </c>
      <c r="E104" s="162"/>
      <c r="F104" s="162"/>
      <c r="G104" s="162"/>
      <c r="H104" s="162"/>
      <c r="I104" s="162"/>
      <c r="J104" s="163">
        <f>J259</f>
        <v>0</v>
      </c>
      <c r="K104" s="105"/>
      <c r="L104" s="164"/>
    </row>
    <row r="105" spans="1:47" s="10" customFormat="1" ht="19.95" customHeight="1">
      <c r="B105" s="160"/>
      <c r="C105" s="105"/>
      <c r="D105" s="161" t="s">
        <v>1887</v>
      </c>
      <c r="E105" s="162"/>
      <c r="F105" s="162"/>
      <c r="G105" s="162"/>
      <c r="H105" s="162"/>
      <c r="I105" s="162"/>
      <c r="J105" s="163">
        <f>J263</f>
        <v>0</v>
      </c>
      <c r="K105" s="105"/>
      <c r="L105" s="164"/>
    </row>
    <row r="106" spans="1:47" s="10" customFormat="1" ht="19.95" customHeight="1">
      <c r="B106" s="160"/>
      <c r="C106" s="105"/>
      <c r="D106" s="161" t="s">
        <v>1888</v>
      </c>
      <c r="E106" s="162"/>
      <c r="F106" s="162"/>
      <c r="G106" s="162"/>
      <c r="H106" s="162"/>
      <c r="I106" s="162"/>
      <c r="J106" s="163">
        <f>J292</f>
        <v>0</v>
      </c>
      <c r="K106" s="105"/>
      <c r="L106" s="164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" customHeight="1">
      <c r="A113" s="35"/>
      <c r="B113" s="36"/>
      <c r="C113" s="24" t="s">
        <v>141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20" t="str">
        <f>E7</f>
        <v xml:space="preserve"> Stavebni upravy a nastavba provozniho objektu v Humpolci (zadani</v>
      </c>
      <c r="F116" s="321"/>
      <c r="G116" s="321"/>
      <c r="H116" s="321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2"/>
      <c r="C117" s="30" t="s">
        <v>108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20" t="s">
        <v>109</v>
      </c>
      <c r="F118" s="322"/>
      <c r="G118" s="322"/>
      <c r="H118" s="32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110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68" t="str">
        <f>E11</f>
        <v>6 - Vytápění</v>
      </c>
      <c r="F120" s="322"/>
      <c r="G120" s="322"/>
      <c r="H120" s="32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F14</f>
        <v>Humpolec</v>
      </c>
      <c r="G122" s="37"/>
      <c r="H122" s="37"/>
      <c r="I122" s="30" t="s">
        <v>22</v>
      </c>
      <c r="J122" s="67" t="str">
        <f>IF(J14="","",J14)</f>
        <v>26. 2. 2024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24</v>
      </c>
      <c r="D124" s="37"/>
      <c r="E124" s="37"/>
      <c r="F124" s="28" t="str">
        <f>E17</f>
        <v>KSÚS Vysočiny, příspěvková organizace</v>
      </c>
      <c r="G124" s="37"/>
      <c r="H124" s="37"/>
      <c r="I124" s="30" t="s">
        <v>30</v>
      </c>
      <c r="J124" s="33" t="str">
        <f>E23</f>
        <v>Projekta Humpolec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15" customHeight="1">
      <c r="A125" s="35"/>
      <c r="B125" s="36"/>
      <c r="C125" s="30" t="s">
        <v>28</v>
      </c>
      <c r="D125" s="37"/>
      <c r="E125" s="37"/>
      <c r="F125" s="28" t="str">
        <f>IF(E20="","",E20)</f>
        <v>Vyplň údaj</v>
      </c>
      <c r="G125" s="37"/>
      <c r="H125" s="37"/>
      <c r="I125" s="30" t="s">
        <v>33</v>
      </c>
      <c r="J125" s="33" t="str">
        <f>E26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5"/>
      <c r="B127" s="166"/>
      <c r="C127" s="167" t="s">
        <v>142</v>
      </c>
      <c r="D127" s="168" t="s">
        <v>61</v>
      </c>
      <c r="E127" s="168" t="s">
        <v>57</v>
      </c>
      <c r="F127" s="168" t="s">
        <v>58</v>
      </c>
      <c r="G127" s="168" t="s">
        <v>143</v>
      </c>
      <c r="H127" s="168" t="s">
        <v>144</v>
      </c>
      <c r="I127" s="168" t="s">
        <v>145</v>
      </c>
      <c r="J127" s="169" t="s">
        <v>114</v>
      </c>
      <c r="K127" s="170" t="s">
        <v>146</v>
      </c>
      <c r="L127" s="171"/>
      <c r="M127" s="76" t="s">
        <v>1</v>
      </c>
      <c r="N127" s="77" t="s">
        <v>40</v>
      </c>
      <c r="O127" s="77" t="s">
        <v>147</v>
      </c>
      <c r="P127" s="77" t="s">
        <v>148</v>
      </c>
      <c r="Q127" s="77" t="s">
        <v>149</v>
      </c>
      <c r="R127" s="77" t="s">
        <v>150</v>
      </c>
      <c r="S127" s="77" t="s">
        <v>151</v>
      </c>
      <c r="T127" s="78" t="s">
        <v>152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8" customHeight="1">
      <c r="A128" s="35"/>
      <c r="B128" s="36"/>
      <c r="C128" s="83" t="s">
        <v>153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</f>
        <v>0</v>
      </c>
      <c r="Q128" s="80"/>
      <c r="R128" s="174">
        <f>R129</f>
        <v>0</v>
      </c>
      <c r="S128" s="80"/>
      <c r="T128" s="175">
        <f>T129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116</v>
      </c>
      <c r="BK128" s="176">
        <f>BK129</f>
        <v>0</v>
      </c>
    </row>
    <row r="129" spans="1:65" s="12" customFormat="1" ht="25.95" customHeight="1">
      <c r="B129" s="177"/>
      <c r="C129" s="178"/>
      <c r="D129" s="179" t="s">
        <v>75</v>
      </c>
      <c r="E129" s="180" t="s">
        <v>638</v>
      </c>
      <c r="F129" s="180" t="s">
        <v>1889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P130+P138+P167+P212+P259+P263+P292</f>
        <v>0</v>
      </c>
      <c r="Q129" s="185"/>
      <c r="R129" s="186">
        <f>R130+R138+R167+R212+R259+R263+R292</f>
        <v>0</v>
      </c>
      <c r="S129" s="185"/>
      <c r="T129" s="187">
        <f>T130+T138+T167+T212+T259+T263+T292</f>
        <v>0</v>
      </c>
      <c r="AR129" s="188" t="s">
        <v>85</v>
      </c>
      <c r="AT129" s="189" t="s">
        <v>75</v>
      </c>
      <c r="AU129" s="189" t="s">
        <v>76</v>
      </c>
      <c r="AY129" s="188" t="s">
        <v>156</v>
      </c>
      <c r="BK129" s="190">
        <f>BK130+BK138+BK167+BK212+BK259+BK263+BK292</f>
        <v>0</v>
      </c>
    </row>
    <row r="130" spans="1:65" s="12" customFormat="1" ht="22.8" customHeight="1">
      <c r="B130" s="177"/>
      <c r="C130" s="178"/>
      <c r="D130" s="179" t="s">
        <v>75</v>
      </c>
      <c r="E130" s="191" t="s">
        <v>1890</v>
      </c>
      <c r="F130" s="191" t="s">
        <v>1891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SUM(P131:P137)</f>
        <v>0</v>
      </c>
      <c r="Q130" s="185"/>
      <c r="R130" s="186">
        <f>SUM(R131:R137)</f>
        <v>0</v>
      </c>
      <c r="S130" s="185"/>
      <c r="T130" s="187">
        <f>SUM(T131:T137)</f>
        <v>0</v>
      </c>
      <c r="AR130" s="188" t="s">
        <v>85</v>
      </c>
      <c r="AT130" s="189" t="s">
        <v>75</v>
      </c>
      <c r="AU130" s="189" t="s">
        <v>83</v>
      </c>
      <c r="AY130" s="188" t="s">
        <v>156</v>
      </c>
      <c r="BK130" s="190">
        <f>SUM(BK131:BK137)</f>
        <v>0</v>
      </c>
    </row>
    <row r="131" spans="1:65" s="2" customFormat="1" ht="37.799999999999997" customHeight="1">
      <c r="A131" s="35"/>
      <c r="B131" s="36"/>
      <c r="C131" s="193" t="s">
        <v>83</v>
      </c>
      <c r="D131" s="193" t="s">
        <v>158</v>
      </c>
      <c r="E131" s="194" t="s">
        <v>1892</v>
      </c>
      <c r="F131" s="195" t="s">
        <v>1893</v>
      </c>
      <c r="G131" s="196" t="s">
        <v>295</v>
      </c>
      <c r="H131" s="197">
        <v>1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200</v>
      </c>
      <c r="AT131" s="205" t="s">
        <v>158</v>
      </c>
      <c r="AU131" s="205" t="s">
        <v>85</v>
      </c>
      <c r="AY131" s="18" t="s">
        <v>156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200</v>
      </c>
      <c r="BM131" s="205" t="s">
        <v>85</v>
      </c>
    </row>
    <row r="132" spans="1:65" s="13" customFormat="1" ht="10.199999999999999">
      <c r="B132" s="207"/>
      <c r="C132" s="208"/>
      <c r="D132" s="209" t="s">
        <v>163</v>
      </c>
      <c r="E132" s="210" t="s">
        <v>1</v>
      </c>
      <c r="F132" s="211" t="s">
        <v>1894</v>
      </c>
      <c r="G132" s="208"/>
      <c r="H132" s="212">
        <v>1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163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156</v>
      </c>
    </row>
    <row r="133" spans="1:65" s="14" customFormat="1" ht="10.199999999999999">
      <c r="B133" s="219"/>
      <c r="C133" s="220"/>
      <c r="D133" s="209" t="s">
        <v>163</v>
      </c>
      <c r="E133" s="221" t="s">
        <v>1</v>
      </c>
      <c r="F133" s="222" t="s">
        <v>165</v>
      </c>
      <c r="G133" s="220"/>
      <c r="H133" s="223">
        <v>1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163</v>
      </c>
      <c r="AU133" s="229" t="s">
        <v>85</v>
      </c>
      <c r="AV133" s="14" t="s">
        <v>95</v>
      </c>
      <c r="AW133" s="14" t="s">
        <v>32</v>
      </c>
      <c r="AX133" s="14" t="s">
        <v>83</v>
      </c>
      <c r="AY133" s="229" t="s">
        <v>156</v>
      </c>
    </row>
    <row r="134" spans="1:65" s="2" customFormat="1" ht="33" customHeight="1">
      <c r="A134" s="35"/>
      <c r="B134" s="36"/>
      <c r="C134" s="193" t="s">
        <v>85</v>
      </c>
      <c r="D134" s="193" t="s">
        <v>158</v>
      </c>
      <c r="E134" s="194" t="s">
        <v>1895</v>
      </c>
      <c r="F134" s="195" t="s">
        <v>1896</v>
      </c>
      <c r="G134" s="196" t="s">
        <v>645</v>
      </c>
      <c r="H134" s="197">
        <v>1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200</v>
      </c>
      <c r="AT134" s="205" t="s">
        <v>158</v>
      </c>
      <c r="AU134" s="205" t="s">
        <v>85</v>
      </c>
      <c r="AY134" s="18" t="s">
        <v>156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200</v>
      </c>
      <c r="BM134" s="205" t="s">
        <v>95</v>
      </c>
    </row>
    <row r="135" spans="1:65" s="13" customFormat="1" ht="10.199999999999999">
      <c r="B135" s="207"/>
      <c r="C135" s="208"/>
      <c r="D135" s="209" t="s">
        <v>163</v>
      </c>
      <c r="E135" s="210" t="s">
        <v>1</v>
      </c>
      <c r="F135" s="211" t="s">
        <v>1894</v>
      </c>
      <c r="G135" s="208"/>
      <c r="H135" s="212">
        <v>1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163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156</v>
      </c>
    </row>
    <row r="136" spans="1:65" s="14" customFormat="1" ht="10.199999999999999">
      <c r="B136" s="219"/>
      <c r="C136" s="220"/>
      <c r="D136" s="209" t="s">
        <v>163</v>
      </c>
      <c r="E136" s="221" t="s">
        <v>1</v>
      </c>
      <c r="F136" s="222" t="s">
        <v>165</v>
      </c>
      <c r="G136" s="220"/>
      <c r="H136" s="223">
        <v>1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163</v>
      </c>
      <c r="AU136" s="229" t="s">
        <v>85</v>
      </c>
      <c r="AV136" s="14" t="s">
        <v>95</v>
      </c>
      <c r="AW136" s="14" t="s">
        <v>32</v>
      </c>
      <c r="AX136" s="14" t="s">
        <v>83</v>
      </c>
      <c r="AY136" s="229" t="s">
        <v>156</v>
      </c>
    </row>
    <row r="137" spans="1:65" s="2" customFormat="1" ht="21.75" customHeight="1">
      <c r="A137" s="35"/>
      <c r="B137" s="36"/>
      <c r="C137" s="193" t="s">
        <v>92</v>
      </c>
      <c r="D137" s="193" t="s">
        <v>158</v>
      </c>
      <c r="E137" s="194" t="s">
        <v>1897</v>
      </c>
      <c r="F137" s="195" t="s">
        <v>1898</v>
      </c>
      <c r="G137" s="196" t="s">
        <v>186</v>
      </c>
      <c r="H137" s="197">
        <v>8.0000000000000002E-3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200</v>
      </c>
      <c r="AT137" s="205" t="s">
        <v>158</v>
      </c>
      <c r="AU137" s="205" t="s">
        <v>85</v>
      </c>
      <c r="AY137" s="18" t="s">
        <v>156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200</v>
      </c>
      <c r="BM137" s="205" t="s">
        <v>101</v>
      </c>
    </row>
    <row r="138" spans="1:65" s="12" customFormat="1" ht="22.8" customHeight="1">
      <c r="B138" s="177"/>
      <c r="C138" s="178"/>
      <c r="D138" s="179" t="s">
        <v>75</v>
      </c>
      <c r="E138" s="191" t="s">
        <v>1899</v>
      </c>
      <c r="F138" s="191" t="s">
        <v>1900</v>
      </c>
      <c r="G138" s="178"/>
      <c r="H138" s="178"/>
      <c r="I138" s="181"/>
      <c r="J138" s="192">
        <f>BK138</f>
        <v>0</v>
      </c>
      <c r="K138" s="178"/>
      <c r="L138" s="183"/>
      <c r="M138" s="184"/>
      <c r="N138" s="185"/>
      <c r="O138" s="185"/>
      <c r="P138" s="186">
        <f>SUM(P139:P166)</f>
        <v>0</v>
      </c>
      <c r="Q138" s="185"/>
      <c r="R138" s="186">
        <f>SUM(R139:R166)</f>
        <v>0</v>
      </c>
      <c r="S138" s="185"/>
      <c r="T138" s="187">
        <f>SUM(T139:T166)</f>
        <v>0</v>
      </c>
      <c r="AR138" s="188" t="s">
        <v>85</v>
      </c>
      <c r="AT138" s="189" t="s">
        <v>75</v>
      </c>
      <c r="AU138" s="189" t="s">
        <v>83</v>
      </c>
      <c r="AY138" s="188" t="s">
        <v>156</v>
      </c>
      <c r="BK138" s="190">
        <f>SUM(BK139:BK166)</f>
        <v>0</v>
      </c>
    </row>
    <row r="139" spans="1:65" s="2" customFormat="1" ht="24.15" customHeight="1">
      <c r="A139" s="35"/>
      <c r="B139" s="36"/>
      <c r="C139" s="193" t="s">
        <v>95</v>
      </c>
      <c r="D139" s="193" t="s">
        <v>158</v>
      </c>
      <c r="E139" s="194" t="s">
        <v>1901</v>
      </c>
      <c r="F139" s="195" t="s">
        <v>1902</v>
      </c>
      <c r="G139" s="196" t="s">
        <v>295</v>
      </c>
      <c r="H139" s="197">
        <v>8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200</v>
      </c>
      <c r="AT139" s="205" t="s">
        <v>158</v>
      </c>
      <c r="AU139" s="205" t="s">
        <v>85</v>
      </c>
      <c r="AY139" s="18" t="s">
        <v>156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200</v>
      </c>
      <c r="BM139" s="205" t="s">
        <v>192</v>
      </c>
    </row>
    <row r="140" spans="1:65" s="13" customFormat="1" ht="10.199999999999999">
      <c r="B140" s="207"/>
      <c r="C140" s="208"/>
      <c r="D140" s="209" t="s">
        <v>163</v>
      </c>
      <c r="E140" s="210" t="s">
        <v>1</v>
      </c>
      <c r="F140" s="211" t="s">
        <v>1903</v>
      </c>
      <c r="G140" s="208"/>
      <c r="H140" s="212">
        <v>8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163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156</v>
      </c>
    </row>
    <row r="141" spans="1:65" s="14" customFormat="1" ht="10.199999999999999">
      <c r="B141" s="219"/>
      <c r="C141" s="220"/>
      <c r="D141" s="209" t="s">
        <v>163</v>
      </c>
      <c r="E141" s="221" t="s">
        <v>1</v>
      </c>
      <c r="F141" s="222" t="s">
        <v>165</v>
      </c>
      <c r="G141" s="220"/>
      <c r="H141" s="223">
        <v>8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163</v>
      </c>
      <c r="AU141" s="229" t="s">
        <v>85</v>
      </c>
      <c r="AV141" s="14" t="s">
        <v>95</v>
      </c>
      <c r="AW141" s="14" t="s">
        <v>32</v>
      </c>
      <c r="AX141" s="14" t="s">
        <v>83</v>
      </c>
      <c r="AY141" s="229" t="s">
        <v>156</v>
      </c>
    </row>
    <row r="142" spans="1:65" s="2" customFormat="1" ht="24.15" customHeight="1">
      <c r="A142" s="35"/>
      <c r="B142" s="36"/>
      <c r="C142" s="193" t="s">
        <v>98</v>
      </c>
      <c r="D142" s="193" t="s">
        <v>158</v>
      </c>
      <c r="E142" s="194" t="s">
        <v>1904</v>
      </c>
      <c r="F142" s="195" t="s">
        <v>1905</v>
      </c>
      <c r="G142" s="196" t="s">
        <v>203</v>
      </c>
      <c r="H142" s="197">
        <v>20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200</v>
      </c>
      <c r="AT142" s="205" t="s">
        <v>158</v>
      </c>
      <c r="AU142" s="205" t="s">
        <v>85</v>
      </c>
      <c r="AY142" s="18" t="s">
        <v>156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200</v>
      </c>
      <c r="BM142" s="205" t="s">
        <v>187</v>
      </c>
    </row>
    <row r="143" spans="1:65" s="13" customFormat="1" ht="10.199999999999999">
      <c r="B143" s="207"/>
      <c r="C143" s="208"/>
      <c r="D143" s="209" t="s">
        <v>163</v>
      </c>
      <c r="E143" s="210" t="s">
        <v>1</v>
      </c>
      <c r="F143" s="211" t="s">
        <v>1906</v>
      </c>
      <c r="G143" s="208"/>
      <c r="H143" s="212">
        <v>20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163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156</v>
      </c>
    </row>
    <row r="144" spans="1:65" s="14" customFormat="1" ht="10.199999999999999">
      <c r="B144" s="219"/>
      <c r="C144" s="220"/>
      <c r="D144" s="209" t="s">
        <v>163</v>
      </c>
      <c r="E144" s="221" t="s">
        <v>1</v>
      </c>
      <c r="F144" s="222" t="s">
        <v>165</v>
      </c>
      <c r="G144" s="220"/>
      <c r="H144" s="223">
        <v>20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163</v>
      </c>
      <c r="AU144" s="229" t="s">
        <v>85</v>
      </c>
      <c r="AV144" s="14" t="s">
        <v>95</v>
      </c>
      <c r="AW144" s="14" t="s">
        <v>32</v>
      </c>
      <c r="AX144" s="14" t="s">
        <v>83</v>
      </c>
      <c r="AY144" s="229" t="s">
        <v>156</v>
      </c>
    </row>
    <row r="145" spans="1:65" s="2" customFormat="1" ht="24.15" customHeight="1">
      <c r="A145" s="35"/>
      <c r="B145" s="36"/>
      <c r="C145" s="193" t="s">
        <v>101</v>
      </c>
      <c r="D145" s="193" t="s">
        <v>158</v>
      </c>
      <c r="E145" s="194" t="s">
        <v>1907</v>
      </c>
      <c r="F145" s="195" t="s">
        <v>1908</v>
      </c>
      <c r="G145" s="196" t="s">
        <v>295</v>
      </c>
      <c r="H145" s="197">
        <v>6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200</v>
      </c>
      <c r="AT145" s="205" t="s">
        <v>158</v>
      </c>
      <c r="AU145" s="205" t="s">
        <v>85</v>
      </c>
      <c r="AY145" s="18" t="s">
        <v>156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200</v>
      </c>
      <c r="BM145" s="205" t="s">
        <v>8</v>
      </c>
    </row>
    <row r="146" spans="1:65" s="13" customFormat="1" ht="10.199999999999999">
      <c r="B146" s="207"/>
      <c r="C146" s="208"/>
      <c r="D146" s="209" t="s">
        <v>163</v>
      </c>
      <c r="E146" s="210" t="s">
        <v>1</v>
      </c>
      <c r="F146" s="211" t="s">
        <v>1909</v>
      </c>
      <c r="G146" s="208"/>
      <c r="H146" s="212">
        <v>6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163</v>
      </c>
      <c r="AU146" s="218" t="s">
        <v>85</v>
      </c>
      <c r="AV146" s="13" t="s">
        <v>85</v>
      </c>
      <c r="AW146" s="13" t="s">
        <v>32</v>
      </c>
      <c r="AX146" s="13" t="s">
        <v>76</v>
      </c>
      <c r="AY146" s="218" t="s">
        <v>156</v>
      </c>
    </row>
    <row r="147" spans="1:65" s="14" customFormat="1" ht="10.199999999999999">
      <c r="B147" s="219"/>
      <c r="C147" s="220"/>
      <c r="D147" s="209" t="s">
        <v>163</v>
      </c>
      <c r="E147" s="221" t="s">
        <v>1</v>
      </c>
      <c r="F147" s="222" t="s">
        <v>165</v>
      </c>
      <c r="G147" s="220"/>
      <c r="H147" s="223">
        <v>6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163</v>
      </c>
      <c r="AU147" s="229" t="s">
        <v>85</v>
      </c>
      <c r="AV147" s="14" t="s">
        <v>95</v>
      </c>
      <c r="AW147" s="14" t="s">
        <v>32</v>
      </c>
      <c r="AX147" s="14" t="s">
        <v>83</v>
      </c>
      <c r="AY147" s="229" t="s">
        <v>156</v>
      </c>
    </row>
    <row r="148" spans="1:65" s="2" customFormat="1" ht="21.75" customHeight="1">
      <c r="A148" s="35"/>
      <c r="B148" s="36"/>
      <c r="C148" s="193" t="s">
        <v>188</v>
      </c>
      <c r="D148" s="193" t="s">
        <v>158</v>
      </c>
      <c r="E148" s="194" t="s">
        <v>1910</v>
      </c>
      <c r="F148" s="195" t="s">
        <v>1911</v>
      </c>
      <c r="G148" s="196" t="s">
        <v>203</v>
      </c>
      <c r="H148" s="197">
        <v>20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200</v>
      </c>
      <c r="AT148" s="205" t="s">
        <v>158</v>
      </c>
      <c r="AU148" s="205" t="s">
        <v>85</v>
      </c>
      <c r="AY148" s="18" t="s">
        <v>156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200</v>
      </c>
      <c r="BM148" s="205" t="s">
        <v>196</v>
      </c>
    </row>
    <row r="149" spans="1:65" s="13" customFormat="1" ht="10.199999999999999">
      <c r="B149" s="207"/>
      <c r="C149" s="208"/>
      <c r="D149" s="209" t="s">
        <v>163</v>
      </c>
      <c r="E149" s="210" t="s">
        <v>1</v>
      </c>
      <c r="F149" s="211" t="s">
        <v>1906</v>
      </c>
      <c r="G149" s="208"/>
      <c r="H149" s="212">
        <v>20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163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156</v>
      </c>
    </row>
    <row r="150" spans="1:65" s="14" customFormat="1" ht="10.199999999999999">
      <c r="B150" s="219"/>
      <c r="C150" s="220"/>
      <c r="D150" s="209" t="s">
        <v>163</v>
      </c>
      <c r="E150" s="221" t="s">
        <v>1</v>
      </c>
      <c r="F150" s="222" t="s">
        <v>165</v>
      </c>
      <c r="G150" s="220"/>
      <c r="H150" s="223">
        <v>20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163</v>
      </c>
      <c r="AU150" s="229" t="s">
        <v>85</v>
      </c>
      <c r="AV150" s="14" t="s">
        <v>95</v>
      </c>
      <c r="AW150" s="14" t="s">
        <v>32</v>
      </c>
      <c r="AX150" s="14" t="s">
        <v>83</v>
      </c>
      <c r="AY150" s="229" t="s">
        <v>156</v>
      </c>
    </row>
    <row r="151" spans="1:65" s="2" customFormat="1" ht="24.15" customHeight="1">
      <c r="A151" s="35"/>
      <c r="B151" s="36"/>
      <c r="C151" s="193" t="s">
        <v>192</v>
      </c>
      <c r="D151" s="193" t="s">
        <v>158</v>
      </c>
      <c r="E151" s="194" t="s">
        <v>1912</v>
      </c>
      <c r="F151" s="195" t="s">
        <v>1913</v>
      </c>
      <c r="G151" s="196" t="s">
        <v>203</v>
      </c>
      <c r="H151" s="197">
        <v>58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200</v>
      </c>
      <c r="AT151" s="205" t="s">
        <v>158</v>
      </c>
      <c r="AU151" s="205" t="s">
        <v>85</v>
      </c>
      <c r="AY151" s="18" t="s">
        <v>156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200</v>
      </c>
      <c r="BM151" s="205" t="s">
        <v>200</v>
      </c>
    </row>
    <row r="152" spans="1:65" s="13" customFormat="1" ht="10.199999999999999">
      <c r="B152" s="207"/>
      <c r="C152" s="208"/>
      <c r="D152" s="209" t="s">
        <v>163</v>
      </c>
      <c r="E152" s="210" t="s">
        <v>1</v>
      </c>
      <c r="F152" s="211" t="s">
        <v>1914</v>
      </c>
      <c r="G152" s="208"/>
      <c r="H152" s="212">
        <v>58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163</v>
      </c>
      <c r="AU152" s="218" t="s">
        <v>85</v>
      </c>
      <c r="AV152" s="13" t="s">
        <v>85</v>
      </c>
      <c r="AW152" s="13" t="s">
        <v>32</v>
      </c>
      <c r="AX152" s="13" t="s">
        <v>76</v>
      </c>
      <c r="AY152" s="218" t="s">
        <v>156</v>
      </c>
    </row>
    <row r="153" spans="1:65" s="14" customFormat="1" ht="10.199999999999999">
      <c r="B153" s="219"/>
      <c r="C153" s="220"/>
      <c r="D153" s="209" t="s">
        <v>163</v>
      </c>
      <c r="E153" s="221" t="s">
        <v>1</v>
      </c>
      <c r="F153" s="222" t="s">
        <v>165</v>
      </c>
      <c r="G153" s="220"/>
      <c r="H153" s="223">
        <v>58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163</v>
      </c>
      <c r="AU153" s="229" t="s">
        <v>85</v>
      </c>
      <c r="AV153" s="14" t="s">
        <v>95</v>
      </c>
      <c r="AW153" s="14" t="s">
        <v>32</v>
      </c>
      <c r="AX153" s="14" t="s">
        <v>83</v>
      </c>
      <c r="AY153" s="229" t="s">
        <v>156</v>
      </c>
    </row>
    <row r="154" spans="1:65" s="2" customFormat="1" ht="24.15" customHeight="1">
      <c r="A154" s="35"/>
      <c r="B154" s="36"/>
      <c r="C154" s="193" t="s">
        <v>197</v>
      </c>
      <c r="D154" s="193" t="s">
        <v>158</v>
      </c>
      <c r="E154" s="194" t="s">
        <v>1915</v>
      </c>
      <c r="F154" s="195" t="s">
        <v>1916</v>
      </c>
      <c r="G154" s="196" t="s">
        <v>203</v>
      </c>
      <c r="H154" s="197">
        <v>62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200</v>
      </c>
      <c r="AT154" s="205" t="s">
        <v>158</v>
      </c>
      <c r="AU154" s="205" t="s">
        <v>85</v>
      </c>
      <c r="AY154" s="18" t="s">
        <v>156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200</v>
      </c>
      <c r="BM154" s="205" t="s">
        <v>252</v>
      </c>
    </row>
    <row r="155" spans="1:65" s="13" customFormat="1" ht="10.199999999999999">
      <c r="B155" s="207"/>
      <c r="C155" s="208"/>
      <c r="D155" s="209" t="s">
        <v>163</v>
      </c>
      <c r="E155" s="210" t="s">
        <v>1</v>
      </c>
      <c r="F155" s="211" t="s">
        <v>1917</v>
      </c>
      <c r="G155" s="208"/>
      <c r="H155" s="212">
        <v>62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163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156</v>
      </c>
    </row>
    <row r="156" spans="1:65" s="14" customFormat="1" ht="10.199999999999999">
      <c r="B156" s="219"/>
      <c r="C156" s="220"/>
      <c r="D156" s="209" t="s">
        <v>163</v>
      </c>
      <c r="E156" s="221" t="s">
        <v>1</v>
      </c>
      <c r="F156" s="222" t="s">
        <v>165</v>
      </c>
      <c r="G156" s="220"/>
      <c r="H156" s="223">
        <v>62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163</v>
      </c>
      <c r="AU156" s="229" t="s">
        <v>85</v>
      </c>
      <c r="AV156" s="14" t="s">
        <v>95</v>
      </c>
      <c r="AW156" s="14" t="s">
        <v>32</v>
      </c>
      <c r="AX156" s="14" t="s">
        <v>83</v>
      </c>
      <c r="AY156" s="229" t="s">
        <v>156</v>
      </c>
    </row>
    <row r="157" spans="1:65" s="2" customFormat="1" ht="24.15" customHeight="1">
      <c r="A157" s="35"/>
      <c r="B157" s="36"/>
      <c r="C157" s="193" t="s">
        <v>187</v>
      </c>
      <c r="D157" s="193" t="s">
        <v>158</v>
      </c>
      <c r="E157" s="194" t="s">
        <v>1918</v>
      </c>
      <c r="F157" s="195" t="s">
        <v>1919</v>
      </c>
      <c r="G157" s="196" t="s">
        <v>203</v>
      </c>
      <c r="H157" s="197">
        <v>38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200</v>
      </c>
      <c r="AT157" s="205" t="s">
        <v>158</v>
      </c>
      <c r="AU157" s="205" t="s">
        <v>85</v>
      </c>
      <c r="AY157" s="18" t="s">
        <v>156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200</v>
      </c>
      <c r="BM157" s="205" t="s">
        <v>219</v>
      </c>
    </row>
    <row r="158" spans="1:65" s="13" customFormat="1" ht="10.199999999999999">
      <c r="B158" s="207"/>
      <c r="C158" s="208"/>
      <c r="D158" s="209" t="s">
        <v>163</v>
      </c>
      <c r="E158" s="210" t="s">
        <v>1</v>
      </c>
      <c r="F158" s="211" t="s">
        <v>1920</v>
      </c>
      <c r="G158" s="208"/>
      <c r="H158" s="212">
        <v>38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163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156</v>
      </c>
    </row>
    <row r="159" spans="1:65" s="14" customFormat="1" ht="10.199999999999999">
      <c r="B159" s="219"/>
      <c r="C159" s="220"/>
      <c r="D159" s="209" t="s">
        <v>163</v>
      </c>
      <c r="E159" s="221" t="s">
        <v>1</v>
      </c>
      <c r="F159" s="222" t="s">
        <v>165</v>
      </c>
      <c r="G159" s="220"/>
      <c r="H159" s="223">
        <v>38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163</v>
      </c>
      <c r="AU159" s="229" t="s">
        <v>85</v>
      </c>
      <c r="AV159" s="14" t="s">
        <v>95</v>
      </c>
      <c r="AW159" s="14" t="s">
        <v>32</v>
      </c>
      <c r="AX159" s="14" t="s">
        <v>83</v>
      </c>
      <c r="AY159" s="229" t="s">
        <v>156</v>
      </c>
    </row>
    <row r="160" spans="1:65" s="2" customFormat="1" ht="24.15" customHeight="1">
      <c r="A160" s="35"/>
      <c r="B160" s="36"/>
      <c r="C160" s="193" t="s">
        <v>205</v>
      </c>
      <c r="D160" s="193" t="s">
        <v>158</v>
      </c>
      <c r="E160" s="194" t="s">
        <v>1921</v>
      </c>
      <c r="F160" s="195" t="s">
        <v>1922</v>
      </c>
      <c r="G160" s="196" t="s">
        <v>203</v>
      </c>
      <c r="H160" s="197">
        <v>12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200</v>
      </c>
      <c r="AT160" s="205" t="s">
        <v>158</v>
      </c>
      <c r="AU160" s="205" t="s">
        <v>85</v>
      </c>
      <c r="AY160" s="18" t="s">
        <v>156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200</v>
      </c>
      <c r="BM160" s="205" t="s">
        <v>225</v>
      </c>
    </row>
    <row r="161" spans="1:65" s="13" customFormat="1" ht="10.199999999999999">
      <c r="B161" s="207"/>
      <c r="C161" s="208"/>
      <c r="D161" s="209" t="s">
        <v>163</v>
      </c>
      <c r="E161" s="210" t="s">
        <v>1</v>
      </c>
      <c r="F161" s="211" t="s">
        <v>1923</v>
      </c>
      <c r="G161" s="208"/>
      <c r="H161" s="212">
        <v>12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163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156</v>
      </c>
    </row>
    <row r="162" spans="1:65" s="14" customFormat="1" ht="10.199999999999999">
      <c r="B162" s="219"/>
      <c r="C162" s="220"/>
      <c r="D162" s="209" t="s">
        <v>163</v>
      </c>
      <c r="E162" s="221" t="s">
        <v>1</v>
      </c>
      <c r="F162" s="222" t="s">
        <v>165</v>
      </c>
      <c r="G162" s="220"/>
      <c r="H162" s="223">
        <v>12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163</v>
      </c>
      <c r="AU162" s="229" t="s">
        <v>85</v>
      </c>
      <c r="AV162" s="14" t="s">
        <v>95</v>
      </c>
      <c r="AW162" s="14" t="s">
        <v>32</v>
      </c>
      <c r="AX162" s="14" t="s">
        <v>83</v>
      </c>
      <c r="AY162" s="229" t="s">
        <v>156</v>
      </c>
    </row>
    <row r="163" spans="1:65" s="2" customFormat="1" ht="16.5" customHeight="1">
      <c r="A163" s="35"/>
      <c r="B163" s="36"/>
      <c r="C163" s="193" t="s">
        <v>8</v>
      </c>
      <c r="D163" s="193" t="s">
        <v>158</v>
      </c>
      <c r="E163" s="194" t="s">
        <v>1924</v>
      </c>
      <c r="F163" s="195" t="s">
        <v>1925</v>
      </c>
      <c r="G163" s="196" t="s">
        <v>203</v>
      </c>
      <c r="H163" s="197">
        <v>170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200</v>
      </c>
      <c r="AT163" s="205" t="s">
        <v>158</v>
      </c>
      <c r="AU163" s="205" t="s">
        <v>85</v>
      </c>
      <c r="AY163" s="18" t="s">
        <v>156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200</v>
      </c>
      <c r="BM163" s="205" t="s">
        <v>237</v>
      </c>
    </row>
    <row r="164" spans="1:65" s="13" customFormat="1" ht="10.199999999999999">
      <c r="B164" s="207"/>
      <c r="C164" s="208"/>
      <c r="D164" s="209" t="s">
        <v>163</v>
      </c>
      <c r="E164" s="210" t="s">
        <v>1</v>
      </c>
      <c r="F164" s="211" t="s">
        <v>1926</v>
      </c>
      <c r="G164" s="208"/>
      <c r="H164" s="212">
        <v>170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163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156</v>
      </c>
    </row>
    <row r="165" spans="1:65" s="14" customFormat="1" ht="10.199999999999999">
      <c r="B165" s="219"/>
      <c r="C165" s="220"/>
      <c r="D165" s="209" t="s">
        <v>163</v>
      </c>
      <c r="E165" s="221" t="s">
        <v>1</v>
      </c>
      <c r="F165" s="222" t="s">
        <v>165</v>
      </c>
      <c r="G165" s="220"/>
      <c r="H165" s="223">
        <v>170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163</v>
      </c>
      <c r="AU165" s="229" t="s">
        <v>85</v>
      </c>
      <c r="AV165" s="14" t="s">
        <v>95</v>
      </c>
      <c r="AW165" s="14" t="s">
        <v>32</v>
      </c>
      <c r="AX165" s="14" t="s">
        <v>83</v>
      </c>
      <c r="AY165" s="229" t="s">
        <v>156</v>
      </c>
    </row>
    <row r="166" spans="1:65" s="2" customFormat="1" ht="24.15" customHeight="1">
      <c r="A166" s="35"/>
      <c r="B166" s="36"/>
      <c r="C166" s="193" t="s">
        <v>222</v>
      </c>
      <c r="D166" s="193" t="s">
        <v>158</v>
      </c>
      <c r="E166" s="194" t="s">
        <v>1927</v>
      </c>
      <c r="F166" s="195" t="s">
        <v>1928</v>
      </c>
      <c r="G166" s="196" t="s">
        <v>186</v>
      </c>
      <c r="H166" s="197">
        <v>0.14799999999999999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200</v>
      </c>
      <c r="AT166" s="205" t="s">
        <v>158</v>
      </c>
      <c r="AU166" s="205" t="s">
        <v>85</v>
      </c>
      <c r="AY166" s="18" t="s">
        <v>156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200</v>
      </c>
      <c r="BM166" s="205" t="s">
        <v>255</v>
      </c>
    </row>
    <row r="167" spans="1:65" s="12" customFormat="1" ht="22.8" customHeight="1">
      <c r="B167" s="177"/>
      <c r="C167" s="178"/>
      <c r="D167" s="179" t="s">
        <v>75</v>
      </c>
      <c r="E167" s="191" t="s">
        <v>1929</v>
      </c>
      <c r="F167" s="191" t="s">
        <v>1930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SUM(P168:P211)</f>
        <v>0</v>
      </c>
      <c r="Q167" s="185"/>
      <c r="R167" s="186">
        <f>SUM(R168:R211)</f>
        <v>0</v>
      </c>
      <c r="S167" s="185"/>
      <c r="T167" s="187">
        <f>SUM(T168:T211)</f>
        <v>0</v>
      </c>
      <c r="AR167" s="188" t="s">
        <v>85</v>
      </c>
      <c r="AT167" s="189" t="s">
        <v>75</v>
      </c>
      <c r="AU167" s="189" t="s">
        <v>83</v>
      </c>
      <c r="AY167" s="188" t="s">
        <v>156</v>
      </c>
      <c r="BK167" s="190">
        <f>SUM(BK168:BK211)</f>
        <v>0</v>
      </c>
    </row>
    <row r="168" spans="1:65" s="2" customFormat="1" ht="16.5" customHeight="1">
      <c r="A168" s="35"/>
      <c r="B168" s="36"/>
      <c r="C168" s="193" t="s">
        <v>196</v>
      </c>
      <c r="D168" s="193" t="s">
        <v>158</v>
      </c>
      <c r="E168" s="194" t="s">
        <v>1931</v>
      </c>
      <c r="F168" s="195" t="s">
        <v>1932</v>
      </c>
      <c r="G168" s="196" t="s">
        <v>295</v>
      </c>
      <c r="H168" s="197">
        <v>19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200</v>
      </c>
      <c r="AT168" s="205" t="s">
        <v>158</v>
      </c>
      <c r="AU168" s="205" t="s">
        <v>85</v>
      </c>
      <c r="AY168" s="18" t="s">
        <v>156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200</v>
      </c>
      <c r="BM168" s="205" t="s">
        <v>261</v>
      </c>
    </row>
    <row r="169" spans="1:65" s="13" customFormat="1" ht="10.199999999999999">
      <c r="B169" s="207"/>
      <c r="C169" s="208"/>
      <c r="D169" s="209" t="s">
        <v>163</v>
      </c>
      <c r="E169" s="210" t="s">
        <v>1</v>
      </c>
      <c r="F169" s="211" t="s">
        <v>1933</v>
      </c>
      <c r="G169" s="208"/>
      <c r="H169" s="212">
        <v>3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163</v>
      </c>
      <c r="AU169" s="218" t="s">
        <v>85</v>
      </c>
      <c r="AV169" s="13" t="s">
        <v>85</v>
      </c>
      <c r="AW169" s="13" t="s">
        <v>32</v>
      </c>
      <c r="AX169" s="13" t="s">
        <v>76</v>
      </c>
      <c r="AY169" s="218" t="s">
        <v>156</v>
      </c>
    </row>
    <row r="170" spans="1:65" s="13" customFormat="1" ht="10.199999999999999">
      <c r="B170" s="207"/>
      <c r="C170" s="208"/>
      <c r="D170" s="209" t="s">
        <v>163</v>
      </c>
      <c r="E170" s="210" t="s">
        <v>1</v>
      </c>
      <c r="F170" s="211" t="s">
        <v>1934</v>
      </c>
      <c r="G170" s="208"/>
      <c r="H170" s="212">
        <v>16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163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156</v>
      </c>
    </row>
    <row r="171" spans="1:65" s="14" customFormat="1" ht="10.199999999999999">
      <c r="B171" s="219"/>
      <c r="C171" s="220"/>
      <c r="D171" s="209" t="s">
        <v>163</v>
      </c>
      <c r="E171" s="221" t="s">
        <v>1</v>
      </c>
      <c r="F171" s="222" t="s">
        <v>1935</v>
      </c>
      <c r="G171" s="220"/>
      <c r="H171" s="223">
        <v>19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163</v>
      </c>
      <c r="AU171" s="229" t="s">
        <v>85</v>
      </c>
      <c r="AV171" s="14" t="s">
        <v>95</v>
      </c>
      <c r="AW171" s="14" t="s">
        <v>32</v>
      </c>
      <c r="AX171" s="14" t="s">
        <v>83</v>
      </c>
      <c r="AY171" s="229" t="s">
        <v>156</v>
      </c>
    </row>
    <row r="172" spans="1:65" s="2" customFormat="1" ht="37.799999999999997" customHeight="1">
      <c r="A172" s="35"/>
      <c r="B172" s="36"/>
      <c r="C172" s="240" t="s">
        <v>234</v>
      </c>
      <c r="D172" s="240" t="s">
        <v>189</v>
      </c>
      <c r="E172" s="241" t="s">
        <v>1936</v>
      </c>
      <c r="F172" s="242" t="s">
        <v>1937</v>
      </c>
      <c r="G172" s="243" t="s">
        <v>295</v>
      </c>
      <c r="H172" s="244">
        <v>8</v>
      </c>
      <c r="I172" s="245"/>
      <c r="J172" s="246">
        <f>ROUND(I172*H172,2)</f>
        <v>0</v>
      </c>
      <c r="K172" s="247"/>
      <c r="L172" s="248"/>
      <c r="M172" s="249" t="s">
        <v>1</v>
      </c>
      <c r="N172" s="250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271</v>
      </c>
      <c r="AT172" s="205" t="s">
        <v>189</v>
      </c>
      <c r="AU172" s="205" t="s">
        <v>85</v>
      </c>
      <c r="AY172" s="18" t="s">
        <v>156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200</v>
      </c>
      <c r="BM172" s="205" t="s">
        <v>266</v>
      </c>
    </row>
    <row r="173" spans="1:65" s="13" customFormat="1" ht="10.199999999999999">
      <c r="B173" s="207"/>
      <c r="C173" s="208"/>
      <c r="D173" s="209" t="s">
        <v>163</v>
      </c>
      <c r="E173" s="210" t="s">
        <v>1</v>
      </c>
      <c r="F173" s="211" t="s">
        <v>1903</v>
      </c>
      <c r="G173" s="208"/>
      <c r="H173" s="212">
        <v>8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163</v>
      </c>
      <c r="AU173" s="218" t="s">
        <v>85</v>
      </c>
      <c r="AV173" s="13" t="s">
        <v>85</v>
      </c>
      <c r="AW173" s="13" t="s">
        <v>32</v>
      </c>
      <c r="AX173" s="13" t="s">
        <v>76</v>
      </c>
      <c r="AY173" s="218" t="s">
        <v>156</v>
      </c>
    </row>
    <row r="174" spans="1:65" s="14" customFormat="1" ht="10.199999999999999">
      <c r="B174" s="219"/>
      <c r="C174" s="220"/>
      <c r="D174" s="209" t="s">
        <v>163</v>
      </c>
      <c r="E174" s="221" t="s">
        <v>1</v>
      </c>
      <c r="F174" s="222" t="s">
        <v>165</v>
      </c>
      <c r="G174" s="220"/>
      <c r="H174" s="223">
        <v>8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163</v>
      </c>
      <c r="AU174" s="229" t="s">
        <v>85</v>
      </c>
      <c r="AV174" s="14" t="s">
        <v>95</v>
      </c>
      <c r="AW174" s="14" t="s">
        <v>32</v>
      </c>
      <c r="AX174" s="14" t="s">
        <v>83</v>
      </c>
      <c r="AY174" s="229" t="s">
        <v>156</v>
      </c>
    </row>
    <row r="175" spans="1:65" s="2" customFormat="1" ht="16.5" customHeight="1">
      <c r="A175" s="35"/>
      <c r="B175" s="36"/>
      <c r="C175" s="240" t="s">
        <v>200</v>
      </c>
      <c r="D175" s="240" t="s">
        <v>189</v>
      </c>
      <c r="E175" s="241" t="s">
        <v>1938</v>
      </c>
      <c r="F175" s="242" t="s">
        <v>1939</v>
      </c>
      <c r="G175" s="243" t="s">
        <v>295</v>
      </c>
      <c r="H175" s="244">
        <v>3</v>
      </c>
      <c r="I175" s="245"/>
      <c r="J175" s="246">
        <f>ROUND(I175*H175,2)</f>
        <v>0</v>
      </c>
      <c r="K175" s="247"/>
      <c r="L175" s="248"/>
      <c r="M175" s="249" t="s">
        <v>1</v>
      </c>
      <c r="N175" s="250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271</v>
      </c>
      <c r="AT175" s="205" t="s">
        <v>189</v>
      </c>
      <c r="AU175" s="205" t="s">
        <v>85</v>
      </c>
      <c r="AY175" s="18" t="s">
        <v>156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200</v>
      </c>
      <c r="BM175" s="205" t="s">
        <v>271</v>
      </c>
    </row>
    <row r="176" spans="1:65" s="13" customFormat="1" ht="10.199999999999999">
      <c r="B176" s="207"/>
      <c r="C176" s="208"/>
      <c r="D176" s="209" t="s">
        <v>163</v>
      </c>
      <c r="E176" s="210" t="s">
        <v>1</v>
      </c>
      <c r="F176" s="211" t="s">
        <v>1933</v>
      </c>
      <c r="G176" s="208"/>
      <c r="H176" s="212">
        <v>3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163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156</v>
      </c>
    </row>
    <row r="177" spans="1:65" s="14" customFormat="1" ht="10.199999999999999">
      <c r="B177" s="219"/>
      <c r="C177" s="220"/>
      <c r="D177" s="209" t="s">
        <v>163</v>
      </c>
      <c r="E177" s="221" t="s">
        <v>1</v>
      </c>
      <c r="F177" s="222" t="s">
        <v>165</v>
      </c>
      <c r="G177" s="220"/>
      <c r="H177" s="223">
        <v>3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163</v>
      </c>
      <c r="AU177" s="229" t="s">
        <v>85</v>
      </c>
      <c r="AV177" s="14" t="s">
        <v>95</v>
      </c>
      <c r="AW177" s="14" t="s">
        <v>32</v>
      </c>
      <c r="AX177" s="14" t="s">
        <v>83</v>
      </c>
      <c r="AY177" s="229" t="s">
        <v>156</v>
      </c>
    </row>
    <row r="178" spans="1:65" s="2" customFormat="1" ht="24.15" customHeight="1">
      <c r="A178" s="35"/>
      <c r="B178" s="36"/>
      <c r="C178" s="193" t="s">
        <v>244</v>
      </c>
      <c r="D178" s="193" t="s">
        <v>158</v>
      </c>
      <c r="E178" s="194" t="s">
        <v>1940</v>
      </c>
      <c r="F178" s="195" t="s">
        <v>1941</v>
      </c>
      <c r="G178" s="196" t="s">
        <v>295</v>
      </c>
      <c r="H178" s="197">
        <v>2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200</v>
      </c>
      <c r="AT178" s="205" t="s">
        <v>158</v>
      </c>
      <c r="AU178" s="205" t="s">
        <v>85</v>
      </c>
      <c r="AY178" s="18" t="s">
        <v>156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200</v>
      </c>
      <c r="BM178" s="205" t="s">
        <v>336</v>
      </c>
    </row>
    <row r="179" spans="1:65" s="13" customFormat="1" ht="10.199999999999999">
      <c r="B179" s="207"/>
      <c r="C179" s="208"/>
      <c r="D179" s="209" t="s">
        <v>163</v>
      </c>
      <c r="E179" s="210" t="s">
        <v>1</v>
      </c>
      <c r="F179" s="211" t="s">
        <v>1942</v>
      </c>
      <c r="G179" s="208"/>
      <c r="H179" s="212">
        <v>2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163</v>
      </c>
      <c r="AU179" s="218" t="s">
        <v>85</v>
      </c>
      <c r="AV179" s="13" t="s">
        <v>85</v>
      </c>
      <c r="AW179" s="13" t="s">
        <v>32</v>
      </c>
      <c r="AX179" s="13" t="s">
        <v>76</v>
      </c>
      <c r="AY179" s="218" t="s">
        <v>156</v>
      </c>
    </row>
    <row r="180" spans="1:65" s="14" customFormat="1" ht="10.199999999999999">
      <c r="B180" s="219"/>
      <c r="C180" s="220"/>
      <c r="D180" s="209" t="s">
        <v>163</v>
      </c>
      <c r="E180" s="221" t="s">
        <v>1</v>
      </c>
      <c r="F180" s="222" t="s">
        <v>165</v>
      </c>
      <c r="G180" s="220"/>
      <c r="H180" s="223">
        <v>2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163</v>
      </c>
      <c r="AU180" s="229" t="s">
        <v>85</v>
      </c>
      <c r="AV180" s="14" t="s">
        <v>95</v>
      </c>
      <c r="AW180" s="14" t="s">
        <v>32</v>
      </c>
      <c r="AX180" s="14" t="s">
        <v>83</v>
      </c>
      <c r="AY180" s="229" t="s">
        <v>156</v>
      </c>
    </row>
    <row r="181" spans="1:65" s="2" customFormat="1" ht="24.15" customHeight="1">
      <c r="A181" s="35"/>
      <c r="B181" s="36"/>
      <c r="C181" s="193" t="s">
        <v>252</v>
      </c>
      <c r="D181" s="193" t="s">
        <v>158</v>
      </c>
      <c r="E181" s="194" t="s">
        <v>1943</v>
      </c>
      <c r="F181" s="195" t="s">
        <v>1944</v>
      </c>
      <c r="G181" s="196" t="s">
        <v>295</v>
      </c>
      <c r="H181" s="197">
        <v>2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200</v>
      </c>
      <c r="AT181" s="205" t="s">
        <v>158</v>
      </c>
      <c r="AU181" s="205" t="s">
        <v>85</v>
      </c>
      <c r="AY181" s="18" t="s">
        <v>156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200</v>
      </c>
      <c r="BM181" s="205" t="s">
        <v>356</v>
      </c>
    </row>
    <row r="182" spans="1:65" s="13" customFormat="1" ht="10.199999999999999">
      <c r="B182" s="207"/>
      <c r="C182" s="208"/>
      <c r="D182" s="209" t="s">
        <v>163</v>
      </c>
      <c r="E182" s="210" t="s">
        <v>1</v>
      </c>
      <c r="F182" s="211" t="s">
        <v>1942</v>
      </c>
      <c r="G182" s="208"/>
      <c r="H182" s="212">
        <v>2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163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156</v>
      </c>
    </row>
    <row r="183" spans="1:65" s="14" customFormat="1" ht="10.199999999999999">
      <c r="B183" s="219"/>
      <c r="C183" s="220"/>
      <c r="D183" s="209" t="s">
        <v>163</v>
      </c>
      <c r="E183" s="221" t="s">
        <v>1</v>
      </c>
      <c r="F183" s="222" t="s">
        <v>165</v>
      </c>
      <c r="G183" s="220"/>
      <c r="H183" s="223">
        <v>2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163</v>
      </c>
      <c r="AU183" s="229" t="s">
        <v>85</v>
      </c>
      <c r="AV183" s="14" t="s">
        <v>95</v>
      </c>
      <c r="AW183" s="14" t="s">
        <v>32</v>
      </c>
      <c r="AX183" s="14" t="s">
        <v>83</v>
      </c>
      <c r="AY183" s="229" t="s">
        <v>156</v>
      </c>
    </row>
    <row r="184" spans="1:65" s="2" customFormat="1" ht="21.75" customHeight="1">
      <c r="A184" s="35"/>
      <c r="B184" s="36"/>
      <c r="C184" s="193" t="s">
        <v>258</v>
      </c>
      <c r="D184" s="193" t="s">
        <v>158</v>
      </c>
      <c r="E184" s="194" t="s">
        <v>1945</v>
      </c>
      <c r="F184" s="195" t="s">
        <v>1946</v>
      </c>
      <c r="G184" s="196" t="s">
        <v>295</v>
      </c>
      <c r="H184" s="197">
        <v>10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200</v>
      </c>
      <c r="AT184" s="205" t="s">
        <v>158</v>
      </c>
      <c r="AU184" s="205" t="s">
        <v>85</v>
      </c>
      <c r="AY184" s="18" t="s">
        <v>156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200</v>
      </c>
      <c r="BM184" s="205" t="s">
        <v>367</v>
      </c>
    </row>
    <row r="185" spans="1:65" s="13" customFormat="1" ht="10.199999999999999">
      <c r="B185" s="207"/>
      <c r="C185" s="208"/>
      <c r="D185" s="209" t="s">
        <v>163</v>
      </c>
      <c r="E185" s="210" t="s">
        <v>1</v>
      </c>
      <c r="F185" s="211" t="s">
        <v>1947</v>
      </c>
      <c r="G185" s="208"/>
      <c r="H185" s="212">
        <v>10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163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156</v>
      </c>
    </row>
    <row r="186" spans="1:65" s="14" customFormat="1" ht="10.199999999999999">
      <c r="B186" s="219"/>
      <c r="C186" s="220"/>
      <c r="D186" s="209" t="s">
        <v>163</v>
      </c>
      <c r="E186" s="221" t="s">
        <v>1</v>
      </c>
      <c r="F186" s="222" t="s">
        <v>165</v>
      </c>
      <c r="G186" s="220"/>
      <c r="H186" s="223">
        <v>10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163</v>
      </c>
      <c r="AU186" s="229" t="s">
        <v>85</v>
      </c>
      <c r="AV186" s="14" t="s">
        <v>95</v>
      </c>
      <c r="AW186" s="14" t="s">
        <v>32</v>
      </c>
      <c r="AX186" s="14" t="s">
        <v>83</v>
      </c>
      <c r="AY186" s="229" t="s">
        <v>156</v>
      </c>
    </row>
    <row r="187" spans="1:65" s="2" customFormat="1" ht="21.75" customHeight="1">
      <c r="A187" s="35"/>
      <c r="B187" s="36"/>
      <c r="C187" s="193" t="s">
        <v>219</v>
      </c>
      <c r="D187" s="193" t="s">
        <v>158</v>
      </c>
      <c r="E187" s="194" t="s">
        <v>1948</v>
      </c>
      <c r="F187" s="195" t="s">
        <v>1949</v>
      </c>
      <c r="G187" s="196" t="s">
        <v>295</v>
      </c>
      <c r="H187" s="197">
        <v>1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200</v>
      </c>
      <c r="AT187" s="205" t="s">
        <v>158</v>
      </c>
      <c r="AU187" s="205" t="s">
        <v>85</v>
      </c>
      <c r="AY187" s="18" t="s">
        <v>156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200</v>
      </c>
      <c r="BM187" s="205" t="s">
        <v>376</v>
      </c>
    </row>
    <row r="188" spans="1:65" s="13" customFormat="1" ht="10.199999999999999">
      <c r="B188" s="207"/>
      <c r="C188" s="208"/>
      <c r="D188" s="209" t="s">
        <v>163</v>
      </c>
      <c r="E188" s="210" t="s">
        <v>1</v>
      </c>
      <c r="F188" s="211" t="s">
        <v>1894</v>
      </c>
      <c r="G188" s="208"/>
      <c r="H188" s="212">
        <v>1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163</v>
      </c>
      <c r="AU188" s="218" t="s">
        <v>85</v>
      </c>
      <c r="AV188" s="13" t="s">
        <v>85</v>
      </c>
      <c r="AW188" s="13" t="s">
        <v>32</v>
      </c>
      <c r="AX188" s="13" t="s">
        <v>76</v>
      </c>
      <c r="AY188" s="218" t="s">
        <v>156</v>
      </c>
    </row>
    <row r="189" spans="1:65" s="14" customFormat="1" ht="10.199999999999999">
      <c r="B189" s="219"/>
      <c r="C189" s="220"/>
      <c r="D189" s="209" t="s">
        <v>163</v>
      </c>
      <c r="E189" s="221" t="s">
        <v>1</v>
      </c>
      <c r="F189" s="222" t="s">
        <v>165</v>
      </c>
      <c r="G189" s="220"/>
      <c r="H189" s="223">
        <v>1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163</v>
      </c>
      <c r="AU189" s="229" t="s">
        <v>85</v>
      </c>
      <c r="AV189" s="14" t="s">
        <v>95</v>
      </c>
      <c r="AW189" s="14" t="s">
        <v>32</v>
      </c>
      <c r="AX189" s="14" t="s">
        <v>83</v>
      </c>
      <c r="AY189" s="229" t="s">
        <v>156</v>
      </c>
    </row>
    <row r="190" spans="1:65" s="2" customFormat="1" ht="21.75" customHeight="1">
      <c r="A190" s="35"/>
      <c r="B190" s="36"/>
      <c r="C190" s="193" t="s">
        <v>7</v>
      </c>
      <c r="D190" s="193" t="s">
        <v>158</v>
      </c>
      <c r="E190" s="194" t="s">
        <v>1950</v>
      </c>
      <c r="F190" s="195" t="s">
        <v>1951</v>
      </c>
      <c r="G190" s="196" t="s">
        <v>295</v>
      </c>
      <c r="H190" s="197">
        <v>3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200</v>
      </c>
      <c r="AT190" s="205" t="s">
        <v>158</v>
      </c>
      <c r="AU190" s="205" t="s">
        <v>85</v>
      </c>
      <c r="AY190" s="18" t="s">
        <v>156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200</v>
      </c>
      <c r="BM190" s="205" t="s">
        <v>410</v>
      </c>
    </row>
    <row r="191" spans="1:65" s="13" customFormat="1" ht="10.199999999999999">
      <c r="B191" s="207"/>
      <c r="C191" s="208"/>
      <c r="D191" s="209" t="s">
        <v>163</v>
      </c>
      <c r="E191" s="210" t="s">
        <v>1</v>
      </c>
      <c r="F191" s="211" t="s">
        <v>1933</v>
      </c>
      <c r="G191" s="208"/>
      <c r="H191" s="212">
        <v>3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163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156</v>
      </c>
    </row>
    <row r="192" spans="1:65" s="14" customFormat="1" ht="10.199999999999999">
      <c r="B192" s="219"/>
      <c r="C192" s="220"/>
      <c r="D192" s="209" t="s">
        <v>163</v>
      </c>
      <c r="E192" s="221" t="s">
        <v>1</v>
      </c>
      <c r="F192" s="222" t="s">
        <v>165</v>
      </c>
      <c r="G192" s="220"/>
      <c r="H192" s="223">
        <v>3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163</v>
      </c>
      <c r="AU192" s="229" t="s">
        <v>85</v>
      </c>
      <c r="AV192" s="14" t="s">
        <v>95</v>
      </c>
      <c r="AW192" s="14" t="s">
        <v>32</v>
      </c>
      <c r="AX192" s="14" t="s">
        <v>83</v>
      </c>
      <c r="AY192" s="229" t="s">
        <v>156</v>
      </c>
    </row>
    <row r="193" spans="1:65" s="2" customFormat="1" ht="24.15" customHeight="1">
      <c r="A193" s="35"/>
      <c r="B193" s="36"/>
      <c r="C193" s="193" t="s">
        <v>225</v>
      </c>
      <c r="D193" s="193" t="s">
        <v>158</v>
      </c>
      <c r="E193" s="194" t="s">
        <v>1952</v>
      </c>
      <c r="F193" s="195" t="s">
        <v>1953</v>
      </c>
      <c r="G193" s="196" t="s">
        <v>295</v>
      </c>
      <c r="H193" s="197">
        <v>2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200</v>
      </c>
      <c r="AT193" s="205" t="s">
        <v>158</v>
      </c>
      <c r="AU193" s="205" t="s">
        <v>85</v>
      </c>
      <c r="AY193" s="18" t="s">
        <v>156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200</v>
      </c>
      <c r="BM193" s="205" t="s">
        <v>424</v>
      </c>
    </row>
    <row r="194" spans="1:65" s="13" customFormat="1" ht="10.199999999999999">
      <c r="B194" s="207"/>
      <c r="C194" s="208"/>
      <c r="D194" s="209" t="s">
        <v>163</v>
      </c>
      <c r="E194" s="210" t="s">
        <v>1</v>
      </c>
      <c r="F194" s="211" t="s">
        <v>1942</v>
      </c>
      <c r="G194" s="208"/>
      <c r="H194" s="212">
        <v>2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163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156</v>
      </c>
    </row>
    <row r="195" spans="1:65" s="14" customFormat="1" ht="10.199999999999999">
      <c r="B195" s="219"/>
      <c r="C195" s="220"/>
      <c r="D195" s="209" t="s">
        <v>163</v>
      </c>
      <c r="E195" s="221" t="s">
        <v>1</v>
      </c>
      <c r="F195" s="222" t="s">
        <v>165</v>
      </c>
      <c r="G195" s="220"/>
      <c r="H195" s="223">
        <v>2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163</v>
      </c>
      <c r="AU195" s="229" t="s">
        <v>85</v>
      </c>
      <c r="AV195" s="14" t="s">
        <v>95</v>
      </c>
      <c r="AW195" s="14" t="s">
        <v>32</v>
      </c>
      <c r="AX195" s="14" t="s">
        <v>83</v>
      </c>
      <c r="AY195" s="229" t="s">
        <v>156</v>
      </c>
    </row>
    <row r="196" spans="1:65" s="2" customFormat="1" ht="24.15" customHeight="1">
      <c r="A196" s="35"/>
      <c r="B196" s="36"/>
      <c r="C196" s="193" t="s">
        <v>277</v>
      </c>
      <c r="D196" s="193" t="s">
        <v>158</v>
      </c>
      <c r="E196" s="194" t="s">
        <v>1954</v>
      </c>
      <c r="F196" s="195" t="s">
        <v>1955</v>
      </c>
      <c r="G196" s="196" t="s">
        <v>295</v>
      </c>
      <c r="H196" s="197">
        <v>6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200</v>
      </c>
      <c r="AT196" s="205" t="s">
        <v>158</v>
      </c>
      <c r="AU196" s="205" t="s">
        <v>85</v>
      </c>
      <c r="AY196" s="18" t="s">
        <v>156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200</v>
      </c>
      <c r="BM196" s="205" t="s">
        <v>435</v>
      </c>
    </row>
    <row r="197" spans="1:65" s="13" customFormat="1" ht="10.199999999999999">
      <c r="B197" s="207"/>
      <c r="C197" s="208"/>
      <c r="D197" s="209" t="s">
        <v>163</v>
      </c>
      <c r="E197" s="210" t="s">
        <v>1</v>
      </c>
      <c r="F197" s="211" t="s">
        <v>1909</v>
      </c>
      <c r="G197" s="208"/>
      <c r="H197" s="212">
        <v>6</v>
      </c>
      <c r="I197" s="213"/>
      <c r="J197" s="208"/>
      <c r="K197" s="208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163</v>
      </c>
      <c r="AU197" s="218" t="s">
        <v>85</v>
      </c>
      <c r="AV197" s="13" t="s">
        <v>85</v>
      </c>
      <c r="AW197" s="13" t="s">
        <v>32</v>
      </c>
      <c r="AX197" s="13" t="s">
        <v>76</v>
      </c>
      <c r="AY197" s="218" t="s">
        <v>156</v>
      </c>
    </row>
    <row r="198" spans="1:65" s="14" customFormat="1" ht="10.199999999999999">
      <c r="B198" s="219"/>
      <c r="C198" s="220"/>
      <c r="D198" s="209" t="s">
        <v>163</v>
      </c>
      <c r="E198" s="221" t="s">
        <v>1</v>
      </c>
      <c r="F198" s="222" t="s">
        <v>165</v>
      </c>
      <c r="G198" s="220"/>
      <c r="H198" s="223">
        <v>6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163</v>
      </c>
      <c r="AU198" s="229" t="s">
        <v>85</v>
      </c>
      <c r="AV198" s="14" t="s">
        <v>95</v>
      </c>
      <c r="AW198" s="14" t="s">
        <v>32</v>
      </c>
      <c r="AX198" s="14" t="s">
        <v>83</v>
      </c>
      <c r="AY198" s="229" t="s">
        <v>156</v>
      </c>
    </row>
    <row r="199" spans="1:65" s="2" customFormat="1" ht="21.75" customHeight="1">
      <c r="A199" s="35"/>
      <c r="B199" s="36"/>
      <c r="C199" s="193" t="s">
        <v>237</v>
      </c>
      <c r="D199" s="193" t="s">
        <v>158</v>
      </c>
      <c r="E199" s="194" t="s">
        <v>1956</v>
      </c>
      <c r="F199" s="195" t="s">
        <v>1957</v>
      </c>
      <c r="G199" s="196" t="s">
        <v>295</v>
      </c>
      <c r="H199" s="197">
        <v>1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200</v>
      </c>
      <c r="AT199" s="205" t="s">
        <v>158</v>
      </c>
      <c r="AU199" s="205" t="s">
        <v>85</v>
      </c>
      <c r="AY199" s="18" t="s">
        <v>156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200</v>
      </c>
      <c r="BM199" s="205" t="s">
        <v>444</v>
      </c>
    </row>
    <row r="200" spans="1:65" s="13" customFormat="1" ht="10.199999999999999">
      <c r="B200" s="207"/>
      <c r="C200" s="208"/>
      <c r="D200" s="209" t="s">
        <v>163</v>
      </c>
      <c r="E200" s="210" t="s">
        <v>1</v>
      </c>
      <c r="F200" s="211" t="s">
        <v>1894</v>
      </c>
      <c r="G200" s="208"/>
      <c r="H200" s="212">
        <v>1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163</v>
      </c>
      <c r="AU200" s="218" t="s">
        <v>85</v>
      </c>
      <c r="AV200" s="13" t="s">
        <v>85</v>
      </c>
      <c r="AW200" s="13" t="s">
        <v>32</v>
      </c>
      <c r="AX200" s="13" t="s">
        <v>76</v>
      </c>
      <c r="AY200" s="218" t="s">
        <v>156</v>
      </c>
    </row>
    <row r="201" spans="1:65" s="14" customFormat="1" ht="10.199999999999999">
      <c r="B201" s="219"/>
      <c r="C201" s="220"/>
      <c r="D201" s="209" t="s">
        <v>163</v>
      </c>
      <c r="E201" s="221" t="s">
        <v>1</v>
      </c>
      <c r="F201" s="222" t="s">
        <v>165</v>
      </c>
      <c r="G201" s="220"/>
      <c r="H201" s="223">
        <v>1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163</v>
      </c>
      <c r="AU201" s="229" t="s">
        <v>85</v>
      </c>
      <c r="AV201" s="14" t="s">
        <v>95</v>
      </c>
      <c r="AW201" s="14" t="s">
        <v>32</v>
      </c>
      <c r="AX201" s="14" t="s">
        <v>83</v>
      </c>
      <c r="AY201" s="229" t="s">
        <v>156</v>
      </c>
    </row>
    <row r="202" spans="1:65" s="2" customFormat="1" ht="21.75" customHeight="1">
      <c r="A202" s="35"/>
      <c r="B202" s="36"/>
      <c r="C202" s="193" t="s">
        <v>285</v>
      </c>
      <c r="D202" s="193" t="s">
        <v>158</v>
      </c>
      <c r="E202" s="194" t="s">
        <v>1958</v>
      </c>
      <c r="F202" s="195" t="s">
        <v>1959</v>
      </c>
      <c r="G202" s="196" t="s">
        <v>295</v>
      </c>
      <c r="H202" s="197">
        <v>2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200</v>
      </c>
      <c r="AT202" s="205" t="s">
        <v>158</v>
      </c>
      <c r="AU202" s="205" t="s">
        <v>85</v>
      </c>
      <c r="AY202" s="18" t="s">
        <v>156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200</v>
      </c>
      <c r="BM202" s="205" t="s">
        <v>454</v>
      </c>
    </row>
    <row r="203" spans="1:65" s="13" customFormat="1" ht="10.199999999999999">
      <c r="B203" s="207"/>
      <c r="C203" s="208"/>
      <c r="D203" s="209" t="s">
        <v>163</v>
      </c>
      <c r="E203" s="210" t="s">
        <v>1</v>
      </c>
      <c r="F203" s="211" t="s">
        <v>1942</v>
      </c>
      <c r="G203" s="208"/>
      <c r="H203" s="212">
        <v>2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163</v>
      </c>
      <c r="AU203" s="218" t="s">
        <v>85</v>
      </c>
      <c r="AV203" s="13" t="s">
        <v>85</v>
      </c>
      <c r="AW203" s="13" t="s">
        <v>32</v>
      </c>
      <c r="AX203" s="13" t="s">
        <v>76</v>
      </c>
      <c r="AY203" s="218" t="s">
        <v>156</v>
      </c>
    </row>
    <row r="204" spans="1:65" s="14" customFormat="1" ht="10.199999999999999">
      <c r="B204" s="219"/>
      <c r="C204" s="220"/>
      <c r="D204" s="209" t="s">
        <v>163</v>
      </c>
      <c r="E204" s="221" t="s">
        <v>1</v>
      </c>
      <c r="F204" s="222" t="s">
        <v>165</v>
      </c>
      <c r="G204" s="220"/>
      <c r="H204" s="223">
        <v>2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163</v>
      </c>
      <c r="AU204" s="229" t="s">
        <v>85</v>
      </c>
      <c r="AV204" s="14" t="s">
        <v>95</v>
      </c>
      <c r="AW204" s="14" t="s">
        <v>32</v>
      </c>
      <c r="AX204" s="14" t="s">
        <v>83</v>
      </c>
      <c r="AY204" s="229" t="s">
        <v>156</v>
      </c>
    </row>
    <row r="205" spans="1:65" s="2" customFormat="1" ht="24.15" customHeight="1">
      <c r="A205" s="35"/>
      <c r="B205" s="36"/>
      <c r="C205" s="193" t="s">
        <v>255</v>
      </c>
      <c r="D205" s="193" t="s">
        <v>158</v>
      </c>
      <c r="E205" s="194" t="s">
        <v>1960</v>
      </c>
      <c r="F205" s="195" t="s">
        <v>1961</v>
      </c>
      <c r="G205" s="196" t="s">
        <v>295</v>
      </c>
      <c r="H205" s="197">
        <v>1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200</v>
      </c>
      <c r="AT205" s="205" t="s">
        <v>158</v>
      </c>
      <c r="AU205" s="205" t="s">
        <v>85</v>
      </c>
      <c r="AY205" s="18" t="s">
        <v>156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200</v>
      </c>
      <c r="BM205" s="205" t="s">
        <v>462</v>
      </c>
    </row>
    <row r="206" spans="1:65" s="13" customFormat="1" ht="10.199999999999999">
      <c r="B206" s="207"/>
      <c r="C206" s="208"/>
      <c r="D206" s="209" t="s">
        <v>163</v>
      </c>
      <c r="E206" s="210" t="s">
        <v>1</v>
      </c>
      <c r="F206" s="211" t="s">
        <v>1894</v>
      </c>
      <c r="G206" s="208"/>
      <c r="H206" s="212">
        <v>1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163</v>
      </c>
      <c r="AU206" s="218" t="s">
        <v>85</v>
      </c>
      <c r="AV206" s="13" t="s">
        <v>85</v>
      </c>
      <c r="AW206" s="13" t="s">
        <v>32</v>
      </c>
      <c r="AX206" s="13" t="s">
        <v>76</v>
      </c>
      <c r="AY206" s="218" t="s">
        <v>156</v>
      </c>
    </row>
    <row r="207" spans="1:65" s="14" customFormat="1" ht="10.199999999999999">
      <c r="B207" s="219"/>
      <c r="C207" s="220"/>
      <c r="D207" s="209" t="s">
        <v>163</v>
      </c>
      <c r="E207" s="221" t="s">
        <v>1</v>
      </c>
      <c r="F207" s="222" t="s">
        <v>165</v>
      </c>
      <c r="G207" s="220"/>
      <c r="H207" s="223">
        <v>1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163</v>
      </c>
      <c r="AU207" s="229" t="s">
        <v>85</v>
      </c>
      <c r="AV207" s="14" t="s">
        <v>95</v>
      </c>
      <c r="AW207" s="14" t="s">
        <v>32</v>
      </c>
      <c r="AX207" s="14" t="s">
        <v>83</v>
      </c>
      <c r="AY207" s="229" t="s">
        <v>156</v>
      </c>
    </row>
    <row r="208" spans="1:65" s="2" customFormat="1" ht="24.15" customHeight="1">
      <c r="A208" s="35"/>
      <c r="B208" s="36"/>
      <c r="C208" s="193" t="s">
        <v>170</v>
      </c>
      <c r="D208" s="193" t="s">
        <v>158</v>
      </c>
      <c r="E208" s="194" t="s">
        <v>1962</v>
      </c>
      <c r="F208" s="195" t="s">
        <v>1963</v>
      </c>
      <c r="G208" s="196" t="s">
        <v>295</v>
      </c>
      <c r="H208" s="197">
        <v>2</v>
      </c>
      <c r="I208" s="198"/>
      <c r="J208" s="199">
        <f>ROUND(I208*H208,2)</f>
        <v>0</v>
      </c>
      <c r="K208" s="200"/>
      <c r="L208" s="40"/>
      <c r="M208" s="201" t="s">
        <v>1</v>
      </c>
      <c r="N208" s="202" t="s">
        <v>41</v>
      </c>
      <c r="O208" s="72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200</v>
      </c>
      <c r="AT208" s="205" t="s">
        <v>158</v>
      </c>
      <c r="AU208" s="205" t="s">
        <v>85</v>
      </c>
      <c r="AY208" s="18" t="s">
        <v>156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200</v>
      </c>
      <c r="BM208" s="205" t="s">
        <v>485</v>
      </c>
    </row>
    <row r="209" spans="1:65" s="13" customFormat="1" ht="10.199999999999999">
      <c r="B209" s="207"/>
      <c r="C209" s="208"/>
      <c r="D209" s="209" t="s">
        <v>163</v>
      </c>
      <c r="E209" s="210" t="s">
        <v>1</v>
      </c>
      <c r="F209" s="211" t="s">
        <v>1942</v>
      </c>
      <c r="G209" s="208"/>
      <c r="H209" s="212">
        <v>2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163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156</v>
      </c>
    </row>
    <row r="210" spans="1:65" s="14" customFormat="1" ht="10.199999999999999">
      <c r="B210" s="219"/>
      <c r="C210" s="220"/>
      <c r="D210" s="209" t="s">
        <v>163</v>
      </c>
      <c r="E210" s="221" t="s">
        <v>1</v>
      </c>
      <c r="F210" s="222" t="s">
        <v>165</v>
      </c>
      <c r="G210" s="220"/>
      <c r="H210" s="223">
        <v>2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163</v>
      </c>
      <c r="AU210" s="229" t="s">
        <v>85</v>
      </c>
      <c r="AV210" s="14" t="s">
        <v>95</v>
      </c>
      <c r="AW210" s="14" t="s">
        <v>32</v>
      </c>
      <c r="AX210" s="14" t="s">
        <v>83</v>
      </c>
      <c r="AY210" s="229" t="s">
        <v>156</v>
      </c>
    </row>
    <row r="211" spans="1:65" s="2" customFormat="1" ht="21.75" customHeight="1">
      <c r="A211" s="35"/>
      <c r="B211" s="36"/>
      <c r="C211" s="193" t="s">
        <v>261</v>
      </c>
      <c r="D211" s="193" t="s">
        <v>158</v>
      </c>
      <c r="E211" s="194" t="s">
        <v>1964</v>
      </c>
      <c r="F211" s="195" t="s">
        <v>1965</v>
      </c>
      <c r="G211" s="196" t="s">
        <v>186</v>
      </c>
      <c r="H211" s="197">
        <v>1.0999999999999999E-2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200</v>
      </c>
      <c r="AT211" s="205" t="s">
        <v>158</v>
      </c>
      <c r="AU211" s="205" t="s">
        <v>85</v>
      </c>
      <c r="AY211" s="18" t="s">
        <v>156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200</v>
      </c>
      <c r="BM211" s="205" t="s">
        <v>493</v>
      </c>
    </row>
    <row r="212" spans="1:65" s="12" customFormat="1" ht="22.8" customHeight="1">
      <c r="B212" s="177"/>
      <c r="C212" s="178"/>
      <c r="D212" s="179" t="s">
        <v>75</v>
      </c>
      <c r="E212" s="191" t="s">
        <v>1966</v>
      </c>
      <c r="F212" s="191" t="s">
        <v>1967</v>
      </c>
      <c r="G212" s="178"/>
      <c r="H212" s="178"/>
      <c r="I212" s="181"/>
      <c r="J212" s="192">
        <f>BK212</f>
        <v>0</v>
      </c>
      <c r="K212" s="178"/>
      <c r="L212" s="183"/>
      <c r="M212" s="184"/>
      <c r="N212" s="185"/>
      <c r="O212" s="185"/>
      <c r="P212" s="186">
        <f>SUM(P213:P258)</f>
        <v>0</v>
      </c>
      <c r="Q212" s="185"/>
      <c r="R212" s="186">
        <f>SUM(R213:R258)</f>
        <v>0</v>
      </c>
      <c r="S212" s="185"/>
      <c r="T212" s="187">
        <f>SUM(T213:T258)</f>
        <v>0</v>
      </c>
      <c r="AR212" s="188" t="s">
        <v>85</v>
      </c>
      <c r="AT212" s="189" t="s">
        <v>75</v>
      </c>
      <c r="AU212" s="189" t="s">
        <v>83</v>
      </c>
      <c r="AY212" s="188" t="s">
        <v>156</v>
      </c>
      <c r="BK212" s="190">
        <f>SUM(BK213:BK258)</f>
        <v>0</v>
      </c>
    </row>
    <row r="213" spans="1:65" s="2" customFormat="1" ht="24.15" customHeight="1">
      <c r="A213" s="35"/>
      <c r="B213" s="36"/>
      <c r="C213" s="193" t="s">
        <v>304</v>
      </c>
      <c r="D213" s="193" t="s">
        <v>158</v>
      </c>
      <c r="E213" s="194" t="s">
        <v>1968</v>
      </c>
      <c r="F213" s="195" t="s">
        <v>1969</v>
      </c>
      <c r="G213" s="196" t="s">
        <v>295</v>
      </c>
      <c r="H213" s="197">
        <v>1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200</v>
      </c>
      <c r="AT213" s="205" t="s">
        <v>158</v>
      </c>
      <c r="AU213" s="205" t="s">
        <v>85</v>
      </c>
      <c r="AY213" s="18" t="s">
        <v>156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200</v>
      </c>
      <c r="BM213" s="205" t="s">
        <v>501</v>
      </c>
    </row>
    <row r="214" spans="1:65" s="13" customFormat="1" ht="10.199999999999999">
      <c r="B214" s="207"/>
      <c r="C214" s="208"/>
      <c r="D214" s="209" t="s">
        <v>163</v>
      </c>
      <c r="E214" s="210" t="s">
        <v>1</v>
      </c>
      <c r="F214" s="211" t="s">
        <v>1894</v>
      </c>
      <c r="G214" s="208"/>
      <c r="H214" s="212">
        <v>1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163</v>
      </c>
      <c r="AU214" s="218" t="s">
        <v>85</v>
      </c>
      <c r="AV214" s="13" t="s">
        <v>85</v>
      </c>
      <c r="AW214" s="13" t="s">
        <v>32</v>
      </c>
      <c r="AX214" s="13" t="s">
        <v>76</v>
      </c>
      <c r="AY214" s="218" t="s">
        <v>156</v>
      </c>
    </row>
    <row r="215" spans="1:65" s="14" customFormat="1" ht="10.199999999999999">
      <c r="B215" s="219"/>
      <c r="C215" s="220"/>
      <c r="D215" s="209" t="s">
        <v>163</v>
      </c>
      <c r="E215" s="221" t="s">
        <v>1</v>
      </c>
      <c r="F215" s="222" t="s">
        <v>165</v>
      </c>
      <c r="G215" s="220"/>
      <c r="H215" s="223">
        <v>1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163</v>
      </c>
      <c r="AU215" s="229" t="s">
        <v>85</v>
      </c>
      <c r="AV215" s="14" t="s">
        <v>95</v>
      </c>
      <c r="AW215" s="14" t="s">
        <v>32</v>
      </c>
      <c r="AX215" s="14" t="s">
        <v>83</v>
      </c>
      <c r="AY215" s="229" t="s">
        <v>156</v>
      </c>
    </row>
    <row r="216" spans="1:65" s="2" customFormat="1" ht="24.15" customHeight="1">
      <c r="A216" s="35"/>
      <c r="B216" s="36"/>
      <c r="C216" s="193" t="s">
        <v>266</v>
      </c>
      <c r="D216" s="193" t="s">
        <v>158</v>
      </c>
      <c r="E216" s="194" t="s">
        <v>1970</v>
      </c>
      <c r="F216" s="195" t="s">
        <v>1971</v>
      </c>
      <c r="G216" s="196" t="s">
        <v>295</v>
      </c>
      <c r="H216" s="197">
        <v>1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200</v>
      </c>
      <c r="AT216" s="205" t="s">
        <v>158</v>
      </c>
      <c r="AU216" s="205" t="s">
        <v>85</v>
      </c>
      <c r="AY216" s="18" t="s">
        <v>156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200</v>
      </c>
      <c r="BM216" s="205" t="s">
        <v>511</v>
      </c>
    </row>
    <row r="217" spans="1:65" s="13" customFormat="1" ht="10.199999999999999">
      <c r="B217" s="207"/>
      <c r="C217" s="208"/>
      <c r="D217" s="209" t="s">
        <v>163</v>
      </c>
      <c r="E217" s="210" t="s">
        <v>1</v>
      </c>
      <c r="F217" s="211" t="s">
        <v>1894</v>
      </c>
      <c r="G217" s="208"/>
      <c r="H217" s="212">
        <v>1</v>
      </c>
      <c r="I217" s="213"/>
      <c r="J217" s="208"/>
      <c r="K217" s="208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163</v>
      </c>
      <c r="AU217" s="218" t="s">
        <v>85</v>
      </c>
      <c r="AV217" s="13" t="s">
        <v>85</v>
      </c>
      <c r="AW217" s="13" t="s">
        <v>32</v>
      </c>
      <c r="AX217" s="13" t="s">
        <v>76</v>
      </c>
      <c r="AY217" s="218" t="s">
        <v>156</v>
      </c>
    </row>
    <row r="218" spans="1:65" s="14" customFormat="1" ht="10.199999999999999">
      <c r="B218" s="219"/>
      <c r="C218" s="220"/>
      <c r="D218" s="209" t="s">
        <v>163</v>
      </c>
      <c r="E218" s="221" t="s">
        <v>1</v>
      </c>
      <c r="F218" s="222" t="s">
        <v>165</v>
      </c>
      <c r="G218" s="220"/>
      <c r="H218" s="223">
        <v>1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163</v>
      </c>
      <c r="AU218" s="229" t="s">
        <v>85</v>
      </c>
      <c r="AV218" s="14" t="s">
        <v>95</v>
      </c>
      <c r="AW218" s="14" t="s">
        <v>32</v>
      </c>
      <c r="AX218" s="14" t="s">
        <v>83</v>
      </c>
      <c r="AY218" s="229" t="s">
        <v>156</v>
      </c>
    </row>
    <row r="219" spans="1:65" s="2" customFormat="1" ht="37.799999999999997" customHeight="1">
      <c r="A219" s="35"/>
      <c r="B219" s="36"/>
      <c r="C219" s="193" t="s">
        <v>313</v>
      </c>
      <c r="D219" s="193" t="s">
        <v>158</v>
      </c>
      <c r="E219" s="194" t="s">
        <v>1972</v>
      </c>
      <c r="F219" s="195" t="s">
        <v>1973</v>
      </c>
      <c r="G219" s="196" t="s">
        <v>295</v>
      </c>
      <c r="H219" s="197">
        <v>2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200</v>
      </c>
      <c r="AT219" s="205" t="s">
        <v>158</v>
      </c>
      <c r="AU219" s="205" t="s">
        <v>85</v>
      </c>
      <c r="AY219" s="18" t="s">
        <v>156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200</v>
      </c>
      <c r="BM219" s="205" t="s">
        <v>518</v>
      </c>
    </row>
    <row r="220" spans="1:65" s="13" customFormat="1" ht="10.199999999999999">
      <c r="B220" s="207"/>
      <c r="C220" s="208"/>
      <c r="D220" s="209" t="s">
        <v>163</v>
      </c>
      <c r="E220" s="210" t="s">
        <v>1</v>
      </c>
      <c r="F220" s="211" t="s">
        <v>1942</v>
      </c>
      <c r="G220" s="208"/>
      <c r="H220" s="212">
        <v>2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163</v>
      </c>
      <c r="AU220" s="218" t="s">
        <v>85</v>
      </c>
      <c r="AV220" s="13" t="s">
        <v>85</v>
      </c>
      <c r="AW220" s="13" t="s">
        <v>32</v>
      </c>
      <c r="AX220" s="13" t="s">
        <v>76</v>
      </c>
      <c r="AY220" s="218" t="s">
        <v>156</v>
      </c>
    </row>
    <row r="221" spans="1:65" s="14" customFormat="1" ht="10.199999999999999">
      <c r="B221" s="219"/>
      <c r="C221" s="220"/>
      <c r="D221" s="209" t="s">
        <v>163</v>
      </c>
      <c r="E221" s="221" t="s">
        <v>1</v>
      </c>
      <c r="F221" s="222" t="s">
        <v>165</v>
      </c>
      <c r="G221" s="220"/>
      <c r="H221" s="223">
        <v>2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163</v>
      </c>
      <c r="AU221" s="229" t="s">
        <v>85</v>
      </c>
      <c r="AV221" s="14" t="s">
        <v>95</v>
      </c>
      <c r="AW221" s="14" t="s">
        <v>32</v>
      </c>
      <c r="AX221" s="14" t="s">
        <v>83</v>
      </c>
      <c r="AY221" s="229" t="s">
        <v>156</v>
      </c>
    </row>
    <row r="222" spans="1:65" s="2" customFormat="1" ht="37.799999999999997" customHeight="1">
      <c r="A222" s="35"/>
      <c r="B222" s="36"/>
      <c r="C222" s="193" t="s">
        <v>271</v>
      </c>
      <c r="D222" s="193" t="s">
        <v>158</v>
      </c>
      <c r="E222" s="194" t="s">
        <v>1974</v>
      </c>
      <c r="F222" s="195" t="s">
        <v>1975</v>
      </c>
      <c r="G222" s="196" t="s">
        <v>295</v>
      </c>
      <c r="H222" s="197">
        <v>1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200</v>
      </c>
      <c r="AT222" s="205" t="s">
        <v>158</v>
      </c>
      <c r="AU222" s="205" t="s">
        <v>85</v>
      </c>
      <c r="AY222" s="18" t="s">
        <v>156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200</v>
      </c>
      <c r="BM222" s="205" t="s">
        <v>448</v>
      </c>
    </row>
    <row r="223" spans="1:65" s="13" customFormat="1" ht="10.199999999999999">
      <c r="B223" s="207"/>
      <c r="C223" s="208"/>
      <c r="D223" s="209" t="s">
        <v>163</v>
      </c>
      <c r="E223" s="210" t="s">
        <v>1</v>
      </c>
      <c r="F223" s="211" t="s">
        <v>1894</v>
      </c>
      <c r="G223" s="208"/>
      <c r="H223" s="212">
        <v>1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163</v>
      </c>
      <c r="AU223" s="218" t="s">
        <v>85</v>
      </c>
      <c r="AV223" s="13" t="s">
        <v>85</v>
      </c>
      <c r="AW223" s="13" t="s">
        <v>32</v>
      </c>
      <c r="AX223" s="13" t="s">
        <v>76</v>
      </c>
      <c r="AY223" s="218" t="s">
        <v>156</v>
      </c>
    </row>
    <row r="224" spans="1:65" s="14" customFormat="1" ht="10.199999999999999">
      <c r="B224" s="219"/>
      <c r="C224" s="220"/>
      <c r="D224" s="209" t="s">
        <v>163</v>
      </c>
      <c r="E224" s="221" t="s">
        <v>1</v>
      </c>
      <c r="F224" s="222" t="s">
        <v>165</v>
      </c>
      <c r="G224" s="220"/>
      <c r="H224" s="223">
        <v>1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163</v>
      </c>
      <c r="AU224" s="229" t="s">
        <v>85</v>
      </c>
      <c r="AV224" s="14" t="s">
        <v>95</v>
      </c>
      <c r="AW224" s="14" t="s">
        <v>32</v>
      </c>
      <c r="AX224" s="14" t="s">
        <v>83</v>
      </c>
      <c r="AY224" s="229" t="s">
        <v>156</v>
      </c>
    </row>
    <row r="225" spans="1:65" s="2" customFormat="1" ht="37.799999999999997" customHeight="1">
      <c r="A225" s="35"/>
      <c r="B225" s="36"/>
      <c r="C225" s="193" t="s">
        <v>340</v>
      </c>
      <c r="D225" s="193" t="s">
        <v>158</v>
      </c>
      <c r="E225" s="194" t="s">
        <v>1976</v>
      </c>
      <c r="F225" s="195" t="s">
        <v>1977</v>
      </c>
      <c r="G225" s="196" t="s">
        <v>295</v>
      </c>
      <c r="H225" s="197">
        <v>2</v>
      </c>
      <c r="I225" s="198"/>
      <c r="J225" s="199">
        <f>ROUND(I225*H225,2)</f>
        <v>0</v>
      </c>
      <c r="K225" s="200"/>
      <c r="L225" s="40"/>
      <c r="M225" s="201" t="s">
        <v>1</v>
      </c>
      <c r="N225" s="202" t="s">
        <v>41</v>
      </c>
      <c r="O225" s="72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200</v>
      </c>
      <c r="AT225" s="205" t="s">
        <v>158</v>
      </c>
      <c r="AU225" s="205" t="s">
        <v>85</v>
      </c>
      <c r="AY225" s="18" t="s">
        <v>156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83</v>
      </c>
      <c r="BK225" s="206">
        <f>ROUND(I225*H225,2)</f>
        <v>0</v>
      </c>
      <c r="BL225" s="18" t="s">
        <v>200</v>
      </c>
      <c r="BM225" s="205" t="s">
        <v>533</v>
      </c>
    </row>
    <row r="226" spans="1:65" s="13" customFormat="1" ht="10.199999999999999">
      <c r="B226" s="207"/>
      <c r="C226" s="208"/>
      <c r="D226" s="209" t="s">
        <v>163</v>
      </c>
      <c r="E226" s="210" t="s">
        <v>1</v>
      </c>
      <c r="F226" s="211" t="s">
        <v>1942</v>
      </c>
      <c r="G226" s="208"/>
      <c r="H226" s="212">
        <v>2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163</v>
      </c>
      <c r="AU226" s="218" t="s">
        <v>85</v>
      </c>
      <c r="AV226" s="13" t="s">
        <v>85</v>
      </c>
      <c r="AW226" s="13" t="s">
        <v>32</v>
      </c>
      <c r="AX226" s="13" t="s">
        <v>76</v>
      </c>
      <c r="AY226" s="218" t="s">
        <v>156</v>
      </c>
    </row>
    <row r="227" spans="1:65" s="14" customFormat="1" ht="10.199999999999999">
      <c r="B227" s="219"/>
      <c r="C227" s="220"/>
      <c r="D227" s="209" t="s">
        <v>163</v>
      </c>
      <c r="E227" s="221" t="s">
        <v>1</v>
      </c>
      <c r="F227" s="222" t="s">
        <v>165</v>
      </c>
      <c r="G227" s="220"/>
      <c r="H227" s="223">
        <v>2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163</v>
      </c>
      <c r="AU227" s="229" t="s">
        <v>85</v>
      </c>
      <c r="AV227" s="14" t="s">
        <v>95</v>
      </c>
      <c r="AW227" s="14" t="s">
        <v>32</v>
      </c>
      <c r="AX227" s="14" t="s">
        <v>83</v>
      </c>
      <c r="AY227" s="229" t="s">
        <v>156</v>
      </c>
    </row>
    <row r="228" spans="1:65" s="2" customFormat="1" ht="37.799999999999997" customHeight="1">
      <c r="A228" s="35"/>
      <c r="B228" s="36"/>
      <c r="C228" s="193" t="s">
        <v>336</v>
      </c>
      <c r="D228" s="193" t="s">
        <v>158</v>
      </c>
      <c r="E228" s="194" t="s">
        <v>1978</v>
      </c>
      <c r="F228" s="195" t="s">
        <v>1979</v>
      </c>
      <c r="G228" s="196" t="s">
        <v>295</v>
      </c>
      <c r="H228" s="197">
        <v>1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200</v>
      </c>
      <c r="AT228" s="205" t="s">
        <v>158</v>
      </c>
      <c r="AU228" s="205" t="s">
        <v>85</v>
      </c>
      <c r="AY228" s="18" t="s">
        <v>156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200</v>
      </c>
      <c r="BM228" s="205" t="s">
        <v>542</v>
      </c>
    </row>
    <row r="229" spans="1:65" s="13" customFormat="1" ht="10.199999999999999">
      <c r="B229" s="207"/>
      <c r="C229" s="208"/>
      <c r="D229" s="209" t="s">
        <v>163</v>
      </c>
      <c r="E229" s="210" t="s">
        <v>1</v>
      </c>
      <c r="F229" s="211" t="s">
        <v>1894</v>
      </c>
      <c r="G229" s="208"/>
      <c r="H229" s="212">
        <v>1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163</v>
      </c>
      <c r="AU229" s="218" t="s">
        <v>85</v>
      </c>
      <c r="AV229" s="13" t="s">
        <v>85</v>
      </c>
      <c r="AW229" s="13" t="s">
        <v>32</v>
      </c>
      <c r="AX229" s="13" t="s">
        <v>76</v>
      </c>
      <c r="AY229" s="218" t="s">
        <v>156</v>
      </c>
    </row>
    <row r="230" spans="1:65" s="14" customFormat="1" ht="10.199999999999999">
      <c r="B230" s="219"/>
      <c r="C230" s="220"/>
      <c r="D230" s="209" t="s">
        <v>163</v>
      </c>
      <c r="E230" s="221" t="s">
        <v>1</v>
      </c>
      <c r="F230" s="222" t="s">
        <v>165</v>
      </c>
      <c r="G230" s="220"/>
      <c r="H230" s="223">
        <v>1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163</v>
      </c>
      <c r="AU230" s="229" t="s">
        <v>85</v>
      </c>
      <c r="AV230" s="14" t="s">
        <v>95</v>
      </c>
      <c r="AW230" s="14" t="s">
        <v>32</v>
      </c>
      <c r="AX230" s="14" t="s">
        <v>83</v>
      </c>
      <c r="AY230" s="229" t="s">
        <v>156</v>
      </c>
    </row>
    <row r="231" spans="1:65" s="2" customFormat="1" ht="37.799999999999997" customHeight="1">
      <c r="A231" s="35"/>
      <c r="B231" s="36"/>
      <c r="C231" s="193" t="s">
        <v>351</v>
      </c>
      <c r="D231" s="193" t="s">
        <v>158</v>
      </c>
      <c r="E231" s="194" t="s">
        <v>1980</v>
      </c>
      <c r="F231" s="195" t="s">
        <v>1981</v>
      </c>
      <c r="G231" s="196" t="s">
        <v>295</v>
      </c>
      <c r="H231" s="197">
        <v>1</v>
      </c>
      <c r="I231" s="198"/>
      <c r="J231" s="199">
        <f>ROUND(I231*H231,2)</f>
        <v>0</v>
      </c>
      <c r="K231" s="200"/>
      <c r="L231" s="40"/>
      <c r="M231" s="201" t="s">
        <v>1</v>
      </c>
      <c r="N231" s="202" t="s">
        <v>41</v>
      </c>
      <c r="O231" s="72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200</v>
      </c>
      <c r="AT231" s="205" t="s">
        <v>158</v>
      </c>
      <c r="AU231" s="205" t="s">
        <v>85</v>
      </c>
      <c r="AY231" s="18" t="s">
        <v>156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200</v>
      </c>
      <c r="BM231" s="205" t="s">
        <v>552</v>
      </c>
    </row>
    <row r="232" spans="1:65" s="13" customFormat="1" ht="10.199999999999999">
      <c r="B232" s="207"/>
      <c r="C232" s="208"/>
      <c r="D232" s="209" t="s">
        <v>163</v>
      </c>
      <c r="E232" s="210" t="s">
        <v>1</v>
      </c>
      <c r="F232" s="211" t="s">
        <v>1894</v>
      </c>
      <c r="G232" s="208"/>
      <c r="H232" s="212">
        <v>1</v>
      </c>
      <c r="I232" s="213"/>
      <c r="J232" s="208"/>
      <c r="K232" s="208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163</v>
      </c>
      <c r="AU232" s="218" t="s">
        <v>85</v>
      </c>
      <c r="AV232" s="13" t="s">
        <v>85</v>
      </c>
      <c r="AW232" s="13" t="s">
        <v>32</v>
      </c>
      <c r="AX232" s="13" t="s">
        <v>76</v>
      </c>
      <c r="AY232" s="218" t="s">
        <v>156</v>
      </c>
    </row>
    <row r="233" spans="1:65" s="14" customFormat="1" ht="10.199999999999999">
      <c r="B233" s="219"/>
      <c r="C233" s="220"/>
      <c r="D233" s="209" t="s">
        <v>163</v>
      </c>
      <c r="E233" s="221" t="s">
        <v>1</v>
      </c>
      <c r="F233" s="222" t="s">
        <v>165</v>
      </c>
      <c r="G233" s="220"/>
      <c r="H233" s="223">
        <v>1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163</v>
      </c>
      <c r="AU233" s="229" t="s">
        <v>85</v>
      </c>
      <c r="AV233" s="14" t="s">
        <v>95</v>
      </c>
      <c r="AW233" s="14" t="s">
        <v>32</v>
      </c>
      <c r="AX233" s="14" t="s">
        <v>83</v>
      </c>
      <c r="AY233" s="229" t="s">
        <v>156</v>
      </c>
    </row>
    <row r="234" spans="1:65" s="2" customFormat="1" ht="37.799999999999997" customHeight="1">
      <c r="A234" s="35"/>
      <c r="B234" s="36"/>
      <c r="C234" s="193" t="s">
        <v>356</v>
      </c>
      <c r="D234" s="193" t="s">
        <v>158</v>
      </c>
      <c r="E234" s="194" t="s">
        <v>1982</v>
      </c>
      <c r="F234" s="195" t="s">
        <v>1983</v>
      </c>
      <c r="G234" s="196" t="s">
        <v>295</v>
      </c>
      <c r="H234" s="197">
        <v>1</v>
      </c>
      <c r="I234" s="198"/>
      <c r="J234" s="199">
        <f>ROUND(I234*H234,2)</f>
        <v>0</v>
      </c>
      <c r="K234" s="200"/>
      <c r="L234" s="40"/>
      <c r="M234" s="201" t="s">
        <v>1</v>
      </c>
      <c r="N234" s="202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200</v>
      </c>
      <c r="AT234" s="205" t="s">
        <v>158</v>
      </c>
      <c r="AU234" s="205" t="s">
        <v>85</v>
      </c>
      <c r="AY234" s="18" t="s">
        <v>156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200</v>
      </c>
      <c r="BM234" s="205" t="s">
        <v>560</v>
      </c>
    </row>
    <row r="235" spans="1:65" s="13" customFormat="1" ht="10.199999999999999">
      <c r="B235" s="207"/>
      <c r="C235" s="208"/>
      <c r="D235" s="209" t="s">
        <v>163</v>
      </c>
      <c r="E235" s="210" t="s">
        <v>1</v>
      </c>
      <c r="F235" s="211" t="s">
        <v>1894</v>
      </c>
      <c r="G235" s="208"/>
      <c r="H235" s="212">
        <v>1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163</v>
      </c>
      <c r="AU235" s="218" t="s">
        <v>85</v>
      </c>
      <c r="AV235" s="13" t="s">
        <v>85</v>
      </c>
      <c r="AW235" s="13" t="s">
        <v>32</v>
      </c>
      <c r="AX235" s="13" t="s">
        <v>76</v>
      </c>
      <c r="AY235" s="218" t="s">
        <v>156</v>
      </c>
    </row>
    <row r="236" spans="1:65" s="14" customFormat="1" ht="10.199999999999999">
      <c r="B236" s="219"/>
      <c r="C236" s="220"/>
      <c r="D236" s="209" t="s">
        <v>163</v>
      </c>
      <c r="E236" s="221" t="s">
        <v>1</v>
      </c>
      <c r="F236" s="222" t="s">
        <v>165</v>
      </c>
      <c r="G236" s="220"/>
      <c r="H236" s="223">
        <v>1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163</v>
      </c>
      <c r="AU236" s="229" t="s">
        <v>85</v>
      </c>
      <c r="AV236" s="14" t="s">
        <v>95</v>
      </c>
      <c r="AW236" s="14" t="s">
        <v>32</v>
      </c>
      <c r="AX236" s="14" t="s">
        <v>83</v>
      </c>
      <c r="AY236" s="229" t="s">
        <v>156</v>
      </c>
    </row>
    <row r="237" spans="1:65" s="2" customFormat="1" ht="24.15" customHeight="1">
      <c r="A237" s="35"/>
      <c r="B237" s="36"/>
      <c r="C237" s="193" t="s">
        <v>361</v>
      </c>
      <c r="D237" s="193" t="s">
        <v>158</v>
      </c>
      <c r="E237" s="194" t="s">
        <v>1984</v>
      </c>
      <c r="F237" s="195" t="s">
        <v>1985</v>
      </c>
      <c r="G237" s="196" t="s">
        <v>295</v>
      </c>
      <c r="H237" s="197">
        <v>1</v>
      </c>
      <c r="I237" s="198"/>
      <c r="J237" s="199">
        <f>ROUND(I237*H237,2)</f>
        <v>0</v>
      </c>
      <c r="K237" s="200"/>
      <c r="L237" s="40"/>
      <c r="M237" s="201" t="s">
        <v>1</v>
      </c>
      <c r="N237" s="202" t="s">
        <v>41</v>
      </c>
      <c r="O237" s="72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200</v>
      </c>
      <c r="AT237" s="205" t="s">
        <v>158</v>
      </c>
      <c r="AU237" s="205" t="s">
        <v>85</v>
      </c>
      <c r="AY237" s="18" t="s">
        <v>156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200</v>
      </c>
      <c r="BM237" s="205" t="s">
        <v>567</v>
      </c>
    </row>
    <row r="238" spans="1:65" s="13" customFormat="1" ht="10.199999999999999">
      <c r="B238" s="207"/>
      <c r="C238" s="208"/>
      <c r="D238" s="209" t="s">
        <v>163</v>
      </c>
      <c r="E238" s="210" t="s">
        <v>1</v>
      </c>
      <c r="F238" s="211" t="s">
        <v>1894</v>
      </c>
      <c r="G238" s="208"/>
      <c r="H238" s="212">
        <v>1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163</v>
      </c>
      <c r="AU238" s="218" t="s">
        <v>85</v>
      </c>
      <c r="AV238" s="13" t="s">
        <v>85</v>
      </c>
      <c r="AW238" s="13" t="s">
        <v>32</v>
      </c>
      <c r="AX238" s="13" t="s">
        <v>76</v>
      </c>
      <c r="AY238" s="218" t="s">
        <v>156</v>
      </c>
    </row>
    <row r="239" spans="1:65" s="14" customFormat="1" ht="10.199999999999999">
      <c r="B239" s="219"/>
      <c r="C239" s="220"/>
      <c r="D239" s="209" t="s">
        <v>163</v>
      </c>
      <c r="E239" s="221" t="s">
        <v>1</v>
      </c>
      <c r="F239" s="222" t="s">
        <v>165</v>
      </c>
      <c r="G239" s="220"/>
      <c r="H239" s="223">
        <v>1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163</v>
      </c>
      <c r="AU239" s="229" t="s">
        <v>85</v>
      </c>
      <c r="AV239" s="14" t="s">
        <v>95</v>
      </c>
      <c r="AW239" s="14" t="s">
        <v>32</v>
      </c>
      <c r="AX239" s="14" t="s">
        <v>83</v>
      </c>
      <c r="AY239" s="229" t="s">
        <v>156</v>
      </c>
    </row>
    <row r="240" spans="1:65" s="2" customFormat="1" ht="24.15" customHeight="1">
      <c r="A240" s="35"/>
      <c r="B240" s="36"/>
      <c r="C240" s="193" t="s">
        <v>367</v>
      </c>
      <c r="D240" s="193" t="s">
        <v>158</v>
      </c>
      <c r="E240" s="194" t="s">
        <v>1986</v>
      </c>
      <c r="F240" s="195" t="s">
        <v>1987</v>
      </c>
      <c r="G240" s="196" t="s">
        <v>295</v>
      </c>
      <c r="H240" s="197">
        <v>1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200</v>
      </c>
      <c r="AT240" s="205" t="s">
        <v>158</v>
      </c>
      <c r="AU240" s="205" t="s">
        <v>85</v>
      </c>
      <c r="AY240" s="18" t="s">
        <v>156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200</v>
      </c>
      <c r="BM240" s="205" t="s">
        <v>574</v>
      </c>
    </row>
    <row r="241" spans="1:65" s="13" customFormat="1" ht="10.199999999999999">
      <c r="B241" s="207"/>
      <c r="C241" s="208"/>
      <c r="D241" s="209" t="s">
        <v>163</v>
      </c>
      <c r="E241" s="210" t="s">
        <v>1</v>
      </c>
      <c r="F241" s="211" t="s">
        <v>1894</v>
      </c>
      <c r="G241" s="208"/>
      <c r="H241" s="212">
        <v>1</v>
      </c>
      <c r="I241" s="213"/>
      <c r="J241" s="208"/>
      <c r="K241" s="208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163</v>
      </c>
      <c r="AU241" s="218" t="s">
        <v>85</v>
      </c>
      <c r="AV241" s="13" t="s">
        <v>85</v>
      </c>
      <c r="AW241" s="13" t="s">
        <v>32</v>
      </c>
      <c r="AX241" s="13" t="s">
        <v>76</v>
      </c>
      <c r="AY241" s="218" t="s">
        <v>156</v>
      </c>
    </row>
    <row r="242" spans="1:65" s="14" customFormat="1" ht="10.199999999999999">
      <c r="B242" s="219"/>
      <c r="C242" s="220"/>
      <c r="D242" s="209" t="s">
        <v>163</v>
      </c>
      <c r="E242" s="221" t="s">
        <v>1</v>
      </c>
      <c r="F242" s="222" t="s">
        <v>165</v>
      </c>
      <c r="G242" s="220"/>
      <c r="H242" s="223">
        <v>1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163</v>
      </c>
      <c r="AU242" s="229" t="s">
        <v>85</v>
      </c>
      <c r="AV242" s="14" t="s">
        <v>95</v>
      </c>
      <c r="AW242" s="14" t="s">
        <v>32</v>
      </c>
      <c r="AX242" s="14" t="s">
        <v>83</v>
      </c>
      <c r="AY242" s="229" t="s">
        <v>156</v>
      </c>
    </row>
    <row r="243" spans="1:65" s="2" customFormat="1" ht="16.5" customHeight="1">
      <c r="A243" s="35"/>
      <c r="B243" s="36"/>
      <c r="C243" s="240" t="s">
        <v>371</v>
      </c>
      <c r="D243" s="240" t="s">
        <v>189</v>
      </c>
      <c r="E243" s="241" t="s">
        <v>1988</v>
      </c>
      <c r="F243" s="242" t="s">
        <v>1989</v>
      </c>
      <c r="G243" s="243" t="s">
        <v>295</v>
      </c>
      <c r="H243" s="244">
        <v>4</v>
      </c>
      <c r="I243" s="245"/>
      <c r="J243" s="246">
        <f>ROUND(I243*H243,2)</f>
        <v>0</v>
      </c>
      <c r="K243" s="247"/>
      <c r="L243" s="248"/>
      <c r="M243" s="249" t="s">
        <v>1</v>
      </c>
      <c r="N243" s="250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271</v>
      </c>
      <c r="AT243" s="205" t="s">
        <v>189</v>
      </c>
      <c r="AU243" s="205" t="s">
        <v>85</v>
      </c>
      <c r="AY243" s="18" t="s">
        <v>156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200</v>
      </c>
      <c r="BM243" s="205" t="s">
        <v>584</v>
      </c>
    </row>
    <row r="244" spans="1:65" s="13" customFormat="1" ht="10.199999999999999">
      <c r="B244" s="207"/>
      <c r="C244" s="208"/>
      <c r="D244" s="209" t="s">
        <v>163</v>
      </c>
      <c r="E244" s="210" t="s">
        <v>1</v>
      </c>
      <c r="F244" s="211" t="s">
        <v>1990</v>
      </c>
      <c r="G244" s="208"/>
      <c r="H244" s="212">
        <v>4</v>
      </c>
      <c r="I244" s="213"/>
      <c r="J244" s="208"/>
      <c r="K244" s="208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163</v>
      </c>
      <c r="AU244" s="218" t="s">
        <v>85</v>
      </c>
      <c r="AV244" s="13" t="s">
        <v>85</v>
      </c>
      <c r="AW244" s="13" t="s">
        <v>32</v>
      </c>
      <c r="AX244" s="13" t="s">
        <v>76</v>
      </c>
      <c r="AY244" s="218" t="s">
        <v>156</v>
      </c>
    </row>
    <row r="245" spans="1:65" s="14" customFormat="1" ht="10.199999999999999">
      <c r="B245" s="219"/>
      <c r="C245" s="220"/>
      <c r="D245" s="209" t="s">
        <v>163</v>
      </c>
      <c r="E245" s="221" t="s">
        <v>1</v>
      </c>
      <c r="F245" s="222" t="s">
        <v>165</v>
      </c>
      <c r="G245" s="220"/>
      <c r="H245" s="223">
        <v>4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163</v>
      </c>
      <c r="AU245" s="229" t="s">
        <v>85</v>
      </c>
      <c r="AV245" s="14" t="s">
        <v>95</v>
      </c>
      <c r="AW245" s="14" t="s">
        <v>32</v>
      </c>
      <c r="AX245" s="14" t="s">
        <v>83</v>
      </c>
      <c r="AY245" s="229" t="s">
        <v>156</v>
      </c>
    </row>
    <row r="246" spans="1:65" s="2" customFormat="1" ht="24.15" customHeight="1">
      <c r="A246" s="35"/>
      <c r="B246" s="36"/>
      <c r="C246" s="193" t="s">
        <v>376</v>
      </c>
      <c r="D246" s="193" t="s">
        <v>158</v>
      </c>
      <c r="E246" s="194" t="s">
        <v>1991</v>
      </c>
      <c r="F246" s="195" t="s">
        <v>1992</v>
      </c>
      <c r="G246" s="196" t="s">
        <v>295</v>
      </c>
      <c r="H246" s="197">
        <v>1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200</v>
      </c>
      <c r="AT246" s="205" t="s">
        <v>158</v>
      </c>
      <c r="AU246" s="205" t="s">
        <v>85</v>
      </c>
      <c r="AY246" s="18" t="s">
        <v>156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200</v>
      </c>
      <c r="BM246" s="205" t="s">
        <v>602</v>
      </c>
    </row>
    <row r="247" spans="1:65" s="13" customFormat="1" ht="10.199999999999999">
      <c r="B247" s="207"/>
      <c r="C247" s="208"/>
      <c r="D247" s="209" t="s">
        <v>163</v>
      </c>
      <c r="E247" s="210" t="s">
        <v>1</v>
      </c>
      <c r="F247" s="211" t="s">
        <v>1894</v>
      </c>
      <c r="G247" s="208"/>
      <c r="H247" s="212">
        <v>1</v>
      </c>
      <c r="I247" s="213"/>
      <c r="J247" s="208"/>
      <c r="K247" s="208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163</v>
      </c>
      <c r="AU247" s="218" t="s">
        <v>85</v>
      </c>
      <c r="AV247" s="13" t="s">
        <v>85</v>
      </c>
      <c r="AW247" s="13" t="s">
        <v>32</v>
      </c>
      <c r="AX247" s="13" t="s">
        <v>76</v>
      </c>
      <c r="AY247" s="218" t="s">
        <v>156</v>
      </c>
    </row>
    <row r="248" spans="1:65" s="14" customFormat="1" ht="10.199999999999999">
      <c r="B248" s="219"/>
      <c r="C248" s="220"/>
      <c r="D248" s="209" t="s">
        <v>163</v>
      </c>
      <c r="E248" s="221" t="s">
        <v>1</v>
      </c>
      <c r="F248" s="222" t="s">
        <v>165</v>
      </c>
      <c r="G248" s="220"/>
      <c r="H248" s="223">
        <v>1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163</v>
      </c>
      <c r="AU248" s="229" t="s">
        <v>85</v>
      </c>
      <c r="AV248" s="14" t="s">
        <v>95</v>
      </c>
      <c r="AW248" s="14" t="s">
        <v>32</v>
      </c>
      <c r="AX248" s="14" t="s">
        <v>83</v>
      </c>
      <c r="AY248" s="229" t="s">
        <v>156</v>
      </c>
    </row>
    <row r="249" spans="1:65" s="2" customFormat="1" ht="24.15" customHeight="1">
      <c r="A249" s="35"/>
      <c r="B249" s="36"/>
      <c r="C249" s="240" t="s">
        <v>394</v>
      </c>
      <c r="D249" s="240" t="s">
        <v>189</v>
      </c>
      <c r="E249" s="241" t="s">
        <v>1993</v>
      </c>
      <c r="F249" s="242" t="s">
        <v>1994</v>
      </c>
      <c r="G249" s="243" t="s">
        <v>295</v>
      </c>
      <c r="H249" s="244">
        <v>1</v>
      </c>
      <c r="I249" s="245"/>
      <c r="J249" s="246">
        <f>ROUND(I249*H249,2)</f>
        <v>0</v>
      </c>
      <c r="K249" s="247"/>
      <c r="L249" s="248"/>
      <c r="M249" s="249" t="s">
        <v>1</v>
      </c>
      <c r="N249" s="250" t="s">
        <v>41</v>
      </c>
      <c r="O249" s="72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271</v>
      </c>
      <c r="AT249" s="205" t="s">
        <v>189</v>
      </c>
      <c r="AU249" s="205" t="s">
        <v>85</v>
      </c>
      <c r="AY249" s="18" t="s">
        <v>156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83</v>
      </c>
      <c r="BK249" s="206">
        <f>ROUND(I249*H249,2)</f>
        <v>0</v>
      </c>
      <c r="BL249" s="18" t="s">
        <v>200</v>
      </c>
      <c r="BM249" s="205" t="s">
        <v>610</v>
      </c>
    </row>
    <row r="250" spans="1:65" s="13" customFormat="1" ht="10.199999999999999">
      <c r="B250" s="207"/>
      <c r="C250" s="208"/>
      <c r="D250" s="209" t="s">
        <v>163</v>
      </c>
      <c r="E250" s="210" t="s">
        <v>1</v>
      </c>
      <c r="F250" s="211" t="s">
        <v>1894</v>
      </c>
      <c r="G250" s="208"/>
      <c r="H250" s="212">
        <v>1</v>
      </c>
      <c r="I250" s="213"/>
      <c r="J250" s="208"/>
      <c r="K250" s="208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163</v>
      </c>
      <c r="AU250" s="218" t="s">
        <v>85</v>
      </c>
      <c r="AV250" s="13" t="s">
        <v>85</v>
      </c>
      <c r="AW250" s="13" t="s">
        <v>32</v>
      </c>
      <c r="AX250" s="13" t="s">
        <v>76</v>
      </c>
      <c r="AY250" s="218" t="s">
        <v>156</v>
      </c>
    </row>
    <row r="251" spans="1:65" s="14" customFormat="1" ht="10.199999999999999">
      <c r="B251" s="219"/>
      <c r="C251" s="220"/>
      <c r="D251" s="209" t="s">
        <v>163</v>
      </c>
      <c r="E251" s="221" t="s">
        <v>1</v>
      </c>
      <c r="F251" s="222" t="s">
        <v>165</v>
      </c>
      <c r="G251" s="220"/>
      <c r="H251" s="223">
        <v>1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163</v>
      </c>
      <c r="AU251" s="229" t="s">
        <v>85</v>
      </c>
      <c r="AV251" s="14" t="s">
        <v>95</v>
      </c>
      <c r="AW251" s="14" t="s">
        <v>32</v>
      </c>
      <c r="AX251" s="14" t="s">
        <v>83</v>
      </c>
      <c r="AY251" s="229" t="s">
        <v>156</v>
      </c>
    </row>
    <row r="252" spans="1:65" s="2" customFormat="1" ht="24.15" customHeight="1">
      <c r="A252" s="35"/>
      <c r="B252" s="36"/>
      <c r="C252" s="193" t="s">
        <v>410</v>
      </c>
      <c r="D252" s="193" t="s">
        <v>158</v>
      </c>
      <c r="E252" s="194" t="s">
        <v>1995</v>
      </c>
      <c r="F252" s="195" t="s">
        <v>1996</v>
      </c>
      <c r="G252" s="196" t="s">
        <v>295</v>
      </c>
      <c r="H252" s="197">
        <v>1</v>
      </c>
      <c r="I252" s="198"/>
      <c r="J252" s="199">
        <f>ROUND(I252*H252,2)</f>
        <v>0</v>
      </c>
      <c r="K252" s="200"/>
      <c r="L252" s="40"/>
      <c r="M252" s="201" t="s">
        <v>1</v>
      </c>
      <c r="N252" s="202" t="s">
        <v>41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200</v>
      </c>
      <c r="AT252" s="205" t="s">
        <v>158</v>
      </c>
      <c r="AU252" s="205" t="s">
        <v>85</v>
      </c>
      <c r="AY252" s="18" t="s">
        <v>156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200</v>
      </c>
      <c r="BM252" s="205" t="s">
        <v>621</v>
      </c>
    </row>
    <row r="253" spans="1:65" s="13" customFormat="1" ht="10.199999999999999">
      <c r="B253" s="207"/>
      <c r="C253" s="208"/>
      <c r="D253" s="209" t="s">
        <v>163</v>
      </c>
      <c r="E253" s="210" t="s">
        <v>1</v>
      </c>
      <c r="F253" s="211" t="s">
        <v>1894</v>
      </c>
      <c r="G253" s="208"/>
      <c r="H253" s="212">
        <v>1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163</v>
      </c>
      <c r="AU253" s="218" t="s">
        <v>85</v>
      </c>
      <c r="AV253" s="13" t="s">
        <v>85</v>
      </c>
      <c r="AW253" s="13" t="s">
        <v>32</v>
      </c>
      <c r="AX253" s="13" t="s">
        <v>76</v>
      </c>
      <c r="AY253" s="218" t="s">
        <v>156</v>
      </c>
    </row>
    <row r="254" spans="1:65" s="14" customFormat="1" ht="10.199999999999999">
      <c r="B254" s="219"/>
      <c r="C254" s="220"/>
      <c r="D254" s="209" t="s">
        <v>163</v>
      </c>
      <c r="E254" s="221" t="s">
        <v>1</v>
      </c>
      <c r="F254" s="222" t="s">
        <v>165</v>
      </c>
      <c r="G254" s="220"/>
      <c r="H254" s="223">
        <v>1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163</v>
      </c>
      <c r="AU254" s="229" t="s">
        <v>85</v>
      </c>
      <c r="AV254" s="14" t="s">
        <v>95</v>
      </c>
      <c r="AW254" s="14" t="s">
        <v>32</v>
      </c>
      <c r="AX254" s="14" t="s">
        <v>83</v>
      </c>
      <c r="AY254" s="229" t="s">
        <v>156</v>
      </c>
    </row>
    <row r="255" spans="1:65" s="2" customFormat="1" ht="24.15" customHeight="1">
      <c r="A255" s="35"/>
      <c r="B255" s="36"/>
      <c r="C255" s="240" t="s">
        <v>418</v>
      </c>
      <c r="D255" s="240" t="s">
        <v>189</v>
      </c>
      <c r="E255" s="241" t="s">
        <v>1997</v>
      </c>
      <c r="F255" s="242" t="s">
        <v>1998</v>
      </c>
      <c r="G255" s="243" t="s">
        <v>295</v>
      </c>
      <c r="H255" s="244">
        <v>1</v>
      </c>
      <c r="I255" s="245"/>
      <c r="J255" s="246">
        <f>ROUND(I255*H255,2)</f>
        <v>0</v>
      </c>
      <c r="K255" s="247"/>
      <c r="L255" s="248"/>
      <c r="M255" s="249" t="s">
        <v>1</v>
      </c>
      <c r="N255" s="250" t="s">
        <v>41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271</v>
      </c>
      <c r="AT255" s="205" t="s">
        <v>189</v>
      </c>
      <c r="AU255" s="205" t="s">
        <v>85</v>
      </c>
      <c r="AY255" s="18" t="s">
        <v>156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200</v>
      </c>
      <c r="BM255" s="205" t="s">
        <v>634</v>
      </c>
    </row>
    <row r="256" spans="1:65" s="13" customFormat="1" ht="10.199999999999999">
      <c r="B256" s="207"/>
      <c r="C256" s="208"/>
      <c r="D256" s="209" t="s">
        <v>163</v>
      </c>
      <c r="E256" s="210" t="s">
        <v>1</v>
      </c>
      <c r="F256" s="211" t="s">
        <v>1894</v>
      </c>
      <c r="G256" s="208"/>
      <c r="H256" s="212">
        <v>1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163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156</v>
      </c>
    </row>
    <row r="257" spans="1:65" s="14" customFormat="1" ht="10.199999999999999">
      <c r="B257" s="219"/>
      <c r="C257" s="220"/>
      <c r="D257" s="209" t="s">
        <v>163</v>
      </c>
      <c r="E257" s="221" t="s">
        <v>1</v>
      </c>
      <c r="F257" s="222" t="s">
        <v>165</v>
      </c>
      <c r="G257" s="220"/>
      <c r="H257" s="223">
        <v>1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163</v>
      </c>
      <c r="AU257" s="229" t="s">
        <v>85</v>
      </c>
      <c r="AV257" s="14" t="s">
        <v>95</v>
      </c>
      <c r="AW257" s="14" t="s">
        <v>32</v>
      </c>
      <c r="AX257" s="14" t="s">
        <v>83</v>
      </c>
      <c r="AY257" s="229" t="s">
        <v>156</v>
      </c>
    </row>
    <row r="258" spans="1:65" s="2" customFormat="1" ht="24.15" customHeight="1">
      <c r="A258" s="35"/>
      <c r="B258" s="36"/>
      <c r="C258" s="193" t="s">
        <v>424</v>
      </c>
      <c r="D258" s="193" t="s">
        <v>158</v>
      </c>
      <c r="E258" s="194" t="s">
        <v>1999</v>
      </c>
      <c r="F258" s="195" t="s">
        <v>2000</v>
      </c>
      <c r="G258" s="196" t="s">
        <v>186</v>
      </c>
      <c r="H258" s="197">
        <v>0.32400000000000001</v>
      </c>
      <c r="I258" s="198"/>
      <c r="J258" s="199">
        <f>ROUND(I258*H258,2)</f>
        <v>0</v>
      </c>
      <c r="K258" s="200"/>
      <c r="L258" s="40"/>
      <c r="M258" s="201" t="s">
        <v>1</v>
      </c>
      <c r="N258" s="202" t="s">
        <v>41</v>
      </c>
      <c r="O258" s="72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200</v>
      </c>
      <c r="AT258" s="205" t="s">
        <v>158</v>
      </c>
      <c r="AU258" s="205" t="s">
        <v>85</v>
      </c>
      <c r="AY258" s="18" t="s">
        <v>156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8" t="s">
        <v>83</v>
      </c>
      <c r="BK258" s="206">
        <f>ROUND(I258*H258,2)</f>
        <v>0</v>
      </c>
      <c r="BL258" s="18" t="s">
        <v>200</v>
      </c>
      <c r="BM258" s="205" t="s">
        <v>647</v>
      </c>
    </row>
    <row r="259" spans="1:65" s="12" customFormat="1" ht="22.8" customHeight="1">
      <c r="B259" s="177"/>
      <c r="C259" s="178"/>
      <c r="D259" s="179" t="s">
        <v>75</v>
      </c>
      <c r="E259" s="191" t="s">
        <v>1025</v>
      </c>
      <c r="F259" s="191" t="s">
        <v>2001</v>
      </c>
      <c r="G259" s="178"/>
      <c r="H259" s="178"/>
      <c r="I259" s="181"/>
      <c r="J259" s="192">
        <f>BK259</f>
        <v>0</v>
      </c>
      <c r="K259" s="178"/>
      <c r="L259" s="183"/>
      <c r="M259" s="184"/>
      <c r="N259" s="185"/>
      <c r="O259" s="185"/>
      <c r="P259" s="186">
        <f>SUM(P260:P262)</f>
        <v>0</v>
      </c>
      <c r="Q259" s="185"/>
      <c r="R259" s="186">
        <f>SUM(R260:R262)</f>
        <v>0</v>
      </c>
      <c r="S259" s="185"/>
      <c r="T259" s="187">
        <f>SUM(T260:T262)</f>
        <v>0</v>
      </c>
      <c r="AR259" s="188" t="s">
        <v>85</v>
      </c>
      <c r="AT259" s="189" t="s">
        <v>75</v>
      </c>
      <c r="AU259" s="189" t="s">
        <v>83</v>
      </c>
      <c r="AY259" s="188" t="s">
        <v>156</v>
      </c>
      <c r="BK259" s="190">
        <f>SUM(BK260:BK262)</f>
        <v>0</v>
      </c>
    </row>
    <row r="260" spans="1:65" s="2" customFormat="1" ht="24.15" customHeight="1">
      <c r="A260" s="35"/>
      <c r="B260" s="36"/>
      <c r="C260" s="193" t="s">
        <v>431</v>
      </c>
      <c r="D260" s="193" t="s">
        <v>158</v>
      </c>
      <c r="E260" s="194" t="s">
        <v>2002</v>
      </c>
      <c r="F260" s="195" t="s">
        <v>2003</v>
      </c>
      <c r="G260" s="196" t="s">
        <v>203</v>
      </c>
      <c r="H260" s="197">
        <v>20</v>
      </c>
      <c r="I260" s="198"/>
      <c r="J260" s="199">
        <f>ROUND(I260*H260,2)</f>
        <v>0</v>
      </c>
      <c r="K260" s="200"/>
      <c r="L260" s="40"/>
      <c r="M260" s="201" t="s">
        <v>1</v>
      </c>
      <c r="N260" s="202" t="s">
        <v>41</v>
      </c>
      <c r="O260" s="72"/>
      <c r="P260" s="203">
        <f>O260*H260</f>
        <v>0</v>
      </c>
      <c r="Q260" s="203">
        <v>0</v>
      </c>
      <c r="R260" s="203">
        <f>Q260*H260</f>
        <v>0</v>
      </c>
      <c r="S260" s="203">
        <v>0</v>
      </c>
      <c r="T260" s="20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200</v>
      </c>
      <c r="AT260" s="205" t="s">
        <v>158</v>
      </c>
      <c r="AU260" s="205" t="s">
        <v>85</v>
      </c>
      <c r="AY260" s="18" t="s">
        <v>156</v>
      </c>
      <c r="BE260" s="206">
        <f>IF(N260="základní",J260,0)</f>
        <v>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18" t="s">
        <v>83</v>
      </c>
      <c r="BK260" s="206">
        <f>ROUND(I260*H260,2)</f>
        <v>0</v>
      </c>
      <c r="BL260" s="18" t="s">
        <v>200</v>
      </c>
      <c r="BM260" s="205" t="s">
        <v>653</v>
      </c>
    </row>
    <row r="261" spans="1:65" s="13" customFormat="1" ht="10.199999999999999">
      <c r="B261" s="207"/>
      <c r="C261" s="208"/>
      <c r="D261" s="209" t="s">
        <v>163</v>
      </c>
      <c r="E261" s="210" t="s">
        <v>1</v>
      </c>
      <c r="F261" s="211" t="s">
        <v>1906</v>
      </c>
      <c r="G261" s="208"/>
      <c r="H261" s="212">
        <v>20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163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156</v>
      </c>
    </row>
    <row r="262" spans="1:65" s="14" customFormat="1" ht="10.199999999999999">
      <c r="B262" s="219"/>
      <c r="C262" s="220"/>
      <c r="D262" s="209" t="s">
        <v>163</v>
      </c>
      <c r="E262" s="221" t="s">
        <v>1</v>
      </c>
      <c r="F262" s="222" t="s">
        <v>165</v>
      </c>
      <c r="G262" s="220"/>
      <c r="H262" s="223">
        <v>20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163</v>
      </c>
      <c r="AU262" s="229" t="s">
        <v>85</v>
      </c>
      <c r="AV262" s="14" t="s">
        <v>95</v>
      </c>
      <c r="AW262" s="14" t="s">
        <v>32</v>
      </c>
      <c r="AX262" s="14" t="s">
        <v>83</v>
      </c>
      <c r="AY262" s="229" t="s">
        <v>156</v>
      </c>
    </row>
    <row r="263" spans="1:65" s="12" customFormat="1" ht="22.8" customHeight="1">
      <c r="B263" s="177"/>
      <c r="C263" s="178"/>
      <c r="D263" s="179" t="s">
        <v>75</v>
      </c>
      <c r="E263" s="191" t="s">
        <v>1215</v>
      </c>
      <c r="F263" s="191" t="s">
        <v>2004</v>
      </c>
      <c r="G263" s="178"/>
      <c r="H263" s="178"/>
      <c r="I263" s="181"/>
      <c r="J263" s="192">
        <f>BK263</f>
        <v>0</v>
      </c>
      <c r="K263" s="178"/>
      <c r="L263" s="183"/>
      <c r="M263" s="184"/>
      <c r="N263" s="185"/>
      <c r="O263" s="185"/>
      <c r="P263" s="186">
        <f>SUM(P264:P291)</f>
        <v>0</v>
      </c>
      <c r="Q263" s="185"/>
      <c r="R263" s="186">
        <f>SUM(R264:R291)</f>
        <v>0</v>
      </c>
      <c r="S263" s="185"/>
      <c r="T263" s="187">
        <f>SUM(T264:T291)</f>
        <v>0</v>
      </c>
      <c r="AR263" s="188" t="s">
        <v>85</v>
      </c>
      <c r="AT263" s="189" t="s">
        <v>75</v>
      </c>
      <c r="AU263" s="189" t="s">
        <v>83</v>
      </c>
      <c r="AY263" s="188" t="s">
        <v>156</v>
      </c>
      <c r="BK263" s="190">
        <f>SUM(BK264:BK291)</f>
        <v>0</v>
      </c>
    </row>
    <row r="264" spans="1:65" s="2" customFormat="1" ht="33" customHeight="1">
      <c r="A264" s="35"/>
      <c r="B264" s="36"/>
      <c r="C264" s="193" t="s">
        <v>435</v>
      </c>
      <c r="D264" s="193" t="s">
        <v>158</v>
      </c>
      <c r="E264" s="194" t="s">
        <v>2005</v>
      </c>
      <c r="F264" s="195" t="s">
        <v>2006</v>
      </c>
      <c r="G264" s="196" t="s">
        <v>203</v>
      </c>
      <c r="H264" s="197">
        <v>64</v>
      </c>
      <c r="I264" s="198"/>
      <c r="J264" s="199">
        <f>ROUND(I264*H264,2)</f>
        <v>0</v>
      </c>
      <c r="K264" s="200"/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200</v>
      </c>
      <c r="AT264" s="205" t="s">
        <v>158</v>
      </c>
      <c r="AU264" s="205" t="s">
        <v>85</v>
      </c>
      <c r="AY264" s="18" t="s">
        <v>156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200</v>
      </c>
      <c r="BM264" s="205" t="s">
        <v>646</v>
      </c>
    </row>
    <row r="265" spans="1:65" s="13" customFormat="1" ht="10.199999999999999">
      <c r="B265" s="207"/>
      <c r="C265" s="208"/>
      <c r="D265" s="209" t="s">
        <v>163</v>
      </c>
      <c r="E265" s="210" t="s">
        <v>1</v>
      </c>
      <c r="F265" s="211" t="s">
        <v>2007</v>
      </c>
      <c r="G265" s="208"/>
      <c r="H265" s="212">
        <v>64</v>
      </c>
      <c r="I265" s="213"/>
      <c r="J265" s="208"/>
      <c r="K265" s="208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163</v>
      </c>
      <c r="AU265" s="218" t="s">
        <v>85</v>
      </c>
      <c r="AV265" s="13" t="s">
        <v>85</v>
      </c>
      <c r="AW265" s="13" t="s">
        <v>32</v>
      </c>
      <c r="AX265" s="13" t="s">
        <v>76</v>
      </c>
      <c r="AY265" s="218" t="s">
        <v>156</v>
      </c>
    </row>
    <row r="266" spans="1:65" s="14" customFormat="1" ht="10.199999999999999">
      <c r="B266" s="219"/>
      <c r="C266" s="220"/>
      <c r="D266" s="209" t="s">
        <v>163</v>
      </c>
      <c r="E266" s="221" t="s">
        <v>1</v>
      </c>
      <c r="F266" s="222" t="s">
        <v>165</v>
      </c>
      <c r="G266" s="220"/>
      <c r="H266" s="223">
        <v>64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163</v>
      </c>
      <c r="AU266" s="229" t="s">
        <v>85</v>
      </c>
      <c r="AV266" s="14" t="s">
        <v>95</v>
      </c>
      <c r="AW266" s="14" t="s">
        <v>32</v>
      </c>
      <c r="AX266" s="14" t="s">
        <v>83</v>
      </c>
      <c r="AY266" s="229" t="s">
        <v>156</v>
      </c>
    </row>
    <row r="267" spans="1:65" s="2" customFormat="1" ht="24.15" customHeight="1">
      <c r="A267" s="35"/>
      <c r="B267" s="36"/>
      <c r="C267" s="240" t="s">
        <v>440</v>
      </c>
      <c r="D267" s="240" t="s">
        <v>189</v>
      </c>
      <c r="E267" s="241" t="s">
        <v>2008</v>
      </c>
      <c r="F267" s="242" t="s">
        <v>2009</v>
      </c>
      <c r="G267" s="243" t="s">
        <v>203</v>
      </c>
      <c r="H267" s="244">
        <v>8</v>
      </c>
      <c r="I267" s="245"/>
      <c r="J267" s="246">
        <f>ROUND(I267*H267,2)</f>
        <v>0</v>
      </c>
      <c r="K267" s="247"/>
      <c r="L267" s="248"/>
      <c r="M267" s="249" t="s">
        <v>1</v>
      </c>
      <c r="N267" s="250" t="s">
        <v>41</v>
      </c>
      <c r="O267" s="72"/>
      <c r="P267" s="203">
        <f>O267*H267</f>
        <v>0</v>
      </c>
      <c r="Q267" s="203">
        <v>0</v>
      </c>
      <c r="R267" s="203">
        <f>Q267*H267</f>
        <v>0</v>
      </c>
      <c r="S267" s="203">
        <v>0</v>
      </c>
      <c r="T267" s="20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271</v>
      </c>
      <c r="AT267" s="205" t="s">
        <v>189</v>
      </c>
      <c r="AU267" s="205" t="s">
        <v>85</v>
      </c>
      <c r="AY267" s="18" t="s">
        <v>156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200</v>
      </c>
      <c r="BM267" s="205" t="s">
        <v>467</v>
      </c>
    </row>
    <row r="268" spans="1:65" s="13" customFormat="1" ht="10.199999999999999">
      <c r="B268" s="207"/>
      <c r="C268" s="208"/>
      <c r="D268" s="209" t="s">
        <v>163</v>
      </c>
      <c r="E268" s="210" t="s">
        <v>1</v>
      </c>
      <c r="F268" s="211" t="s">
        <v>1903</v>
      </c>
      <c r="G268" s="208"/>
      <c r="H268" s="212">
        <v>8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163</v>
      </c>
      <c r="AU268" s="218" t="s">
        <v>85</v>
      </c>
      <c r="AV268" s="13" t="s">
        <v>85</v>
      </c>
      <c r="AW268" s="13" t="s">
        <v>32</v>
      </c>
      <c r="AX268" s="13" t="s">
        <v>76</v>
      </c>
      <c r="AY268" s="218" t="s">
        <v>156</v>
      </c>
    </row>
    <row r="269" spans="1:65" s="14" customFormat="1" ht="10.199999999999999">
      <c r="B269" s="219"/>
      <c r="C269" s="220"/>
      <c r="D269" s="209" t="s">
        <v>163</v>
      </c>
      <c r="E269" s="221" t="s">
        <v>1</v>
      </c>
      <c r="F269" s="222" t="s">
        <v>165</v>
      </c>
      <c r="G269" s="220"/>
      <c r="H269" s="223">
        <v>8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163</v>
      </c>
      <c r="AU269" s="229" t="s">
        <v>85</v>
      </c>
      <c r="AV269" s="14" t="s">
        <v>95</v>
      </c>
      <c r="AW269" s="14" t="s">
        <v>32</v>
      </c>
      <c r="AX269" s="14" t="s">
        <v>83</v>
      </c>
      <c r="AY269" s="229" t="s">
        <v>156</v>
      </c>
    </row>
    <row r="270" spans="1:65" s="2" customFormat="1" ht="24.15" customHeight="1">
      <c r="A270" s="35"/>
      <c r="B270" s="36"/>
      <c r="C270" s="240" t="s">
        <v>444</v>
      </c>
      <c r="D270" s="240" t="s">
        <v>189</v>
      </c>
      <c r="E270" s="241" t="s">
        <v>2010</v>
      </c>
      <c r="F270" s="242" t="s">
        <v>2011</v>
      </c>
      <c r="G270" s="243" t="s">
        <v>203</v>
      </c>
      <c r="H270" s="244">
        <v>44</v>
      </c>
      <c r="I270" s="245"/>
      <c r="J270" s="246">
        <f>ROUND(I270*H270,2)</f>
        <v>0</v>
      </c>
      <c r="K270" s="247"/>
      <c r="L270" s="248"/>
      <c r="M270" s="249" t="s">
        <v>1</v>
      </c>
      <c r="N270" s="250" t="s">
        <v>41</v>
      </c>
      <c r="O270" s="72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271</v>
      </c>
      <c r="AT270" s="205" t="s">
        <v>189</v>
      </c>
      <c r="AU270" s="205" t="s">
        <v>85</v>
      </c>
      <c r="AY270" s="18" t="s">
        <v>156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200</v>
      </c>
      <c r="BM270" s="205" t="s">
        <v>505</v>
      </c>
    </row>
    <row r="271" spans="1:65" s="13" customFormat="1" ht="10.199999999999999">
      <c r="B271" s="207"/>
      <c r="C271" s="208"/>
      <c r="D271" s="209" t="s">
        <v>163</v>
      </c>
      <c r="E271" s="210" t="s">
        <v>1</v>
      </c>
      <c r="F271" s="211" t="s">
        <v>2012</v>
      </c>
      <c r="G271" s="208"/>
      <c r="H271" s="212">
        <v>44</v>
      </c>
      <c r="I271" s="213"/>
      <c r="J271" s="208"/>
      <c r="K271" s="208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163</v>
      </c>
      <c r="AU271" s="218" t="s">
        <v>85</v>
      </c>
      <c r="AV271" s="13" t="s">
        <v>85</v>
      </c>
      <c r="AW271" s="13" t="s">
        <v>32</v>
      </c>
      <c r="AX271" s="13" t="s">
        <v>76</v>
      </c>
      <c r="AY271" s="218" t="s">
        <v>156</v>
      </c>
    </row>
    <row r="272" spans="1:65" s="14" customFormat="1" ht="10.199999999999999">
      <c r="B272" s="219"/>
      <c r="C272" s="220"/>
      <c r="D272" s="209" t="s">
        <v>163</v>
      </c>
      <c r="E272" s="221" t="s">
        <v>1</v>
      </c>
      <c r="F272" s="222" t="s">
        <v>165</v>
      </c>
      <c r="G272" s="220"/>
      <c r="H272" s="223">
        <v>44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163</v>
      </c>
      <c r="AU272" s="229" t="s">
        <v>85</v>
      </c>
      <c r="AV272" s="14" t="s">
        <v>95</v>
      </c>
      <c r="AW272" s="14" t="s">
        <v>32</v>
      </c>
      <c r="AX272" s="14" t="s">
        <v>83</v>
      </c>
      <c r="AY272" s="229" t="s">
        <v>156</v>
      </c>
    </row>
    <row r="273" spans="1:65" s="2" customFormat="1" ht="24.15" customHeight="1">
      <c r="A273" s="35"/>
      <c r="B273" s="36"/>
      <c r="C273" s="240" t="s">
        <v>450</v>
      </c>
      <c r="D273" s="240" t="s">
        <v>189</v>
      </c>
      <c r="E273" s="241" t="s">
        <v>2013</v>
      </c>
      <c r="F273" s="242" t="s">
        <v>2014</v>
      </c>
      <c r="G273" s="243" t="s">
        <v>203</v>
      </c>
      <c r="H273" s="244">
        <v>12</v>
      </c>
      <c r="I273" s="245"/>
      <c r="J273" s="246">
        <f>ROUND(I273*H273,2)</f>
        <v>0</v>
      </c>
      <c r="K273" s="247"/>
      <c r="L273" s="248"/>
      <c r="M273" s="249" t="s">
        <v>1</v>
      </c>
      <c r="N273" s="250" t="s">
        <v>41</v>
      </c>
      <c r="O273" s="72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271</v>
      </c>
      <c r="AT273" s="205" t="s">
        <v>189</v>
      </c>
      <c r="AU273" s="205" t="s">
        <v>85</v>
      </c>
      <c r="AY273" s="18" t="s">
        <v>156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8" t="s">
        <v>83</v>
      </c>
      <c r="BK273" s="206">
        <f>ROUND(I273*H273,2)</f>
        <v>0</v>
      </c>
      <c r="BL273" s="18" t="s">
        <v>200</v>
      </c>
      <c r="BM273" s="205" t="s">
        <v>656</v>
      </c>
    </row>
    <row r="274" spans="1:65" s="13" customFormat="1" ht="10.199999999999999">
      <c r="B274" s="207"/>
      <c r="C274" s="208"/>
      <c r="D274" s="209" t="s">
        <v>163</v>
      </c>
      <c r="E274" s="210" t="s">
        <v>1</v>
      </c>
      <c r="F274" s="211" t="s">
        <v>1923</v>
      </c>
      <c r="G274" s="208"/>
      <c r="H274" s="212">
        <v>12</v>
      </c>
      <c r="I274" s="213"/>
      <c r="J274" s="208"/>
      <c r="K274" s="208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163</v>
      </c>
      <c r="AU274" s="218" t="s">
        <v>85</v>
      </c>
      <c r="AV274" s="13" t="s">
        <v>85</v>
      </c>
      <c r="AW274" s="13" t="s">
        <v>32</v>
      </c>
      <c r="AX274" s="13" t="s">
        <v>76</v>
      </c>
      <c r="AY274" s="218" t="s">
        <v>156</v>
      </c>
    </row>
    <row r="275" spans="1:65" s="14" customFormat="1" ht="10.199999999999999">
      <c r="B275" s="219"/>
      <c r="C275" s="220"/>
      <c r="D275" s="209" t="s">
        <v>163</v>
      </c>
      <c r="E275" s="221" t="s">
        <v>1</v>
      </c>
      <c r="F275" s="222" t="s">
        <v>165</v>
      </c>
      <c r="G275" s="220"/>
      <c r="H275" s="223">
        <v>12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163</v>
      </c>
      <c r="AU275" s="229" t="s">
        <v>85</v>
      </c>
      <c r="AV275" s="14" t="s">
        <v>95</v>
      </c>
      <c r="AW275" s="14" t="s">
        <v>32</v>
      </c>
      <c r="AX275" s="14" t="s">
        <v>83</v>
      </c>
      <c r="AY275" s="229" t="s">
        <v>156</v>
      </c>
    </row>
    <row r="276" spans="1:65" s="2" customFormat="1" ht="24.15" customHeight="1">
      <c r="A276" s="35"/>
      <c r="B276" s="36"/>
      <c r="C276" s="193" t="s">
        <v>454</v>
      </c>
      <c r="D276" s="193" t="s">
        <v>158</v>
      </c>
      <c r="E276" s="194" t="s">
        <v>2015</v>
      </c>
      <c r="F276" s="195" t="s">
        <v>2016</v>
      </c>
      <c r="G276" s="196" t="s">
        <v>203</v>
      </c>
      <c r="H276" s="197">
        <v>58</v>
      </c>
      <c r="I276" s="198"/>
      <c r="J276" s="199">
        <f>ROUND(I276*H276,2)</f>
        <v>0</v>
      </c>
      <c r="K276" s="200"/>
      <c r="L276" s="40"/>
      <c r="M276" s="201" t="s">
        <v>1</v>
      </c>
      <c r="N276" s="202" t="s">
        <v>41</v>
      </c>
      <c r="O276" s="72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200</v>
      </c>
      <c r="AT276" s="205" t="s">
        <v>158</v>
      </c>
      <c r="AU276" s="205" t="s">
        <v>85</v>
      </c>
      <c r="AY276" s="18" t="s">
        <v>156</v>
      </c>
      <c r="BE276" s="206">
        <f>IF(N276="základní",J276,0)</f>
        <v>0</v>
      </c>
      <c r="BF276" s="206">
        <f>IF(N276="snížená",J276,0)</f>
        <v>0</v>
      </c>
      <c r="BG276" s="206">
        <f>IF(N276="zákl. přenesená",J276,0)</f>
        <v>0</v>
      </c>
      <c r="BH276" s="206">
        <f>IF(N276="sníž. přenesená",J276,0)</f>
        <v>0</v>
      </c>
      <c r="BI276" s="206">
        <f>IF(N276="nulová",J276,0)</f>
        <v>0</v>
      </c>
      <c r="BJ276" s="18" t="s">
        <v>83</v>
      </c>
      <c r="BK276" s="206">
        <f>ROUND(I276*H276,2)</f>
        <v>0</v>
      </c>
      <c r="BL276" s="18" t="s">
        <v>200</v>
      </c>
      <c r="BM276" s="205" t="s">
        <v>660</v>
      </c>
    </row>
    <row r="277" spans="1:65" s="13" customFormat="1" ht="10.199999999999999">
      <c r="B277" s="207"/>
      <c r="C277" s="208"/>
      <c r="D277" s="209" t="s">
        <v>163</v>
      </c>
      <c r="E277" s="210" t="s">
        <v>1</v>
      </c>
      <c r="F277" s="211" t="s">
        <v>1914</v>
      </c>
      <c r="G277" s="208"/>
      <c r="H277" s="212">
        <v>58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163</v>
      </c>
      <c r="AU277" s="218" t="s">
        <v>85</v>
      </c>
      <c r="AV277" s="13" t="s">
        <v>85</v>
      </c>
      <c r="AW277" s="13" t="s">
        <v>32</v>
      </c>
      <c r="AX277" s="13" t="s">
        <v>76</v>
      </c>
      <c r="AY277" s="218" t="s">
        <v>156</v>
      </c>
    </row>
    <row r="278" spans="1:65" s="14" customFormat="1" ht="10.199999999999999">
      <c r="B278" s="219"/>
      <c r="C278" s="220"/>
      <c r="D278" s="209" t="s">
        <v>163</v>
      </c>
      <c r="E278" s="221" t="s">
        <v>1</v>
      </c>
      <c r="F278" s="222" t="s">
        <v>165</v>
      </c>
      <c r="G278" s="220"/>
      <c r="H278" s="223">
        <v>58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163</v>
      </c>
      <c r="AU278" s="229" t="s">
        <v>85</v>
      </c>
      <c r="AV278" s="14" t="s">
        <v>95</v>
      </c>
      <c r="AW278" s="14" t="s">
        <v>32</v>
      </c>
      <c r="AX278" s="14" t="s">
        <v>83</v>
      </c>
      <c r="AY278" s="229" t="s">
        <v>156</v>
      </c>
    </row>
    <row r="279" spans="1:65" s="2" customFormat="1" ht="37.799999999999997" customHeight="1">
      <c r="A279" s="35"/>
      <c r="B279" s="36"/>
      <c r="C279" s="240" t="s">
        <v>458</v>
      </c>
      <c r="D279" s="240" t="s">
        <v>189</v>
      </c>
      <c r="E279" s="241" t="s">
        <v>2017</v>
      </c>
      <c r="F279" s="242" t="s">
        <v>2018</v>
      </c>
      <c r="G279" s="243" t="s">
        <v>203</v>
      </c>
      <c r="H279" s="244">
        <v>58</v>
      </c>
      <c r="I279" s="245"/>
      <c r="J279" s="246">
        <f>ROUND(I279*H279,2)</f>
        <v>0</v>
      </c>
      <c r="K279" s="247"/>
      <c r="L279" s="248"/>
      <c r="M279" s="249" t="s">
        <v>1</v>
      </c>
      <c r="N279" s="250" t="s">
        <v>41</v>
      </c>
      <c r="O279" s="72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271</v>
      </c>
      <c r="AT279" s="205" t="s">
        <v>189</v>
      </c>
      <c r="AU279" s="205" t="s">
        <v>85</v>
      </c>
      <c r="AY279" s="18" t="s">
        <v>156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200</v>
      </c>
      <c r="BM279" s="205" t="s">
        <v>663</v>
      </c>
    </row>
    <row r="280" spans="1:65" s="13" customFormat="1" ht="10.199999999999999">
      <c r="B280" s="207"/>
      <c r="C280" s="208"/>
      <c r="D280" s="209" t="s">
        <v>163</v>
      </c>
      <c r="E280" s="210" t="s">
        <v>1</v>
      </c>
      <c r="F280" s="211" t="s">
        <v>1914</v>
      </c>
      <c r="G280" s="208"/>
      <c r="H280" s="212">
        <v>58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163</v>
      </c>
      <c r="AU280" s="218" t="s">
        <v>85</v>
      </c>
      <c r="AV280" s="13" t="s">
        <v>85</v>
      </c>
      <c r="AW280" s="13" t="s">
        <v>32</v>
      </c>
      <c r="AX280" s="13" t="s">
        <v>76</v>
      </c>
      <c r="AY280" s="218" t="s">
        <v>156</v>
      </c>
    </row>
    <row r="281" spans="1:65" s="14" customFormat="1" ht="10.199999999999999">
      <c r="B281" s="219"/>
      <c r="C281" s="220"/>
      <c r="D281" s="209" t="s">
        <v>163</v>
      </c>
      <c r="E281" s="221" t="s">
        <v>1</v>
      </c>
      <c r="F281" s="222" t="s">
        <v>165</v>
      </c>
      <c r="G281" s="220"/>
      <c r="H281" s="223">
        <v>58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163</v>
      </c>
      <c r="AU281" s="229" t="s">
        <v>85</v>
      </c>
      <c r="AV281" s="14" t="s">
        <v>95</v>
      </c>
      <c r="AW281" s="14" t="s">
        <v>32</v>
      </c>
      <c r="AX281" s="14" t="s">
        <v>83</v>
      </c>
      <c r="AY281" s="229" t="s">
        <v>156</v>
      </c>
    </row>
    <row r="282" spans="1:65" s="2" customFormat="1" ht="24.15" customHeight="1">
      <c r="A282" s="35"/>
      <c r="B282" s="36"/>
      <c r="C282" s="193" t="s">
        <v>462</v>
      </c>
      <c r="D282" s="193" t="s">
        <v>158</v>
      </c>
      <c r="E282" s="194" t="s">
        <v>2019</v>
      </c>
      <c r="F282" s="195" t="s">
        <v>2020</v>
      </c>
      <c r="G282" s="196" t="s">
        <v>203</v>
      </c>
      <c r="H282" s="197">
        <v>68</v>
      </c>
      <c r="I282" s="198"/>
      <c r="J282" s="199">
        <f>ROUND(I282*H282,2)</f>
        <v>0</v>
      </c>
      <c r="K282" s="200"/>
      <c r="L282" s="40"/>
      <c r="M282" s="201" t="s">
        <v>1</v>
      </c>
      <c r="N282" s="202" t="s">
        <v>41</v>
      </c>
      <c r="O282" s="72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200</v>
      </c>
      <c r="AT282" s="205" t="s">
        <v>158</v>
      </c>
      <c r="AU282" s="205" t="s">
        <v>85</v>
      </c>
      <c r="AY282" s="18" t="s">
        <v>156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200</v>
      </c>
      <c r="BM282" s="205" t="s">
        <v>710</v>
      </c>
    </row>
    <row r="283" spans="1:65" s="13" customFormat="1" ht="10.199999999999999">
      <c r="B283" s="207"/>
      <c r="C283" s="208"/>
      <c r="D283" s="209" t="s">
        <v>163</v>
      </c>
      <c r="E283" s="210" t="s">
        <v>1</v>
      </c>
      <c r="F283" s="211" t="s">
        <v>2021</v>
      </c>
      <c r="G283" s="208"/>
      <c r="H283" s="212">
        <v>68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163</v>
      </c>
      <c r="AU283" s="218" t="s">
        <v>85</v>
      </c>
      <c r="AV283" s="13" t="s">
        <v>85</v>
      </c>
      <c r="AW283" s="13" t="s">
        <v>32</v>
      </c>
      <c r="AX283" s="13" t="s">
        <v>76</v>
      </c>
      <c r="AY283" s="218" t="s">
        <v>156</v>
      </c>
    </row>
    <row r="284" spans="1:65" s="14" customFormat="1" ht="10.199999999999999">
      <c r="B284" s="219"/>
      <c r="C284" s="220"/>
      <c r="D284" s="209" t="s">
        <v>163</v>
      </c>
      <c r="E284" s="221" t="s">
        <v>1</v>
      </c>
      <c r="F284" s="222" t="s">
        <v>165</v>
      </c>
      <c r="G284" s="220"/>
      <c r="H284" s="223">
        <v>68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163</v>
      </c>
      <c r="AU284" s="229" t="s">
        <v>85</v>
      </c>
      <c r="AV284" s="14" t="s">
        <v>95</v>
      </c>
      <c r="AW284" s="14" t="s">
        <v>32</v>
      </c>
      <c r="AX284" s="14" t="s">
        <v>83</v>
      </c>
      <c r="AY284" s="229" t="s">
        <v>156</v>
      </c>
    </row>
    <row r="285" spans="1:65" s="2" customFormat="1" ht="37.799999999999997" customHeight="1">
      <c r="A285" s="35"/>
      <c r="B285" s="36"/>
      <c r="C285" s="240" t="s">
        <v>469</v>
      </c>
      <c r="D285" s="240" t="s">
        <v>189</v>
      </c>
      <c r="E285" s="241" t="s">
        <v>2022</v>
      </c>
      <c r="F285" s="242" t="s">
        <v>2023</v>
      </c>
      <c r="G285" s="243" t="s">
        <v>203</v>
      </c>
      <c r="H285" s="244">
        <v>54</v>
      </c>
      <c r="I285" s="245"/>
      <c r="J285" s="246">
        <f>ROUND(I285*H285,2)</f>
        <v>0</v>
      </c>
      <c r="K285" s="247"/>
      <c r="L285" s="248"/>
      <c r="M285" s="249" t="s">
        <v>1</v>
      </c>
      <c r="N285" s="250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271</v>
      </c>
      <c r="AT285" s="205" t="s">
        <v>189</v>
      </c>
      <c r="AU285" s="205" t="s">
        <v>85</v>
      </c>
      <c r="AY285" s="18" t="s">
        <v>156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200</v>
      </c>
      <c r="BM285" s="205" t="s">
        <v>688</v>
      </c>
    </row>
    <row r="286" spans="1:65" s="13" customFormat="1" ht="10.199999999999999">
      <c r="B286" s="207"/>
      <c r="C286" s="208"/>
      <c r="D286" s="209" t="s">
        <v>163</v>
      </c>
      <c r="E286" s="210" t="s">
        <v>1</v>
      </c>
      <c r="F286" s="211" t="s">
        <v>2024</v>
      </c>
      <c r="G286" s="208"/>
      <c r="H286" s="212">
        <v>54</v>
      </c>
      <c r="I286" s="213"/>
      <c r="J286" s="208"/>
      <c r="K286" s="208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163</v>
      </c>
      <c r="AU286" s="218" t="s">
        <v>85</v>
      </c>
      <c r="AV286" s="13" t="s">
        <v>85</v>
      </c>
      <c r="AW286" s="13" t="s">
        <v>32</v>
      </c>
      <c r="AX286" s="13" t="s">
        <v>76</v>
      </c>
      <c r="AY286" s="218" t="s">
        <v>156</v>
      </c>
    </row>
    <row r="287" spans="1:65" s="14" customFormat="1" ht="10.199999999999999">
      <c r="B287" s="219"/>
      <c r="C287" s="220"/>
      <c r="D287" s="209" t="s">
        <v>163</v>
      </c>
      <c r="E287" s="221" t="s">
        <v>1</v>
      </c>
      <c r="F287" s="222" t="s">
        <v>165</v>
      </c>
      <c r="G287" s="220"/>
      <c r="H287" s="223">
        <v>54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163</v>
      </c>
      <c r="AU287" s="229" t="s">
        <v>85</v>
      </c>
      <c r="AV287" s="14" t="s">
        <v>95</v>
      </c>
      <c r="AW287" s="14" t="s">
        <v>32</v>
      </c>
      <c r="AX287" s="14" t="s">
        <v>83</v>
      </c>
      <c r="AY287" s="229" t="s">
        <v>156</v>
      </c>
    </row>
    <row r="288" spans="1:65" s="2" customFormat="1" ht="37.799999999999997" customHeight="1">
      <c r="A288" s="35"/>
      <c r="B288" s="36"/>
      <c r="C288" s="240" t="s">
        <v>485</v>
      </c>
      <c r="D288" s="240" t="s">
        <v>189</v>
      </c>
      <c r="E288" s="241" t="s">
        <v>2025</v>
      </c>
      <c r="F288" s="242" t="s">
        <v>2026</v>
      </c>
      <c r="G288" s="243" t="s">
        <v>203</v>
      </c>
      <c r="H288" s="244">
        <v>14</v>
      </c>
      <c r="I288" s="245"/>
      <c r="J288" s="246">
        <f>ROUND(I288*H288,2)</f>
        <v>0</v>
      </c>
      <c r="K288" s="247"/>
      <c r="L288" s="248"/>
      <c r="M288" s="249" t="s">
        <v>1</v>
      </c>
      <c r="N288" s="250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271</v>
      </c>
      <c r="AT288" s="205" t="s">
        <v>189</v>
      </c>
      <c r="AU288" s="205" t="s">
        <v>85</v>
      </c>
      <c r="AY288" s="18" t="s">
        <v>156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200</v>
      </c>
      <c r="BM288" s="205" t="s">
        <v>691</v>
      </c>
    </row>
    <row r="289" spans="1:65" s="13" customFormat="1" ht="10.199999999999999">
      <c r="B289" s="207"/>
      <c r="C289" s="208"/>
      <c r="D289" s="209" t="s">
        <v>163</v>
      </c>
      <c r="E289" s="210" t="s">
        <v>1</v>
      </c>
      <c r="F289" s="211" t="s">
        <v>2027</v>
      </c>
      <c r="G289" s="208"/>
      <c r="H289" s="212">
        <v>14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163</v>
      </c>
      <c r="AU289" s="218" t="s">
        <v>85</v>
      </c>
      <c r="AV289" s="13" t="s">
        <v>85</v>
      </c>
      <c r="AW289" s="13" t="s">
        <v>32</v>
      </c>
      <c r="AX289" s="13" t="s">
        <v>76</v>
      </c>
      <c r="AY289" s="218" t="s">
        <v>156</v>
      </c>
    </row>
    <row r="290" spans="1:65" s="14" customFormat="1" ht="10.199999999999999">
      <c r="B290" s="219"/>
      <c r="C290" s="220"/>
      <c r="D290" s="209" t="s">
        <v>163</v>
      </c>
      <c r="E290" s="221" t="s">
        <v>1</v>
      </c>
      <c r="F290" s="222" t="s">
        <v>165</v>
      </c>
      <c r="G290" s="220"/>
      <c r="H290" s="223">
        <v>14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163</v>
      </c>
      <c r="AU290" s="229" t="s">
        <v>85</v>
      </c>
      <c r="AV290" s="14" t="s">
        <v>95</v>
      </c>
      <c r="AW290" s="14" t="s">
        <v>32</v>
      </c>
      <c r="AX290" s="14" t="s">
        <v>83</v>
      </c>
      <c r="AY290" s="229" t="s">
        <v>156</v>
      </c>
    </row>
    <row r="291" spans="1:65" s="2" customFormat="1" ht="24.15" customHeight="1">
      <c r="A291" s="35"/>
      <c r="B291" s="36"/>
      <c r="C291" s="193" t="s">
        <v>489</v>
      </c>
      <c r="D291" s="193" t="s">
        <v>158</v>
      </c>
      <c r="E291" s="194" t="s">
        <v>2028</v>
      </c>
      <c r="F291" s="195" t="s">
        <v>2029</v>
      </c>
      <c r="G291" s="196" t="s">
        <v>186</v>
      </c>
      <c r="H291" s="197">
        <v>4.3999999999999997E-2</v>
      </c>
      <c r="I291" s="198"/>
      <c r="J291" s="199">
        <f>ROUND(I291*H291,2)</f>
        <v>0</v>
      </c>
      <c r="K291" s="200"/>
      <c r="L291" s="40"/>
      <c r="M291" s="201" t="s">
        <v>1</v>
      </c>
      <c r="N291" s="202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200</v>
      </c>
      <c r="AT291" s="205" t="s">
        <v>158</v>
      </c>
      <c r="AU291" s="205" t="s">
        <v>85</v>
      </c>
      <c r="AY291" s="18" t="s">
        <v>156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200</v>
      </c>
      <c r="BM291" s="205" t="s">
        <v>669</v>
      </c>
    </row>
    <row r="292" spans="1:65" s="12" customFormat="1" ht="22.8" customHeight="1">
      <c r="B292" s="177"/>
      <c r="C292" s="178"/>
      <c r="D292" s="179" t="s">
        <v>75</v>
      </c>
      <c r="E292" s="191" t="s">
        <v>2030</v>
      </c>
      <c r="F292" s="191" t="s">
        <v>2031</v>
      </c>
      <c r="G292" s="178"/>
      <c r="H292" s="178"/>
      <c r="I292" s="181"/>
      <c r="J292" s="192">
        <f>BK292</f>
        <v>0</v>
      </c>
      <c r="K292" s="178"/>
      <c r="L292" s="183"/>
      <c r="M292" s="184"/>
      <c r="N292" s="185"/>
      <c r="O292" s="185"/>
      <c r="P292" s="186">
        <f>SUM(P293:P311)</f>
        <v>0</v>
      </c>
      <c r="Q292" s="185"/>
      <c r="R292" s="186">
        <f>SUM(R293:R311)</f>
        <v>0</v>
      </c>
      <c r="S292" s="185"/>
      <c r="T292" s="187">
        <f>SUM(T293:T311)</f>
        <v>0</v>
      </c>
      <c r="AR292" s="188" t="s">
        <v>95</v>
      </c>
      <c r="AT292" s="189" t="s">
        <v>75</v>
      </c>
      <c r="AU292" s="189" t="s">
        <v>83</v>
      </c>
      <c r="AY292" s="188" t="s">
        <v>156</v>
      </c>
      <c r="BK292" s="190">
        <f>SUM(BK293:BK311)</f>
        <v>0</v>
      </c>
    </row>
    <row r="293" spans="1:65" s="2" customFormat="1" ht="16.5" customHeight="1">
      <c r="A293" s="35"/>
      <c r="B293" s="36"/>
      <c r="C293" s="193" t="s">
        <v>493</v>
      </c>
      <c r="D293" s="193" t="s">
        <v>158</v>
      </c>
      <c r="E293" s="194" t="s">
        <v>2032</v>
      </c>
      <c r="F293" s="195" t="s">
        <v>2033</v>
      </c>
      <c r="G293" s="196" t="s">
        <v>1733</v>
      </c>
      <c r="H293" s="197">
        <v>10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1061</v>
      </c>
      <c r="AT293" s="205" t="s">
        <v>158</v>
      </c>
      <c r="AU293" s="205" t="s">
        <v>85</v>
      </c>
      <c r="AY293" s="18" t="s">
        <v>156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1061</v>
      </c>
      <c r="BM293" s="205" t="s">
        <v>695</v>
      </c>
    </row>
    <row r="294" spans="1:65" s="13" customFormat="1" ht="10.199999999999999">
      <c r="B294" s="207"/>
      <c r="C294" s="208"/>
      <c r="D294" s="209" t="s">
        <v>163</v>
      </c>
      <c r="E294" s="210" t="s">
        <v>1</v>
      </c>
      <c r="F294" s="211" t="s">
        <v>1947</v>
      </c>
      <c r="G294" s="208"/>
      <c r="H294" s="212">
        <v>10</v>
      </c>
      <c r="I294" s="213"/>
      <c r="J294" s="208"/>
      <c r="K294" s="208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163</v>
      </c>
      <c r="AU294" s="218" t="s">
        <v>85</v>
      </c>
      <c r="AV294" s="13" t="s">
        <v>85</v>
      </c>
      <c r="AW294" s="13" t="s">
        <v>32</v>
      </c>
      <c r="AX294" s="13" t="s">
        <v>76</v>
      </c>
      <c r="AY294" s="218" t="s">
        <v>156</v>
      </c>
    </row>
    <row r="295" spans="1:65" s="14" customFormat="1" ht="10.199999999999999">
      <c r="B295" s="219"/>
      <c r="C295" s="220"/>
      <c r="D295" s="209" t="s">
        <v>163</v>
      </c>
      <c r="E295" s="221" t="s">
        <v>1</v>
      </c>
      <c r="F295" s="222" t="s">
        <v>165</v>
      </c>
      <c r="G295" s="220"/>
      <c r="H295" s="223">
        <v>10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163</v>
      </c>
      <c r="AU295" s="229" t="s">
        <v>85</v>
      </c>
      <c r="AV295" s="14" t="s">
        <v>95</v>
      </c>
      <c r="AW295" s="14" t="s">
        <v>32</v>
      </c>
      <c r="AX295" s="14" t="s">
        <v>83</v>
      </c>
      <c r="AY295" s="229" t="s">
        <v>156</v>
      </c>
    </row>
    <row r="296" spans="1:65" s="2" customFormat="1" ht="16.5" customHeight="1">
      <c r="A296" s="35"/>
      <c r="B296" s="36"/>
      <c r="C296" s="193" t="s">
        <v>497</v>
      </c>
      <c r="D296" s="193" t="s">
        <v>158</v>
      </c>
      <c r="E296" s="194" t="s">
        <v>2034</v>
      </c>
      <c r="F296" s="195" t="s">
        <v>2035</v>
      </c>
      <c r="G296" s="196" t="s">
        <v>1733</v>
      </c>
      <c r="H296" s="197">
        <v>16</v>
      </c>
      <c r="I296" s="198"/>
      <c r="J296" s="199">
        <f>ROUND(I296*H296,2)</f>
        <v>0</v>
      </c>
      <c r="K296" s="200"/>
      <c r="L296" s="40"/>
      <c r="M296" s="201" t="s">
        <v>1</v>
      </c>
      <c r="N296" s="202" t="s">
        <v>41</v>
      </c>
      <c r="O296" s="72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1061</v>
      </c>
      <c r="AT296" s="205" t="s">
        <v>158</v>
      </c>
      <c r="AU296" s="205" t="s">
        <v>85</v>
      </c>
      <c r="AY296" s="18" t="s">
        <v>156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8" t="s">
        <v>83</v>
      </c>
      <c r="BK296" s="206">
        <f>ROUND(I296*H296,2)</f>
        <v>0</v>
      </c>
      <c r="BL296" s="18" t="s">
        <v>1061</v>
      </c>
      <c r="BM296" s="205" t="s">
        <v>749</v>
      </c>
    </row>
    <row r="297" spans="1:65" s="13" customFormat="1" ht="10.199999999999999">
      <c r="B297" s="207"/>
      <c r="C297" s="208"/>
      <c r="D297" s="209" t="s">
        <v>163</v>
      </c>
      <c r="E297" s="210" t="s">
        <v>1</v>
      </c>
      <c r="F297" s="211" t="s">
        <v>2036</v>
      </c>
      <c r="G297" s="208"/>
      <c r="H297" s="212">
        <v>16</v>
      </c>
      <c r="I297" s="213"/>
      <c r="J297" s="208"/>
      <c r="K297" s="208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163</v>
      </c>
      <c r="AU297" s="218" t="s">
        <v>85</v>
      </c>
      <c r="AV297" s="13" t="s">
        <v>85</v>
      </c>
      <c r="AW297" s="13" t="s">
        <v>32</v>
      </c>
      <c r="AX297" s="13" t="s">
        <v>76</v>
      </c>
      <c r="AY297" s="218" t="s">
        <v>156</v>
      </c>
    </row>
    <row r="298" spans="1:65" s="14" customFormat="1" ht="10.199999999999999">
      <c r="B298" s="219"/>
      <c r="C298" s="220"/>
      <c r="D298" s="209" t="s">
        <v>163</v>
      </c>
      <c r="E298" s="221" t="s">
        <v>1</v>
      </c>
      <c r="F298" s="222" t="s">
        <v>165</v>
      </c>
      <c r="G298" s="220"/>
      <c r="H298" s="223">
        <v>16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163</v>
      </c>
      <c r="AU298" s="229" t="s">
        <v>85</v>
      </c>
      <c r="AV298" s="14" t="s">
        <v>95</v>
      </c>
      <c r="AW298" s="14" t="s">
        <v>32</v>
      </c>
      <c r="AX298" s="14" t="s">
        <v>83</v>
      </c>
      <c r="AY298" s="229" t="s">
        <v>156</v>
      </c>
    </row>
    <row r="299" spans="1:65" s="2" customFormat="1" ht="16.5" customHeight="1">
      <c r="A299" s="35"/>
      <c r="B299" s="36"/>
      <c r="C299" s="193" t="s">
        <v>501</v>
      </c>
      <c r="D299" s="193" t="s">
        <v>158</v>
      </c>
      <c r="E299" s="194" t="s">
        <v>2037</v>
      </c>
      <c r="F299" s="195" t="s">
        <v>2038</v>
      </c>
      <c r="G299" s="196" t="s">
        <v>1733</v>
      </c>
      <c r="H299" s="197">
        <v>10</v>
      </c>
      <c r="I299" s="198"/>
      <c r="J299" s="199">
        <f>ROUND(I299*H299,2)</f>
        <v>0</v>
      </c>
      <c r="K299" s="200"/>
      <c r="L299" s="40"/>
      <c r="M299" s="201" t="s">
        <v>1</v>
      </c>
      <c r="N299" s="202" t="s">
        <v>41</v>
      </c>
      <c r="O299" s="72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1061</v>
      </c>
      <c r="AT299" s="205" t="s">
        <v>158</v>
      </c>
      <c r="AU299" s="205" t="s">
        <v>85</v>
      </c>
      <c r="AY299" s="18" t="s">
        <v>156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1061</v>
      </c>
      <c r="BM299" s="205" t="s">
        <v>758</v>
      </c>
    </row>
    <row r="300" spans="1:65" s="13" customFormat="1" ht="10.199999999999999">
      <c r="B300" s="207"/>
      <c r="C300" s="208"/>
      <c r="D300" s="209" t="s">
        <v>163</v>
      </c>
      <c r="E300" s="210" t="s">
        <v>1</v>
      </c>
      <c r="F300" s="211" t="s">
        <v>1947</v>
      </c>
      <c r="G300" s="208"/>
      <c r="H300" s="212">
        <v>10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163</v>
      </c>
      <c r="AU300" s="218" t="s">
        <v>85</v>
      </c>
      <c r="AV300" s="13" t="s">
        <v>85</v>
      </c>
      <c r="AW300" s="13" t="s">
        <v>32</v>
      </c>
      <c r="AX300" s="13" t="s">
        <v>76</v>
      </c>
      <c r="AY300" s="218" t="s">
        <v>156</v>
      </c>
    </row>
    <row r="301" spans="1:65" s="14" customFormat="1" ht="10.199999999999999">
      <c r="B301" s="219"/>
      <c r="C301" s="220"/>
      <c r="D301" s="209" t="s">
        <v>163</v>
      </c>
      <c r="E301" s="221" t="s">
        <v>1</v>
      </c>
      <c r="F301" s="222" t="s">
        <v>165</v>
      </c>
      <c r="G301" s="220"/>
      <c r="H301" s="223">
        <v>10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163</v>
      </c>
      <c r="AU301" s="229" t="s">
        <v>85</v>
      </c>
      <c r="AV301" s="14" t="s">
        <v>95</v>
      </c>
      <c r="AW301" s="14" t="s">
        <v>32</v>
      </c>
      <c r="AX301" s="14" t="s">
        <v>83</v>
      </c>
      <c r="AY301" s="229" t="s">
        <v>156</v>
      </c>
    </row>
    <row r="302" spans="1:65" s="2" customFormat="1" ht="16.5" customHeight="1">
      <c r="A302" s="35"/>
      <c r="B302" s="36"/>
      <c r="C302" s="193" t="s">
        <v>507</v>
      </c>
      <c r="D302" s="193" t="s">
        <v>158</v>
      </c>
      <c r="E302" s="194" t="s">
        <v>2039</v>
      </c>
      <c r="F302" s="195" t="s">
        <v>2040</v>
      </c>
      <c r="G302" s="196" t="s">
        <v>1733</v>
      </c>
      <c r="H302" s="197">
        <v>72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41</v>
      </c>
      <c r="O302" s="72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1061</v>
      </c>
      <c r="AT302" s="205" t="s">
        <v>158</v>
      </c>
      <c r="AU302" s="205" t="s">
        <v>85</v>
      </c>
      <c r="AY302" s="18" t="s">
        <v>156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1061</v>
      </c>
      <c r="BM302" s="205" t="s">
        <v>761</v>
      </c>
    </row>
    <row r="303" spans="1:65" s="13" customFormat="1" ht="10.199999999999999">
      <c r="B303" s="207"/>
      <c r="C303" s="208"/>
      <c r="D303" s="209" t="s">
        <v>163</v>
      </c>
      <c r="E303" s="210" t="s">
        <v>1</v>
      </c>
      <c r="F303" s="211" t="s">
        <v>2041</v>
      </c>
      <c r="G303" s="208"/>
      <c r="H303" s="212">
        <v>72</v>
      </c>
      <c r="I303" s="213"/>
      <c r="J303" s="208"/>
      <c r="K303" s="208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163</v>
      </c>
      <c r="AU303" s="218" t="s">
        <v>85</v>
      </c>
      <c r="AV303" s="13" t="s">
        <v>85</v>
      </c>
      <c r="AW303" s="13" t="s">
        <v>32</v>
      </c>
      <c r="AX303" s="13" t="s">
        <v>76</v>
      </c>
      <c r="AY303" s="218" t="s">
        <v>156</v>
      </c>
    </row>
    <row r="304" spans="1:65" s="14" customFormat="1" ht="10.199999999999999">
      <c r="B304" s="219"/>
      <c r="C304" s="220"/>
      <c r="D304" s="209" t="s">
        <v>163</v>
      </c>
      <c r="E304" s="221" t="s">
        <v>1</v>
      </c>
      <c r="F304" s="222" t="s">
        <v>165</v>
      </c>
      <c r="G304" s="220"/>
      <c r="H304" s="223">
        <v>72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163</v>
      </c>
      <c r="AU304" s="229" t="s">
        <v>85</v>
      </c>
      <c r="AV304" s="14" t="s">
        <v>95</v>
      </c>
      <c r="AW304" s="14" t="s">
        <v>32</v>
      </c>
      <c r="AX304" s="14" t="s">
        <v>83</v>
      </c>
      <c r="AY304" s="229" t="s">
        <v>156</v>
      </c>
    </row>
    <row r="305" spans="1:65" s="2" customFormat="1" ht="16.5" customHeight="1">
      <c r="A305" s="35"/>
      <c r="B305" s="36"/>
      <c r="C305" s="193" t="s">
        <v>511</v>
      </c>
      <c r="D305" s="193" t="s">
        <v>158</v>
      </c>
      <c r="E305" s="194" t="s">
        <v>2042</v>
      </c>
      <c r="F305" s="195" t="s">
        <v>2043</v>
      </c>
      <c r="G305" s="196" t="s">
        <v>1733</v>
      </c>
      <c r="H305" s="197">
        <v>5</v>
      </c>
      <c r="I305" s="198"/>
      <c r="J305" s="199">
        <f>ROUND(I305*H305,2)</f>
        <v>0</v>
      </c>
      <c r="K305" s="200"/>
      <c r="L305" s="40"/>
      <c r="M305" s="201" t="s">
        <v>1</v>
      </c>
      <c r="N305" s="202" t="s">
        <v>41</v>
      </c>
      <c r="O305" s="72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1061</v>
      </c>
      <c r="AT305" s="205" t="s">
        <v>158</v>
      </c>
      <c r="AU305" s="205" t="s">
        <v>85</v>
      </c>
      <c r="AY305" s="18" t="s">
        <v>156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8" t="s">
        <v>83</v>
      </c>
      <c r="BK305" s="206">
        <f>ROUND(I305*H305,2)</f>
        <v>0</v>
      </c>
      <c r="BL305" s="18" t="s">
        <v>1061</v>
      </c>
      <c r="BM305" s="205" t="s">
        <v>775</v>
      </c>
    </row>
    <row r="306" spans="1:65" s="13" customFormat="1" ht="10.199999999999999">
      <c r="B306" s="207"/>
      <c r="C306" s="208"/>
      <c r="D306" s="209" t="s">
        <v>163</v>
      </c>
      <c r="E306" s="210" t="s">
        <v>1</v>
      </c>
      <c r="F306" s="211" t="s">
        <v>2044</v>
      </c>
      <c r="G306" s="208"/>
      <c r="H306" s="212">
        <v>5</v>
      </c>
      <c r="I306" s="213"/>
      <c r="J306" s="208"/>
      <c r="K306" s="208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163</v>
      </c>
      <c r="AU306" s="218" t="s">
        <v>85</v>
      </c>
      <c r="AV306" s="13" t="s">
        <v>85</v>
      </c>
      <c r="AW306" s="13" t="s">
        <v>32</v>
      </c>
      <c r="AX306" s="13" t="s">
        <v>76</v>
      </c>
      <c r="AY306" s="218" t="s">
        <v>156</v>
      </c>
    </row>
    <row r="307" spans="1:65" s="14" customFormat="1" ht="10.199999999999999">
      <c r="B307" s="219"/>
      <c r="C307" s="220"/>
      <c r="D307" s="209" t="s">
        <v>163</v>
      </c>
      <c r="E307" s="221" t="s">
        <v>1</v>
      </c>
      <c r="F307" s="222" t="s">
        <v>165</v>
      </c>
      <c r="G307" s="220"/>
      <c r="H307" s="223">
        <v>5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163</v>
      </c>
      <c r="AU307" s="229" t="s">
        <v>85</v>
      </c>
      <c r="AV307" s="14" t="s">
        <v>95</v>
      </c>
      <c r="AW307" s="14" t="s">
        <v>32</v>
      </c>
      <c r="AX307" s="14" t="s">
        <v>83</v>
      </c>
      <c r="AY307" s="229" t="s">
        <v>156</v>
      </c>
    </row>
    <row r="308" spans="1:65" s="2" customFormat="1" ht="16.5" customHeight="1">
      <c r="A308" s="35"/>
      <c r="B308" s="36"/>
      <c r="C308" s="193" t="s">
        <v>299</v>
      </c>
      <c r="D308" s="193" t="s">
        <v>158</v>
      </c>
      <c r="E308" s="194" t="s">
        <v>2045</v>
      </c>
      <c r="F308" s="195" t="s">
        <v>2046</v>
      </c>
      <c r="G308" s="196" t="s">
        <v>1733</v>
      </c>
      <c r="H308" s="197">
        <v>8</v>
      </c>
      <c r="I308" s="198"/>
      <c r="J308" s="199">
        <f>ROUND(I308*H308,2)</f>
        <v>0</v>
      </c>
      <c r="K308" s="200"/>
      <c r="L308" s="40"/>
      <c r="M308" s="201" t="s">
        <v>1</v>
      </c>
      <c r="N308" s="202" t="s">
        <v>41</v>
      </c>
      <c r="O308" s="72"/>
      <c r="P308" s="203">
        <f>O308*H308</f>
        <v>0</v>
      </c>
      <c r="Q308" s="203">
        <v>0</v>
      </c>
      <c r="R308" s="203">
        <f>Q308*H308</f>
        <v>0</v>
      </c>
      <c r="S308" s="203">
        <v>0</v>
      </c>
      <c r="T308" s="20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1061</v>
      </c>
      <c r="AT308" s="205" t="s">
        <v>158</v>
      </c>
      <c r="AU308" s="205" t="s">
        <v>85</v>
      </c>
      <c r="AY308" s="18" t="s">
        <v>156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18" t="s">
        <v>83</v>
      </c>
      <c r="BK308" s="206">
        <f>ROUND(I308*H308,2)</f>
        <v>0</v>
      </c>
      <c r="BL308" s="18" t="s">
        <v>1061</v>
      </c>
      <c r="BM308" s="205" t="s">
        <v>788</v>
      </c>
    </row>
    <row r="309" spans="1:65" s="13" customFormat="1" ht="10.199999999999999">
      <c r="B309" s="207"/>
      <c r="C309" s="208"/>
      <c r="D309" s="209" t="s">
        <v>163</v>
      </c>
      <c r="E309" s="210" t="s">
        <v>1</v>
      </c>
      <c r="F309" s="211" t="s">
        <v>1903</v>
      </c>
      <c r="G309" s="208"/>
      <c r="H309" s="212">
        <v>8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163</v>
      </c>
      <c r="AU309" s="218" t="s">
        <v>85</v>
      </c>
      <c r="AV309" s="13" t="s">
        <v>85</v>
      </c>
      <c r="AW309" s="13" t="s">
        <v>32</v>
      </c>
      <c r="AX309" s="13" t="s">
        <v>76</v>
      </c>
      <c r="AY309" s="218" t="s">
        <v>156</v>
      </c>
    </row>
    <row r="310" spans="1:65" s="14" customFormat="1" ht="10.199999999999999">
      <c r="B310" s="219"/>
      <c r="C310" s="220"/>
      <c r="D310" s="209" t="s">
        <v>163</v>
      </c>
      <c r="E310" s="221" t="s">
        <v>1</v>
      </c>
      <c r="F310" s="222" t="s">
        <v>165</v>
      </c>
      <c r="G310" s="220"/>
      <c r="H310" s="223">
        <v>8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163</v>
      </c>
      <c r="AU310" s="229" t="s">
        <v>85</v>
      </c>
      <c r="AV310" s="14" t="s">
        <v>95</v>
      </c>
      <c r="AW310" s="14" t="s">
        <v>32</v>
      </c>
      <c r="AX310" s="14" t="s">
        <v>83</v>
      </c>
      <c r="AY310" s="229" t="s">
        <v>156</v>
      </c>
    </row>
    <row r="311" spans="1:65" s="2" customFormat="1" ht="16.5" customHeight="1">
      <c r="A311" s="35"/>
      <c r="B311" s="36"/>
      <c r="C311" s="193" t="s">
        <v>518</v>
      </c>
      <c r="D311" s="193" t="s">
        <v>158</v>
      </c>
      <c r="E311" s="194" t="s">
        <v>2047</v>
      </c>
      <c r="F311" s="195" t="s">
        <v>2048</v>
      </c>
      <c r="G311" s="196" t="s">
        <v>1359</v>
      </c>
      <c r="H311" s="197">
        <v>1</v>
      </c>
      <c r="I311" s="198"/>
      <c r="J311" s="199">
        <f>ROUND(I311*H311,2)</f>
        <v>0</v>
      </c>
      <c r="K311" s="200"/>
      <c r="L311" s="40"/>
      <c r="M311" s="263" t="s">
        <v>1</v>
      </c>
      <c r="N311" s="264" t="s">
        <v>41</v>
      </c>
      <c r="O311" s="265"/>
      <c r="P311" s="266">
        <f>O311*H311</f>
        <v>0</v>
      </c>
      <c r="Q311" s="266">
        <v>0</v>
      </c>
      <c r="R311" s="266">
        <f>Q311*H311</f>
        <v>0</v>
      </c>
      <c r="S311" s="266">
        <v>0</v>
      </c>
      <c r="T311" s="267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5" t="s">
        <v>1061</v>
      </c>
      <c r="AT311" s="205" t="s">
        <v>158</v>
      </c>
      <c r="AU311" s="205" t="s">
        <v>85</v>
      </c>
      <c r="AY311" s="18" t="s">
        <v>156</v>
      </c>
      <c r="BE311" s="206">
        <f>IF(N311="základní",J311,0)</f>
        <v>0</v>
      </c>
      <c r="BF311" s="206">
        <f>IF(N311="snížená",J311,0)</f>
        <v>0</v>
      </c>
      <c r="BG311" s="206">
        <f>IF(N311="zákl. přenesená",J311,0)</f>
        <v>0</v>
      </c>
      <c r="BH311" s="206">
        <f>IF(N311="sníž. přenesená",J311,0)</f>
        <v>0</v>
      </c>
      <c r="BI311" s="206">
        <f>IF(N311="nulová",J311,0)</f>
        <v>0</v>
      </c>
      <c r="BJ311" s="18" t="s">
        <v>83</v>
      </c>
      <c r="BK311" s="206">
        <f>ROUND(I311*H311,2)</f>
        <v>0</v>
      </c>
      <c r="BL311" s="18" t="s">
        <v>1061</v>
      </c>
      <c r="BM311" s="205" t="s">
        <v>2049</v>
      </c>
    </row>
    <row r="312" spans="1:65" s="2" customFormat="1" ht="6.9" customHeight="1">
      <c r="A312" s="35"/>
      <c r="B312" s="55"/>
      <c r="C312" s="56"/>
      <c r="D312" s="56"/>
      <c r="E312" s="56"/>
      <c r="F312" s="56"/>
      <c r="G312" s="56"/>
      <c r="H312" s="56"/>
      <c r="I312" s="56"/>
      <c r="J312" s="56"/>
      <c r="K312" s="56"/>
      <c r="L312" s="40"/>
      <c r="M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</row>
  </sheetData>
  <sheetProtection algorithmName="SHA-512" hashValue="MTw7cxZV13MfKRvje5KpZzVC6uPrGp0DyS/9xmTcQPNP0x3Dq+EZCOremJyk8xNIgBQHht6m2V73NjpNqCSzcw==" saltValue="S3W2zLDiOEwDEpxv1lnvaoZhCtmo6rXP7Wf0uUje20jZhMSLC2ySx3Ef7cO2EgyRpeWLqE5lCu5vSofubcgW4g==" spinCount="100000" sheet="1" objects="1" scenarios="1" formatColumns="0" formatRows="0" autoFilter="0"/>
  <autoFilter ref="C127:K311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106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107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 xml:space="preserve"> Stavebni upravy a nastavba provozniho objektu v Humpolci (zadani</v>
      </c>
      <c r="F7" s="314"/>
      <c r="G7" s="314"/>
      <c r="H7" s="314"/>
      <c r="L7" s="21"/>
    </row>
    <row r="8" spans="1:46" s="1" customFormat="1" ht="12" customHeight="1">
      <c r="B8" s="21"/>
      <c r="D8" s="120" t="s">
        <v>108</v>
      </c>
      <c r="L8" s="21"/>
    </row>
    <row r="9" spans="1:46" s="2" customFormat="1" ht="16.5" customHeight="1">
      <c r="A9" s="35"/>
      <c r="B9" s="40"/>
      <c r="C9" s="35"/>
      <c r="D9" s="35"/>
      <c r="E9" s="313" t="s">
        <v>2050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110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2050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26. 2. 2024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40</v>
      </c>
      <c r="E35" s="120" t="s">
        <v>41</v>
      </c>
      <c r="F35" s="130">
        <f>ROUND((SUM(BE121:BE125)),  2)</f>
        <v>0</v>
      </c>
      <c r="G35" s="35"/>
      <c r="H35" s="35"/>
      <c r="I35" s="131">
        <v>0.21</v>
      </c>
      <c r="J35" s="130">
        <f>ROUND(((SUM(BE121:BE125))*I35),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ROUND((SUM(BF121:BF125)),  2)</f>
        <v>0</v>
      </c>
      <c r="G36" s="35"/>
      <c r="H36" s="35"/>
      <c r="I36" s="131">
        <v>0.12</v>
      </c>
      <c r="J36" s="130">
        <f>ROUND(((SUM(BF121:BF125))*I36),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ROUND((SUM(BG121:BG125)),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ROUND((SUM(BH121:BH125)),  2)</f>
        <v>0</v>
      </c>
      <c r="G38" s="35"/>
      <c r="H38" s="35"/>
      <c r="I38" s="131">
        <v>0.12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ROUND((SUM(BI121:BI125)),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 xml:space="preserve"> Stavebni upravy a nastavba provozniho objektu v Humpolci (zadani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108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2050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110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68" t="str">
        <f>E11</f>
        <v>VRN - VRN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Humpolec</v>
      </c>
      <c r="G91" s="37"/>
      <c r="H91" s="37"/>
      <c r="I91" s="30" t="s">
        <v>22</v>
      </c>
      <c r="J91" s="67" t="str">
        <f>IF(J14="","",J14)</f>
        <v>26. 2. 2024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KSÚS Vysočiny, příspěvková organizace</v>
      </c>
      <c r="G93" s="37"/>
      <c r="H93" s="37"/>
      <c r="I93" s="30" t="s">
        <v>30</v>
      </c>
      <c r="J93" s="33" t="str">
        <f>E23</f>
        <v>Projekta Humpolec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113</v>
      </c>
      <c r="D96" s="151"/>
      <c r="E96" s="151"/>
      <c r="F96" s="151"/>
      <c r="G96" s="151"/>
      <c r="H96" s="151"/>
      <c r="I96" s="151"/>
      <c r="J96" s="152" t="s">
        <v>114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115</v>
      </c>
      <c r="D98" s="37"/>
      <c r="E98" s="37"/>
      <c r="F98" s="37"/>
      <c r="G98" s="37"/>
      <c r="H98" s="37"/>
      <c r="I98" s="37"/>
      <c r="J98" s="85">
        <f>J121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116</v>
      </c>
    </row>
    <row r="99" spans="1:47" s="9" customFormat="1" ht="24.9" customHeight="1">
      <c r="B99" s="154"/>
      <c r="C99" s="155"/>
      <c r="D99" s="156" t="s">
        <v>1657</v>
      </c>
      <c r="E99" s="157"/>
      <c r="F99" s="157"/>
      <c r="G99" s="157"/>
      <c r="H99" s="157"/>
      <c r="I99" s="157"/>
      <c r="J99" s="158">
        <f>J122</f>
        <v>0</v>
      </c>
      <c r="K99" s="155"/>
      <c r="L99" s="159"/>
    </row>
    <row r="100" spans="1:47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47" s="2" customFormat="1" ht="6.9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47" s="2" customFormat="1" ht="6.9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24.9" customHeight="1">
      <c r="A106" s="35"/>
      <c r="B106" s="36"/>
      <c r="C106" s="24" t="s">
        <v>141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6.5" customHeight="1">
      <c r="A109" s="35"/>
      <c r="B109" s="36"/>
      <c r="C109" s="37"/>
      <c r="D109" s="37"/>
      <c r="E109" s="320" t="str">
        <f>E7</f>
        <v xml:space="preserve"> Stavebni upravy a nastavba provozniho objektu v Humpolci (zadani</v>
      </c>
      <c r="F109" s="321"/>
      <c r="G109" s="321"/>
      <c r="H109" s="321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1" customFormat="1" ht="12" customHeight="1">
      <c r="B110" s="22"/>
      <c r="C110" s="30" t="s">
        <v>108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pans="1:47" s="2" customFormat="1" ht="16.5" customHeight="1">
      <c r="A111" s="35"/>
      <c r="B111" s="36"/>
      <c r="C111" s="37"/>
      <c r="D111" s="37"/>
      <c r="E111" s="320" t="s">
        <v>2050</v>
      </c>
      <c r="F111" s="322"/>
      <c r="G111" s="322"/>
      <c r="H111" s="322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110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68" t="str">
        <f>E11</f>
        <v>VRN - VRN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F14</f>
        <v>Humpolec</v>
      </c>
      <c r="G115" s="37"/>
      <c r="H115" s="37"/>
      <c r="I115" s="30" t="s">
        <v>22</v>
      </c>
      <c r="J115" s="67" t="str">
        <f>IF(J14="","",J14)</f>
        <v>26. 2. 2024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15" customHeight="1">
      <c r="A117" s="35"/>
      <c r="B117" s="36"/>
      <c r="C117" s="30" t="s">
        <v>24</v>
      </c>
      <c r="D117" s="37"/>
      <c r="E117" s="37"/>
      <c r="F117" s="28" t="str">
        <f>E17</f>
        <v>KSÚS Vysočiny, příspěvková organizace</v>
      </c>
      <c r="G117" s="37"/>
      <c r="H117" s="37"/>
      <c r="I117" s="30" t="s">
        <v>30</v>
      </c>
      <c r="J117" s="33" t="str">
        <f>E23</f>
        <v>Projekta Humpolec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28</v>
      </c>
      <c r="D118" s="37"/>
      <c r="E118" s="37"/>
      <c r="F118" s="28" t="str">
        <f>IF(E20="","",E20)</f>
        <v>Vyplň údaj</v>
      </c>
      <c r="G118" s="37"/>
      <c r="H118" s="37"/>
      <c r="I118" s="30" t="s">
        <v>33</v>
      </c>
      <c r="J118" s="33" t="str">
        <f>E26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142</v>
      </c>
      <c r="D120" s="168" t="s">
        <v>61</v>
      </c>
      <c r="E120" s="168" t="s">
        <v>57</v>
      </c>
      <c r="F120" s="168" t="s">
        <v>58</v>
      </c>
      <c r="G120" s="168" t="s">
        <v>143</v>
      </c>
      <c r="H120" s="168" t="s">
        <v>144</v>
      </c>
      <c r="I120" s="168" t="s">
        <v>145</v>
      </c>
      <c r="J120" s="169" t="s">
        <v>114</v>
      </c>
      <c r="K120" s="170" t="s">
        <v>146</v>
      </c>
      <c r="L120" s="171"/>
      <c r="M120" s="76" t="s">
        <v>1</v>
      </c>
      <c r="N120" s="77" t="s">
        <v>40</v>
      </c>
      <c r="O120" s="77" t="s">
        <v>147</v>
      </c>
      <c r="P120" s="77" t="s">
        <v>148</v>
      </c>
      <c r="Q120" s="77" t="s">
        <v>149</v>
      </c>
      <c r="R120" s="77" t="s">
        <v>150</v>
      </c>
      <c r="S120" s="77" t="s">
        <v>151</v>
      </c>
      <c r="T120" s="78" t="s">
        <v>152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8" customHeight="1">
      <c r="A121" s="35"/>
      <c r="B121" s="36"/>
      <c r="C121" s="83" t="s">
        <v>153</v>
      </c>
      <c r="D121" s="37"/>
      <c r="E121" s="37"/>
      <c r="F121" s="37"/>
      <c r="G121" s="37"/>
      <c r="H121" s="37"/>
      <c r="I121" s="37"/>
      <c r="J121" s="172">
        <f>BK121</f>
        <v>0</v>
      </c>
      <c r="K121" s="37"/>
      <c r="L121" s="40"/>
      <c r="M121" s="79"/>
      <c r="N121" s="173"/>
      <c r="O121" s="80"/>
      <c r="P121" s="174">
        <f>P122</f>
        <v>0</v>
      </c>
      <c r="Q121" s="80"/>
      <c r="R121" s="174">
        <f>R122</f>
        <v>0</v>
      </c>
      <c r="S121" s="80"/>
      <c r="T121" s="175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75</v>
      </c>
      <c r="AU121" s="18" t="s">
        <v>116</v>
      </c>
      <c r="BK121" s="176">
        <f>BK122</f>
        <v>0</v>
      </c>
    </row>
    <row r="122" spans="1:65" s="12" customFormat="1" ht="25.95" customHeight="1">
      <c r="B122" s="177"/>
      <c r="C122" s="178"/>
      <c r="D122" s="179" t="s">
        <v>75</v>
      </c>
      <c r="E122" s="180" t="s">
        <v>104</v>
      </c>
      <c r="F122" s="180" t="s">
        <v>1773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SUM(P123:P125)</f>
        <v>0</v>
      </c>
      <c r="Q122" s="185"/>
      <c r="R122" s="186">
        <f>SUM(R123:R125)</f>
        <v>0</v>
      </c>
      <c r="S122" s="185"/>
      <c r="T122" s="187">
        <f>SUM(T123:T125)</f>
        <v>0</v>
      </c>
      <c r="AR122" s="188" t="s">
        <v>98</v>
      </c>
      <c r="AT122" s="189" t="s">
        <v>75</v>
      </c>
      <c r="AU122" s="189" t="s">
        <v>76</v>
      </c>
      <c r="AY122" s="188" t="s">
        <v>156</v>
      </c>
      <c r="BK122" s="190">
        <f>SUM(BK123:BK125)</f>
        <v>0</v>
      </c>
    </row>
    <row r="123" spans="1:65" s="2" customFormat="1" ht="16.5" customHeight="1">
      <c r="A123" s="35"/>
      <c r="B123" s="36"/>
      <c r="C123" s="193" t="s">
        <v>83</v>
      </c>
      <c r="D123" s="193" t="s">
        <v>158</v>
      </c>
      <c r="E123" s="194" t="s">
        <v>2051</v>
      </c>
      <c r="F123" s="195" t="s">
        <v>2052</v>
      </c>
      <c r="G123" s="196" t="s">
        <v>2053</v>
      </c>
      <c r="H123" s="197">
        <v>1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41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1776</v>
      </c>
      <c r="AT123" s="205" t="s">
        <v>158</v>
      </c>
      <c r="AU123" s="205" t="s">
        <v>83</v>
      </c>
      <c r="AY123" s="18" t="s">
        <v>156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83</v>
      </c>
      <c r="BK123" s="206">
        <f>ROUND(I123*H123,2)</f>
        <v>0</v>
      </c>
      <c r="BL123" s="18" t="s">
        <v>1776</v>
      </c>
      <c r="BM123" s="205" t="s">
        <v>2054</v>
      </c>
    </row>
    <row r="124" spans="1:65" s="2" customFormat="1" ht="16.5" customHeight="1">
      <c r="A124" s="35"/>
      <c r="B124" s="36"/>
      <c r="C124" s="193" t="s">
        <v>85</v>
      </c>
      <c r="D124" s="193" t="s">
        <v>158</v>
      </c>
      <c r="E124" s="194" t="s">
        <v>2055</v>
      </c>
      <c r="F124" s="195" t="s">
        <v>1782</v>
      </c>
      <c r="G124" s="196" t="s">
        <v>2053</v>
      </c>
      <c r="H124" s="197">
        <v>1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41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1776</v>
      </c>
      <c r="AT124" s="205" t="s">
        <v>158</v>
      </c>
      <c r="AU124" s="205" t="s">
        <v>83</v>
      </c>
      <c r="AY124" s="18" t="s">
        <v>156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83</v>
      </c>
      <c r="BK124" s="206">
        <f>ROUND(I124*H124,2)</f>
        <v>0</v>
      </c>
      <c r="BL124" s="18" t="s">
        <v>1776</v>
      </c>
      <c r="BM124" s="205" t="s">
        <v>2056</v>
      </c>
    </row>
    <row r="125" spans="1:65" s="2" customFormat="1" ht="16.5" customHeight="1">
      <c r="A125" s="35"/>
      <c r="B125" s="36"/>
      <c r="C125" s="193" t="s">
        <v>92</v>
      </c>
      <c r="D125" s="193" t="s">
        <v>158</v>
      </c>
      <c r="E125" s="194" t="s">
        <v>2057</v>
      </c>
      <c r="F125" s="195" t="s">
        <v>2058</v>
      </c>
      <c r="G125" s="196" t="s">
        <v>2053</v>
      </c>
      <c r="H125" s="197">
        <v>1</v>
      </c>
      <c r="I125" s="198"/>
      <c r="J125" s="199">
        <f>ROUND(I125*H125,2)</f>
        <v>0</v>
      </c>
      <c r="K125" s="200"/>
      <c r="L125" s="40"/>
      <c r="M125" s="263" t="s">
        <v>1</v>
      </c>
      <c r="N125" s="264" t="s">
        <v>41</v>
      </c>
      <c r="O125" s="265"/>
      <c r="P125" s="266">
        <f>O125*H125</f>
        <v>0</v>
      </c>
      <c r="Q125" s="266">
        <v>0</v>
      </c>
      <c r="R125" s="266">
        <f>Q125*H125</f>
        <v>0</v>
      </c>
      <c r="S125" s="266">
        <v>0</v>
      </c>
      <c r="T125" s="26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1776</v>
      </c>
      <c r="AT125" s="205" t="s">
        <v>158</v>
      </c>
      <c r="AU125" s="205" t="s">
        <v>83</v>
      </c>
      <c r="AY125" s="18" t="s">
        <v>156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1776</v>
      </c>
      <c r="BM125" s="205" t="s">
        <v>2059</v>
      </c>
    </row>
    <row r="126" spans="1:65" s="2" customFormat="1" ht="6.9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40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algorithmName="SHA-512" hashValue="H4N4/O2UbAuCGFVTHgPEfyH9hyl/CH86sp0tkttYVq3pP5OtOt4jxBAzUi6NlpBXlN1BWWOTgpwQfsdrLYa29A==" saltValue="lFT6OuCf3iHyrnHwT+zyHlkePKaXbkW3CAKsb52bmH/5Sd6QSc+e6O7od0dLoypiQYXzKbhIoH40w6oaVmfSYw==" spinCount="100000" sheet="1" objects="1" scenarios="1" formatColumns="0" formatRows="0" autoFilter="0"/>
  <autoFilter ref="C120:K125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1 - 1. NP</vt:lpstr>
      <vt:lpstr>2 - 2. NP</vt:lpstr>
      <vt:lpstr>3 - Zateplení - fasáda</vt:lpstr>
      <vt:lpstr>4 - Elektroinstalace</vt:lpstr>
      <vt:lpstr>5 - ZTI</vt:lpstr>
      <vt:lpstr>6 - Vytápění</vt:lpstr>
      <vt:lpstr>VRN - VRN</vt:lpstr>
      <vt:lpstr>'1 - 1. NP'!Názvy_tisku</vt:lpstr>
      <vt:lpstr>'2 - 2. NP'!Názvy_tisku</vt:lpstr>
      <vt:lpstr>'3 - Zateplení - fasáda'!Názvy_tisku</vt:lpstr>
      <vt:lpstr>'4 - Elektroinstalace'!Názvy_tisku</vt:lpstr>
      <vt:lpstr>'5 - ZTI'!Názvy_tisku</vt:lpstr>
      <vt:lpstr>'6 - Vytápění'!Názvy_tisku</vt:lpstr>
      <vt:lpstr>'Rekapitulace stavby'!Názvy_tisku</vt:lpstr>
      <vt:lpstr>'VRN - VRN'!Názvy_tisku</vt:lpstr>
      <vt:lpstr>'1 - 1. NP'!Oblast_tisku</vt:lpstr>
      <vt:lpstr>'2 - 2. NP'!Oblast_tisku</vt:lpstr>
      <vt:lpstr>'3 - Zateplení - fasáda'!Oblast_tisku</vt:lpstr>
      <vt:lpstr>'4 - Elektroinstalace'!Oblast_tisku</vt:lpstr>
      <vt:lpstr>'5 - ZTI'!Oblast_tisku</vt:lpstr>
      <vt:lpstr>'6 - Vytápění'!Oblast_tisku</vt:lpstr>
      <vt:lpstr>'Rekapitulace stavby'!Oblast_tisku</vt:lpstr>
      <vt:lpstr>'VRN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Podařil</dc:creator>
  <cp:lastModifiedBy>Plesingerová Martina</cp:lastModifiedBy>
  <dcterms:created xsi:type="dcterms:W3CDTF">2024-03-04T11:30:40Z</dcterms:created>
  <dcterms:modified xsi:type="dcterms:W3CDTF">2024-03-05T10:00:48Z</dcterms:modified>
</cp:coreProperties>
</file>