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65426" yWindow="65426" windowWidth="38620" windowHeight="21100" activeTab="3"/>
  </bookViews>
  <sheets>
    <sheet name="Rekapitulace stavby" sheetId="1" r:id="rId1"/>
    <sheet name="1 - Stavební část" sheetId="2" r:id="rId2"/>
    <sheet name="2 - Vytápění" sheetId="4" r:id="rId3"/>
    <sheet name="4 - Elektroinstalace" sheetId="6" r:id="rId4"/>
    <sheet name="6 - VZT" sheetId="8" r:id="rId5"/>
    <sheet name="7 - MaR" sheetId="9" r:id="rId6"/>
    <sheet name="8 - Vedlejší a ostatní ná..." sheetId="10" r:id="rId7"/>
  </sheets>
  <definedNames>
    <definedName name="_xlnm._FilterDatabase" localSheetId="1" hidden="1">'1 - Stavební část'!$C$138:$K$973</definedName>
    <definedName name="_xlnm._FilterDatabase" localSheetId="2" hidden="1">'2 - Vytápění'!$C$127:$K$201</definedName>
    <definedName name="_xlnm._FilterDatabase" localSheetId="3" hidden="1">'4 - Elektroinstalace'!$C$121:$K$221</definedName>
    <definedName name="_xlnm._FilterDatabase" localSheetId="4" hidden="1">'6 - VZT'!$C$117:$K$129</definedName>
    <definedName name="_xlnm._FilterDatabase" localSheetId="5" hidden="1">'7 - MaR'!$C$120:$K$174</definedName>
    <definedName name="_xlnm._FilterDatabase" localSheetId="6" hidden="1">'8 - Vedlejší a ostatní ná...'!$C$120:$K$130</definedName>
    <definedName name="_xlnm.Print_Area" localSheetId="1">'1 - Stavební část'!$C$4:$J$76,'1 - Stavební část'!$C$82:$J$120,'1 - Stavební část'!$C$126:$J$973</definedName>
    <definedName name="_xlnm.Print_Area" localSheetId="2">'2 - Vytápění'!$C$4:$J$76,'2 - Vytápění'!$C$82:$J$109,'2 - Vytápění'!$C$115:$J$201</definedName>
    <definedName name="_xlnm.Print_Area" localSheetId="3">'4 - Elektroinstalace'!$C$4:$J$76,'4 - Elektroinstalace'!$C$82:$J$103,'4 - Elektroinstalace'!$C$109:$J$221</definedName>
    <definedName name="_xlnm.Print_Area" localSheetId="4">'6 - VZT'!$C$4:$J$76,'6 - VZT'!$C$82:$J$99,'6 - VZT'!$C$105:$J$129</definedName>
    <definedName name="_xlnm.Print_Area" localSheetId="5">'7 - MaR'!$C$4:$J$76,'7 - MaR'!$C$82:$J$102,'7 - MaR'!$C$108:$J$174</definedName>
    <definedName name="_xlnm.Print_Area" localSheetId="6">'8 - Vedlejší a ostatní ná...'!$C$4:$J$76,'8 - Vedlejší a ostatní ná...'!$C$82:$J$102,'8 - Vedlejší a ostatní ná...'!$C$108:$J$130</definedName>
    <definedName name="_xlnm.Print_Area" localSheetId="0">'Rekapitulace stavby'!$D$4:$AO$76,'Rekapitulace stavby'!$C$82:$AQ$101</definedName>
    <definedName name="_xlnm.Print_Titles" localSheetId="0">'Rekapitulace stavby'!$92:$92</definedName>
    <definedName name="_xlnm.Print_Titles" localSheetId="1">'1 - Stavební část'!$138:$138</definedName>
    <definedName name="_xlnm.Print_Titles" localSheetId="2">'2 - Vytápění'!$127:$127</definedName>
    <definedName name="_xlnm.Print_Titles" localSheetId="3">'4 - Elektroinstalace'!$121:$121</definedName>
    <definedName name="_xlnm.Print_Titles" localSheetId="4">'6 - VZT'!$117:$117</definedName>
    <definedName name="_xlnm.Print_Titles" localSheetId="5">'7 - MaR'!$120:$120</definedName>
    <definedName name="_xlnm.Print_Titles" localSheetId="6">'8 - Vedlejší a ostatní ná...'!$120:$120</definedName>
  </definedNames>
  <calcPr calcId="162913"/>
  <extLst/>
</workbook>
</file>

<file path=xl/sharedStrings.xml><?xml version="1.0" encoding="utf-8"?>
<sst xmlns="http://schemas.openxmlformats.org/spreadsheetml/2006/main" count="12511" uniqueCount="1581">
  <si>
    <t>Export Komplet</t>
  </si>
  <si>
    <t/>
  </si>
  <si>
    <t>2.0</t>
  </si>
  <si>
    <t>False</t>
  </si>
  <si>
    <t>{395026de-ab26-4f1f-b927-b7f5f2e56b8e}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</si>
  <si>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</si>
  <si>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</si>
  <si>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</si>
  <si>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</si>
  <si>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</si>
  <si>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</si>
  <si>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</si>
  <si>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</si>
  <si>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</si>
  <si>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IMPORT</t>
  </si>
  <si>
    <t>Stavba:</t>
  </si>
  <si>
    <t>KSO:</t>
  </si>
  <si>
    <t>CC-CZ:</t>
  </si>
  <si>
    <t>Místo:</t>
  </si>
  <si>
    <t xml:space="preserve"> </t>
  </si>
  <si>
    <t>Datum:</t>
  </si>
  <si>
    <t>24. 8. 2023</t>
  </si>
  <si>
    <t>Zadavatel:</t>
  </si>
  <si>
    <t>IČ:</t>
  </si>
  <si>
    <t>Oblastní galerie Vysočiny v Jihlavě</t>
  </si>
  <si>
    <t>DIČ:</t>
  </si>
  <si>
    <t>Vyplň údaj</t>
  </si>
  <si>
    <t>Projektant:</t>
  </si>
  <si>
    <t>Atelier Tsunami s.r.o.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</si>
  <si>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</si>
  <si>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</si>
  <si>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</si>
  <si>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</si>
  <si>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</si>
  <si>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</si>
  <si>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</si>
  <si>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</si>
  <si>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</si>
  <si>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</si>
  <si>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</si>
  <si>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</si>
  <si>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</si>
  <si>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</si>
  <si>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</si>
  <si>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</si>
  <si>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</si>
  <si>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</si>
  <si>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</si>
  <si>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</si>
  <si>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</si>
  <si>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</si>
  <si>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</si>
  <si>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</si>
  <si>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</si>
  <si>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</si>
  <si>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</si>
  <si>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</si>
  <si>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</si>
  <si>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</si>
  <si>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</si>
  <si>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</si>
  <si>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</si>
  <si>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</si>
  <si>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</si>
  <si>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</si>
  <si>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</si>
  <si>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</si>
  <si>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</si>
  <si>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</si>
  <si>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</si>
  <si>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</si>
  <si>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</si>
  <si>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{00000000-0000-0000-0000-000000000000}</t>
  </si>
  <si>
    <t>/</t>
  </si>
  <si>
    <t>1</t>
  </si>
  <si>
    <t>Stavební část</t>
  </si>
  <si>
    <t>STA</t>
  </si>
  <si>
    <t>{970dfc7e-6da9-4ad4-a6b9-6af4563a9dbd}</t>
  </si>
  <si>
    <t>2</t>
  </si>
  <si>
    <t>Vytápění</t>
  </si>
  <si>
    <t>{823c18d0-9bb4-4e38-8508-6f9d6f1c9841}</t>
  </si>
  <si>
    <t>3</t>
  </si>
  <si>
    <t>4</t>
  </si>
  <si>
    <t>Elektroinstalace</t>
  </si>
  <si>
    <t>{044b9568-384c-455e-bc94-b99d4dd1697c}</t>
  </si>
  <si>
    <t>5</t>
  </si>
  <si>
    <t>6</t>
  </si>
  <si>
    <t>VZT</t>
  </si>
  <si>
    <t>{3d955443-3190-43d7-b3cb-d7f6d849884d}</t>
  </si>
  <si>
    <t>7</t>
  </si>
  <si>
    <t>MaR</t>
  </si>
  <si>
    <t>{99b20972-6e9d-4ed3-ab55-f0f807676b7d}</t>
  </si>
  <si>
    <t>8</t>
  </si>
  <si>
    <t>Vedlejší a ostatní ná...</t>
  </si>
  <si>
    <t>{d171e4a0-5b8a-4048-b6bc-b63b409f7e5d}</t>
  </si>
  <si>
    <t>KRYCÍ LIST SOUPISU PRACÍ</t>
  </si>
  <si>
    <t>Objekt:</t>
  </si>
  <si>
    <t>1 - Stavební část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</si>
  <si>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</si>
  <si>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</si>
  <si>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</si>
  <si>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</si>
  <si>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</si>
  <si>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</si>
  <si>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</si>
  <si>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</si>
  <si>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</si>
  <si>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</si>
  <si>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</si>
  <si>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</si>
  <si>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</si>
  <si>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</si>
  <si>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</si>
  <si>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762 - Konstrukce tesařské</t>
  </si>
  <si>
    <t xml:space="preserve">    763 - Konstrukce suché výstavby</t>
  </si>
  <si>
    <t xml:space="preserve">    766 - Konstrukce truhlářské</t>
  </si>
  <si>
    <t xml:space="preserve">    767 - Konstrukce zámečnické</t>
  </si>
  <si>
    <t xml:space="preserve">    772 - Podlahy z kamene</t>
  </si>
  <si>
    <t xml:space="preserve">    773 - Podlahy z litého teraca</t>
  </si>
  <si>
    <t xml:space="preserve">    775 - Podlahy skládané</t>
  </si>
  <si>
    <t xml:space="preserve">    776 - Podlahy povlakové</t>
  </si>
  <si>
    <t xml:space="preserve">    777 - Podlahy lité</t>
  </si>
  <si>
    <t xml:space="preserve">    783 - Dokončovací práce - nátěry</t>
  </si>
  <si>
    <t xml:space="preserve">    784 - Dokončovací práce - malby a tapety</t>
  </si>
  <si>
    <t xml:space="preserve">    786 - Dokončovací práce - čalounické úpravy</t>
  </si>
  <si>
    <t xml:space="preserve">    799 - Mobiliář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</si>
  <si>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</si>
  <si>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</si>
  <si>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</si>
  <si>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</si>
  <si>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</si>
  <si>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</si>
  <si>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</si>
  <si>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</si>
  <si>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</si>
  <si>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</si>
  <si>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</si>
  <si>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</si>
  <si>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</si>
  <si>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</si>
  <si>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</si>
  <si>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</si>
  <si>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</si>
  <si>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</si>
  <si>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113106125</t>
  </si>
  <si>
    <t>Rozebrání dlažeb z vegetačních dlaždic betonových komunikací pro pěší ručně</t>
  </si>
  <si>
    <t>m2</t>
  </si>
  <si>
    <t>VV</t>
  </si>
  <si>
    <t>"501"</t>
  </si>
  <si>
    <t>"ozn. B/102"</t>
  </si>
  <si>
    <t>31,4</t>
  </si>
  <si>
    <t>Součet</t>
  </si>
  <si>
    <t>113107113</t>
  </si>
  <si>
    <t>Odstranění podkladu z kameniva těženého tl přes 200 do 300 mm ručně</t>
  </si>
  <si>
    <t>183101321</t>
  </si>
  <si>
    <t>Jamky pro výsadbu s výměnou 100 % půdy zeminy tř 1 až 4 obj přes 0,4 do 1 m3 v rovině a svahu do 1:5</t>
  </si>
  <si>
    <t>kus</t>
  </si>
  <si>
    <t>"511"</t>
  </si>
  <si>
    <t>"pro nový strom ve dvoře"</t>
  </si>
  <si>
    <t>M</t>
  </si>
  <si>
    <t>10321100</t>
  </si>
  <si>
    <t>zahradní substrát pro výsadbu VL</t>
  </si>
  <si>
    <t>m3</t>
  </si>
  <si>
    <t>184102114</t>
  </si>
  <si>
    <t>Výsadba dřeviny s balem D přes 0,4 do 0,5 m do jamky se zalitím v rovině a svahu do 1:5</t>
  </si>
  <si>
    <t>10</t>
  </si>
  <si>
    <t>026503811</t>
  </si>
  <si>
    <t>jeřáb Sorbus aucuparia edulis</t>
  </si>
  <si>
    <t>12</t>
  </si>
  <si>
    <t>184215133</t>
  </si>
  <si>
    <t>Ukotvení kmene dřevin třemi kůly D do 0,1 m dl přes 2 do 3 m</t>
  </si>
  <si>
    <t>14</t>
  </si>
  <si>
    <t>60591257</t>
  </si>
  <si>
    <t>kůl vyvazovací dřevěný impregnovaný D 8cm dl 3m</t>
  </si>
  <si>
    <t>16</t>
  </si>
  <si>
    <t>1*3 "Přepočtené koeficientem množství</t>
  </si>
  <si>
    <t>9</t>
  </si>
  <si>
    <t>184801121</t>
  </si>
  <si>
    <t>Ošetřování vysazených dřevin soliterních v rovině a svahu do 1:5</t>
  </si>
  <si>
    <t>18</t>
  </si>
  <si>
    <t>184911311</t>
  </si>
  <si>
    <t>Položení mulčovací textilie v rovině a svahu do 1:5</t>
  </si>
  <si>
    <t>20</t>
  </si>
  <si>
    <t>1,2*1,6</t>
  </si>
  <si>
    <t>11</t>
  </si>
  <si>
    <t>69311031</t>
  </si>
  <si>
    <t>geotextilie</t>
  </si>
  <si>
    <t>22</t>
  </si>
  <si>
    <t>1,92*1,1 "Přepočtené koeficientem množství</t>
  </si>
  <si>
    <t>184911421</t>
  </si>
  <si>
    <t>Mulčování rostlin kůrou tl do 0,1 m v rovině a svahu do 1:5</t>
  </si>
  <si>
    <t>24</t>
  </si>
  <si>
    <t>13</t>
  </si>
  <si>
    <t>10391100</t>
  </si>
  <si>
    <t>kůra mulčovací VL</t>
  </si>
  <si>
    <t>26</t>
  </si>
  <si>
    <t>1,92*0,103 "Přepočtené koeficientem množství</t>
  </si>
  <si>
    <t>18599</t>
  </si>
  <si>
    <t>Odstranění náletové dřeviny vrostlé do plotu v zadní části dvora, vč. likvidace</t>
  </si>
  <si>
    <t>28</t>
  </si>
  <si>
    <t>Svislé a kompletní konstrukce</t>
  </si>
  <si>
    <t>311272211</t>
  </si>
  <si>
    <t>Zdivo z pórobetonových tvárnic hladkých do P2 do 450 kg/m3 na tenkovrstvou maltu tl 300 mm</t>
  </si>
  <si>
    <t>30</t>
  </si>
  <si>
    <t>"511, statický posudek"</t>
  </si>
  <si>
    <t>"podezdění nových schodů"</t>
  </si>
  <si>
    <t>1,215*1/2+1,025*1/2</t>
  </si>
  <si>
    <t>342272225</t>
  </si>
  <si>
    <t>Příčka z pórobetonových hladkých tvárnic na tenkovrstvou maltu tl 100 mm</t>
  </si>
  <si>
    <t>32</t>
  </si>
  <si>
    <t>"512"</t>
  </si>
  <si>
    <t>"příčka mezi 202 a 203"</t>
  </si>
  <si>
    <t>2*3,49</t>
  </si>
  <si>
    <t>Vodorovné konstrukce</t>
  </si>
  <si>
    <t>17</t>
  </si>
  <si>
    <t>430321414</t>
  </si>
  <si>
    <t>Schodišťová konstrukce a rampa ze ŽB tř. C 25/30</t>
  </si>
  <si>
    <t>34</t>
  </si>
  <si>
    <t>"nové schodišťové stupně"</t>
  </si>
  <si>
    <t>2,705*0,26*0,56</t>
  </si>
  <si>
    <t>1,25*0,15*2,105</t>
  </si>
  <si>
    <t>4*0,28*0,18/2*2,105</t>
  </si>
  <si>
    <t>411354204</t>
  </si>
  <si>
    <t>Bednění stropů ztracené z hraněných trapézových vln v 40 mm plech lesklý tl 0,88 mm</t>
  </si>
  <si>
    <t>36</t>
  </si>
  <si>
    <t>"statický posudek"</t>
  </si>
  <si>
    <t>"ztracené bednění schodiště"</t>
  </si>
  <si>
    <t>2,105*1,25</t>
  </si>
  <si>
    <t>19</t>
  </si>
  <si>
    <t>430361821</t>
  </si>
  <si>
    <t>Výztuž schodišťové konstrukce a rampy betonářskou ocelí 10 505</t>
  </si>
  <si>
    <t>t</t>
  </si>
  <si>
    <t>38</t>
  </si>
  <si>
    <t>"kari síť 100/100/6"</t>
  </si>
  <si>
    <t>(1,5*2,105+0,6*2,705)*4,44*1,2/1000</t>
  </si>
  <si>
    <t>434351141</t>
  </si>
  <si>
    <t>Zřízení bednění stupňů přímočarých schodišť</t>
  </si>
  <si>
    <t>40</t>
  </si>
  <si>
    <t>"511,statický posudek"</t>
  </si>
  <si>
    <t>0,25*(2,705+2*0,56+2,75-2,105)</t>
  </si>
  <si>
    <t>0,3*2*1,25</t>
  </si>
  <si>
    <t>4*0,28*2,105</t>
  </si>
  <si>
    <t>434351142</t>
  </si>
  <si>
    <t>Odstranění bednění stupňů přímočarých schodišť</t>
  </si>
  <si>
    <t>42</t>
  </si>
  <si>
    <t>Komunikace pozemní</t>
  </si>
  <si>
    <t>564861011</t>
  </si>
  <si>
    <t>Podklad ze štěrkodrtě ŠD plochy do 100 m2 tl 200 mm</t>
  </si>
  <si>
    <t>44</t>
  </si>
  <si>
    <t>"podkladní vrstva pod terasu ve dvoře""</t>
  </si>
  <si>
    <t>23</t>
  </si>
  <si>
    <t>596811120</t>
  </si>
  <si>
    <t>Kladení betonové dlažby komunikací pro pěší do lože z kameniva velikosti do 0,09 m2 pl do 50 m2</t>
  </si>
  <si>
    <t>46</t>
  </si>
  <si>
    <t>"dlažba pro uložení nosných prvků terasy"</t>
  </si>
  <si>
    <t>59248005</t>
  </si>
  <si>
    <t>dlažba plošná betonová chodníková 300x300x50mm přírodní</t>
  </si>
  <si>
    <t>48</t>
  </si>
  <si>
    <t>31,4*1,03 "Přepočtené koeficientem množství</t>
  </si>
  <si>
    <t>Úpravy povrchů, podlahy a osazování výplní</t>
  </si>
  <si>
    <t>25</t>
  </si>
  <si>
    <t>611325422</t>
  </si>
  <si>
    <t>Oprava vnitřní vápenocementové štukové omítky stropů v rozsahu plochy přes 10 do 30 %</t>
  </si>
  <si>
    <t>50</t>
  </si>
  <si>
    <t>"101 členité klenby" 121,82*1,5</t>
  </si>
  <si>
    <t>"102 klenby" 31,29*1,5</t>
  </si>
  <si>
    <t>"104" 41,25</t>
  </si>
  <si>
    <t>"106" 57,27</t>
  </si>
  <si>
    <t>"201" 9,88</t>
  </si>
  <si>
    <t xml:space="preserve">"202 klenby" 10,43*1,3 </t>
  </si>
  <si>
    <t>"203 kleny" 10,63*1,3</t>
  </si>
  <si>
    <t>"207" 6,45</t>
  </si>
  <si>
    <t>"513"</t>
  </si>
  <si>
    <t>"301 podhled balkonu" 39,5</t>
  </si>
  <si>
    <t>"303" 22,36</t>
  </si>
  <si>
    <t>"304" 53,06</t>
  </si>
  <si>
    <t>"514"</t>
  </si>
  <si>
    <t>"401/301 klenby" 72,4*1,3</t>
  </si>
  <si>
    <t>612142001</t>
  </si>
  <si>
    <t>Potažení vnitřních stěn sklovláknitým pletivem vtlačeným do tenkovrstvé hmoty</t>
  </si>
  <si>
    <t>52</t>
  </si>
  <si>
    <t>"na nové porobetonové zdivo"</t>
  </si>
  <si>
    <t>1,215*1/2+1,025*1/2 "podezdění schodiště"</t>
  </si>
  <si>
    <t>2*3,49*2 "nová příčka"</t>
  </si>
  <si>
    <t>27</t>
  </si>
  <si>
    <t>612321131</t>
  </si>
  <si>
    <t>Potažení vnitřních stěn vápenocementovým štukem tloušťky do 3 mm</t>
  </si>
  <si>
    <t>54</t>
  </si>
  <si>
    <t>612325121</t>
  </si>
  <si>
    <t>Vápenocementová štuková omítka rýh ve stěnách š do 150 mm</t>
  </si>
  <si>
    <t>56</t>
  </si>
  <si>
    <t>"oprava omítek - drážky slaboproud"</t>
  </si>
  <si>
    <t>0,05*(120+420)</t>
  </si>
  <si>
    <t>29</t>
  </si>
  <si>
    <t>612325302</t>
  </si>
  <si>
    <t>Vápenocementová štuková omítka ostění nebo nadpraží</t>
  </si>
  <si>
    <t>58</t>
  </si>
  <si>
    <t>"u původního okna z poklady do mázhauzu"</t>
  </si>
  <si>
    <t>0,2*(0,8+2*0,9)</t>
  </si>
  <si>
    <t>"u původního okna mezi 201 a 202"</t>
  </si>
  <si>
    <t>0,465*(0,99+2*2,15)</t>
  </si>
  <si>
    <t>612325422</t>
  </si>
  <si>
    <t>Oprava vnitřní vápenocementové štukové omítky stěn v rozsahu plochy přes 10 do 30 %</t>
  </si>
  <si>
    <t>60</t>
  </si>
  <si>
    <t>"101 členitost"</t>
  </si>
  <si>
    <t>3,85*(14,825+4*0,1+0,91+0,6+1,67+0,6+0,15+0,21+0,94+0,48+1,29)*1,1</t>
  </si>
  <si>
    <t>3,85*(15,37+4*0,1+8,695-2,8+2*0,21+0,3+0,237)*1,1</t>
  </si>
  <si>
    <t>2*3,85*2*3,14*0,27</t>
  </si>
  <si>
    <t>"102" 2,8*(4,875+0,74+1,255+2*0,4+1,49+1,21+2*1,36+2,15+7,125)</t>
  </si>
  <si>
    <t>"106" 2,6*2*1,7</t>
  </si>
  <si>
    <t>"201" 2*(4,635+0,445+0,815+1,604+3,58+0,2+0,47)</t>
  </si>
  <si>
    <t>"202" 2*(2*2,83+3,505+2*0,1)</t>
  </si>
  <si>
    <t>"203" 2*(2*3,19+2*3,49+2*0,1)</t>
  </si>
  <si>
    <t>"207" 2,9*(1,39+1,8+3,2+2,66)</t>
  </si>
  <si>
    <t>"301,305" 2,83*(10,78+0,456+0,4+2*0,32+0,42+0,29+8,265+5,26+4,28+8,59)</t>
  </si>
  <si>
    <t>"302" 3,3*(9,835+2,475+3,94+2,4+9,965+8,74)</t>
  </si>
  <si>
    <t>"303" 2,67*(2*8,085+2,84+2,79)</t>
  </si>
  <si>
    <t>"304" 2,67*(8,46+6,395+8,08+6,185)</t>
  </si>
  <si>
    <t>"401 členitost" 5,8*(4,315+3,09+2,14+0,9+8,185+10,775+8,35+0,29+0,16)</t>
  </si>
  <si>
    <t>"402,403" 2,935*(9,88+2,42+6,72+7,49+7,525)</t>
  </si>
  <si>
    <t>"515"</t>
  </si>
  <si>
    <t>"501" 3*(7,145+1,43+1,11+0,78+0,62+8,935+2,42+0,495+7,39+0,66+2+3,42+2,915)</t>
  </si>
  <si>
    <t>31</t>
  </si>
  <si>
    <t>619991011</t>
  </si>
  <si>
    <t>Obalení konstrukcí a prvků fólií přilepenou lepící páskou</t>
  </si>
  <si>
    <t>62</t>
  </si>
  <si>
    <t>"ochrana stávajících oken, dveří při opravě omítek"</t>
  </si>
  <si>
    <t>75</t>
  </si>
  <si>
    <t>622131121</t>
  </si>
  <si>
    <t>Penetrační nátěr vnějších stěn nanášený ručně</t>
  </si>
  <si>
    <t>64</t>
  </si>
  <si>
    <t>33</t>
  </si>
  <si>
    <t>622321141</t>
  </si>
  <si>
    <t>Vápenocementová omítka štuková dvouvrstvá vnějších stěn nanášená ručně</t>
  </si>
  <si>
    <t>66</t>
  </si>
  <si>
    <t>"511, TZ"</t>
  </si>
  <si>
    <t>"nová omítka zdiva oplocení dvorní části"</t>
  </si>
  <si>
    <t>1,8*(13,95+10,5)</t>
  </si>
  <si>
    <t>629991001</t>
  </si>
  <si>
    <t>Zakrytí podélných ploch fólií volně položenou</t>
  </si>
  <si>
    <t>68</t>
  </si>
  <si>
    <t>"venkovní omítka plotu - ochrana dlažeb"</t>
  </si>
  <si>
    <t>2*(13,95+10,5)</t>
  </si>
  <si>
    <t>35</t>
  </si>
  <si>
    <t>629995101</t>
  </si>
  <si>
    <t>Očištění vnějších ploch tlakovou vodou</t>
  </si>
  <si>
    <t>70</t>
  </si>
  <si>
    <t>"501, TZ"</t>
  </si>
  <si>
    <t>"po otlučení omítky zdiva oplocení dvorní části"</t>
  </si>
  <si>
    <t>631312131</t>
  </si>
  <si>
    <t>Doplnění dosavadních mazanin betonem prostým plochy do 4 m2 tloušťky přes 80 mm</t>
  </si>
  <si>
    <t>72</t>
  </si>
  <si>
    <t>"dobetonování stutně u vstupu m. 101 - prodloužení stávajícího schodu"</t>
  </si>
  <si>
    <t>0,53*0,18*3,1</t>
  </si>
  <si>
    <t>37</t>
  </si>
  <si>
    <t>631351101</t>
  </si>
  <si>
    <t>Zřízení bednění rýh a hran v podlahách</t>
  </si>
  <si>
    <t>74</t>
  </si>
  <si>
    <t>"dobetonování schodu v m.101"</t>
  </si>
  <si>
    <t>0,2*(3+0,6)</t>
  </si>
  <si>
    <t>631351102</t>
  </si>
  <si>
    <t>Odstranění bednění rýh a hran v podlahách</t>
  </si>
  <si>
    <t>76</t>
  </si>
  <si>
    <t>39</t>
  </si>
  <si>
    <t>632451103</t>
  </si>
  <si>
    <t>Cementový samonivelační potěr ze suchých směsí tl přes 5 do 10 mm</t>
  </si>
  <si>
    <t>78</t>
  </si>
  <si>
    <t>"vyrovnání podlah pod lité terazzo"</t>
  </si>
  <si>
    <t>271,58</t>
  </si>
  <si>
    <t>6324511991</t>
  </si>
  <si>
    <t>Cementová samonivelační stěrka  s vlákny</t>
  </si>
  <si>
    <t>80</t>
  </si>
  <si>
    <t>10,43</t>
  </si>
  <si>
    <t>86,22</t>
  </si>
  <si>
    <t>78,9+10,48</t>
  </si>
  <si>
    <t>77,44</t>
  </si>
  <si>
    <t>Ostatní konstrukce a práce, bourání</t>
  </si>
  <si>
    <t>41</t>
  </si>
  <si>
    <t>916331112</t>
  </si>
  <si>
    <t>Osazení zahradního obrubníku betonového do lože z betonu s boční opěrou</t>
  </si>
  <si>
    <t>m</t>
  </si>
  <si>
    <t>82</t>
  </si>
  <si>
    <t>"obrubník kolem nového stromu"</t>
  </si>
  <si>
    <t>2*1,2+2*1,6</t>
  </si>
  <si>
    <t>59217001</t>
  </si>
  <si>
    <t>obrubník betonový zahradní 1000x50x250mm</t>
  </si>
  <si>
    <t>84</t>
  </si>
  <si>
    <t>43</t>
  </si>
  <si>
    <t>946111117</t>
  </si>
  <si>
    <t>Montáž pojízdných věží trubkových/dílcových š přes 0,6 do 0,9 m dl do 3,2 m v přes 6,6 do 7,6 m</t>
  </si>
  <si>
    <t>86</t>
  </si>
  <si>
    <t>"513,611"</t>
  </si>
  <si>
    <t>"lešení pro opravy omítek stropu a malby v 301"</t>
  </si>
  <si>
    <t>946111217</t>
  </si>
  <si>
    <t>Příplatek k pojízdným věžím š přes 0,6 do 0,9 m dl do 3,2 m v do 7,6 m za první a ZKD den použití</t>
  </si>
  <si>
    <t>88</t>
  </si>
  <si>
    <t>45</t>
  </si>
  <si>
    <t>946111817</t>
  </si>
  <si>
    <t>Demontáž pojízdných věží trubkových/dílcových š přes 0,6 do 0,9 m dl do 3,2 m v přes 6,6 do 7,6 m</t>
  </si>
  <si>
    <t>90</t>
  </si>
  <si>
    <t>949101111</t>
  </si>
  <si>
    <t>Lešení pomocné pro objekty pozemních staveb s lešeňovou podlahou v do 1,9 m zatížení do 150 kg/m2</t>
  </si>
  <si>
    <t>92</t>
  </si>
  <si>
    <t>121,82+31,29+41,25+57,27</t>
  </si>
  <si>
    <t>9,88+10,43+10,63+6,45</t>
  </si>
  <si>
    <t>39,5+86,22+22,36+53,06+12,96</t>
  </si>
  <si>
    <t>47</t>
  </si>
  <si>
    <t>949101112</t>
  </si>
  <si>
    <t>Lešení pomocné pro objekty pozemních staveb s lešeňovou podlahou v přes 1,9 do 3,5 m zatížení do 150 kg/m2</t>
  </si>
  <si>
    <t>94</t>
  </si>
  <si>
    <t>"balkon" 39,5</t>
  </si>
  <si>
    <t>952901111</t>
  </si>
  <si>
    <t>Vyčištění budov bytové a občanské výstavby při výšce podlaží do 4 m</t>
  </si>
  <si>
    <t>96</t>
  </si>
  <si>
    <t>49</t>
  </si>
  <si>
    <t>9539611151</t>
  </si>
  <si>
    <t>Kotvy chemickým tmelem R12 hl 100/150 mm do betonu, ŽB nebo kamene s vyvrtáním otvoru</t>
  </si>
  <si>
    <t>98</t>
  </si>
  <si>
    <t>"přikotvení nových schodů k stávajícím a k podlaze"</t>
  </si>
  <si>
    <t>10+20</t>
  </si>
  <si>
    <t>"přikotvení prodloužení schodu u vstupu"</t>
  </si>
  <si>
    <t>13021013</t>
  </si>
  <si>
    <t>tyč ocelová kruhová žebírková DIN 488 jakost B500B (10 505) výztuž do betonu D 12mm</t>
  </si>
  <si>
    <t>100</t>
  </si>
  <si>
    <t>P</t>
  </si>
  <si>
    <t>Poznámka k položce:
Poznámka k položce: Poznámka k položce: Hmotnost: 0,89 kg/m</t>
  </si>
  <si>
    <t>"přikotvení nových schodů k stávajícím"</t>
  </si>
  <si>
    <t>10*0,55*0,89/1000</t>
  </si>
  <si>
    <t>10*0,5*0,89/1000</t>
  </si>
  <si>
    <t>51</t>
  </si>
  <si>
    <t>13021012</t>
  </si>
  <si>
    <t>tyč ocelová kruhová žebírková DIN 488 jakost B500B (10 505) výztuž do betonu D 10mm</t>
  </si>
  <si>
    <t>102</t>
  </si>
  <si>
    <t>Poznámka k položce:
Poznámka k položce: Poznámka k položce: Hmotnost: 0,62 kg/m</t>
  </si>
  <si>
    <t>"přikotvení nových schodů k podlaze"</t>
  </si>
  <si>
    <t>20*0,35*0,62/1000</t>
  </si>
  <si>
    <t>962032230</t>
  </si>
  <si>
    <t>Bourání zdiva z cihel pálených nebo vápenopískových na MV nebo MVC do 1 m3</t>
  </si>
  <si>
    <t>104</t>
  </si>
  <si>
    <t>"podezdívka bouraných schodů"</t>
  </si>
  <si>
    <t>0,3*0,7*(3,7+1,47)</t>
  </si>
  <si>
    <t>"503"</t>
  </si>
  <si>
    <t>"zídka v m.301"</t>
  </si>
  <si>
    <t>0,35*(0,45*3,235+0,45*0,4)</t>
  </si>
  <si>
    <t>53</t>
  </si>
  <si>
    <t>963053935</t>
  </si>
  <si>
    <t>Bourání ŽB schodišťových ramen monolitických zazděných oboustranně</t>
  </si>
  <si>
    <t>106</t>
  </si>
  <si>
    <t>"část schodiště 106"</t>
  </si>
  <si>
    <t>0,2*3,3</t>
  </si>
  <si>
    <t>965046111</t>
  </si>
  <si>
    <t>Broušení stávajících betonových podlah úběr do 3 mm</t>
  </si>
  <si>
    <t>108</t>
  </si>
  <si>
    <t>"po vybourání stávajících podlahových krytin"</t>
  </si>
  <si>
    <t xml:space="preserve">"kamenná dlažba" </t>
  </si>
  <si>
    <t>287,594</t>
  </si>
  <si>
    <t>"parkety"</t>
  </si>
  <si>
    <t>349,34</t>
  </si>
  <si>
    <t>55</t>
  </si>
  <si>
    <t>965046119</t>
  </si>
  <si>
    <t>Příplatek k broušení stávajících betonových podlah za každý další 1 mm úběru</t>
  </si>
  <si>
    <t>110</t>
  </si>
  <si>
    <t xml:space="preserve">"kamenná dlažba předpoklad celkem 10 mm" </t>
  </si>
  <si>
    <t>287,594*7</t>
  </si>
  <si>
    <t>"parkety předpoklad celkem 5 mm"</t>
  </si>
  <si>
    <t>349,34*2</t>
  </si>
  <si>
    <t>967031132</t>
  </si>
  <si>
    <t>Přisekání rovných ostění v cihelném zdivu na MV nebo MVC</t>
  </si>
  <si>
    <t>112</t>
  </si>
  <si>
    <t>"502"</t>
  </si>
  <si>
    <t>"parapet původního okna z poklady do mázhauzu"</t>
  </si>
  <si>
    <t>2*0,2*0,4</t>
  </si>
  <si>
    <t>"parapet původního okna mezi 201 a 202"</t>
  </si>
  <si>
    <t>2*0,465*1</t>
  </si>
  <si>
    <t>57</t>
  </si>
  <si>
    <t>968062244</t>
  </si>
  <si>
    <t>Vybourání dřevěných rámů oken jednoduchých včetně křídel pl do 1 m2</t>
  </si>
  <si>
    <t>114</t>
  </si>
  <si>
    <t>"okno z poklad do mazhauzu"</t>
  </si>
  <si>
    <t>0,8*0,5</t>
  </si>
  <si>
    <t>968062245</t>
  </si>
  <si>
    <t>Vybourání dřevěných rámů oken jednoduchých včetně křídel pl do 2 m2</t>
  </si>
  <si>
    <t>116</t>
  </si>
  <si>
    <t>"původní okno mezi 201 a 202"</t>
  </si>
  <si>
    <t>0,99*1,15</t>
  </si>
  <si>
    <t>59</t>
  </si>
  <si>
    <t>968062456</t>
  </si>
  <si>
    <t>Vybourání dřevěných dveřních zárubní pl přes 2 m2</t>
  </si>
  <si>
    <t>118</t>
  </si>
  <si>
    <t>1,4*2,02</t>
  </si>
  <si>
    <t>0,96*1,85</t>
  </si>
  <si>
    <t>"504"</t>
  </si>
  <si>
    <t>1,25*2,02</t>
  </si>
  <si>
    <t>968062747</t>
  </si>
  <si>
    <t>Vybourání stěn dřevěných plných, zasklených nebo výkladních pl přes 4 m2</t>
  </si>
  <si>
    <t>120</t>
  </si>
  <si>
    <t>"původní zádveří"</t>
  </si>
  <si>
    <t>3,3*(1,32+3,02)</t>
  </si>
  <si>
    <t>61</t>
  </si>
  <si>
    <t>971033541</t>
  </si>
  <si>
    <t>Vybourání otvorů ve zdivu cihelném pl do 1 m2 na MVC nebo MV tl do 300 mm</t>
  </si>
  <si>
    <t>122</t>
  </si>
  <si>
    <t>0,2*0,8*0,4</t>
  </si>
  <si>
    <t>971033561</t>
  </si>
  <si>
    <t>Vybourání otvorů ve zdivu cihelném pl do 1 m2 na MVC nebo MV tl do 600 mm</t>
  </si>
  <si>
    <t>124</t>
  </si>
  <si>
    <t>0,465*0,99*1</t>
  </si>
  <si>
    <t>63</t>
  </si>
  <si>
    <t>978011141</t>
  </si>
  <si>
    <t>Otlučení (osekání) vnitřní vápenné nebo vápenocementové omítky stropů v rozsahu přes 10 do 30 %</t>
  </si>
  <si>
    <t>126</t>
  </si>
  <si>
    <t>"pro opravy omítek stropů a kleneb"</t>
  </si>
  <si>
    <t>"výměra dle oprav"</t>
  </si>
  <si>
    <t>580,933</t>
  </si>
  <si>
    <t>978013141</t>
  </si>
  <si>
    <t>Otlučení (osekání) vnitřní vápenné nebo vápenocementové omítky stěn v rozsahu přes 10 do 30 %</t>
  </si>
  <si>
    <t>128</t>
  </si>
  <si>
    <t>"pro opravy omítek stěn"</t>
  </si>
  <si>
    <t>1179,521</t>
  </si>
  <si>
    <t>65</t>
  </si>
  <si>
    <t>978015391</t>
  </si>
  <si>
    <t>Otlučení (osekání) vnější vápenné nebo vápenocementové omítky stupně členitosti 1 a 2 v rozsahu přes 80 do 100 %</t>
  </si>
  <si>
    <t>130</t>
  </si>
  <si>
    <t>"zdivo oplocení dvorní části"</t>
  </si>
  <si>
    <t>997</t>
  </si>
  <si>
    <t>Přesun sutě</t>
  </si>
  <si>
    <t>997013214</t>
  </si>
  <si>
    <t>Vnitrostaveništní doprava suti a vybouraných hmot pro budovy v přes 12 do 15 m ručně</t>
  </si>
  <si>
    <t>132</t>
  </si>
  <si>
    <t>67</t>
  </si>
  <si>
    <t>997013501</t>
  </si>
  <si>
    <t>Odvoz suti a vybouraných hmot na skládku nebo meziskládku do 1 km se složením</t>
  </si>
  <si>
    <t>134</t>
  </si>
  <si>
    <t>997013509</t>
  </si>
  <si>
    <t>Příplatek k odvozu suti a vybouraných hmot na skládku ZKD 1 km přes 1 km</t>
  </si>
  <si>
    <t>136</t>
  </si>
  <si>
    <t>130,357*20 "Přepočtené koeficientem množství</t>
  </si>
  <si>
    <t>69</t>
  </si>
  <si>
    <t>997013631</t>
  </si>
  <si>
    <t>Poplatek za uložení na skládce (skládkovné) stavebního odpadu směsného kód odpadu 17 09 04</t>
  </si>
  <si>
    <t>138</t>
  </si>
  <si>
    <t>998</t>
  </si>
  <si>
    <t>Přesun hmot</t>
  </si>
  <si>
    <t>998018003</t>
  </si>
  <si>
    <t>Přesun hmot ruční pro budovy v přes 12 do 24 m</t>
  </si>
  <si>
    <t>140</t>
  </si>
  <si>
    <t>PSV</t>
  </si>
  <si>
    <t>Práce a dodávky PSV</t>
  </si>
  <si>
    <t>762</t>
  </si>
  <si>
    <t>Konstrukce tesařské</t>
  </si>
  <si>
    <t>71</t>
  </si>
  <si>
    <t>762112110</t>
  </si>
  <si>
    <t>Montáž tesařských stěn na hladko z hraněného řeziva průřezové pl do 120 cm2</t>
  </si>
  <si>
    <t>142</t>
  </si>
  <si>
    <t>"514,515"</t>
  </si>
  <si>
    <t>"DTD paneláž - nosná konstrukce z hranolů masiv"</t>
  </si>
  <si>
    <t>4*7,525+13*2,6</t>
  </si>
  <si>
    <t>5*(2+2,925)+(4+5)*2,7</t>
  </si>
  <si>
    <t>60512125</t>
  </si>
  <si>
    <t>hranol stavební řezivo průřezu do 120cm2 do dl 6m</t>
  </si>
  <si>
    <t>144</t>
  </si>
  <si>
    <t>73</t>
  </si>
  <si>
    <t>762195000</t>
  </si>
  <si>
    <t>Spojovací prostředky pro montáž stěn, příček, bednění stěn</t>
  </si>
  <si>
    <t>146</t>
  </si>
  <si>
    <t>762431034</t>
  </si>
  <si>
    <t>Obložení stěn z desek OSB tl 18 mm broušených na pero a drážku přibíjených</t>
  </si>
  <si>
    <t>148</t>
  </si>
  <si>
    <t>"DTD paneláž - opláštění"</t>
  </si>
  <si>
    <t>2,6*7,525</t>
  </si>
  <si>
    <t>2,75*(2+2,925)</t>
  </si>
  <si>
    <t>762495000</t>
  </si>
  <si>
    <t>Spojovací prostředky pro montáž olištování, obložení stropů, střešních podhledů a stěn</t>
  </si>
  <si>
    <t>150</t>
  </si>
  <si>
    <t>762951004</t>
  </si>
  <si>
    <t>Montáž podkladního roštu terasy z dřevěných profilů osové vzdálenosti podpěr přes 550 mm</t>
  </si>
  <si>
    <t>152</t>
  </si>
  <si>
    <t>77</t>
  </si>
  <si>
    <t>611981421</t>
  </si>
  <si>
    <t>terasový hranol 45x70mm termoborovice</t>
  </si>
  <si>
    <t>154</t>
  </si>
  <si>
    <t>36,42*2,7 "Přepočtené koeficientem množství</t>
  </si>
  <si>
    <t>762951103</t>
  </si>
  <si>
    <t>Příplatek k montáži podkladního roštu terasy za výškové vyrovnání roštu terči přes 100 do 145 mm</t>
  </si>
  <si>
    <t>156</t>
  </si>
  <si>
    <t>"výška terčů proměnná, předpoklad pr. 150 mm"</t>
  </si>
  <si>
    <t>98,334</t>
  </si>
  <si>
    <t>79</t>
  </si>
  <si>
    <t>762952012</t>
  </si>
  <si>
    <t>Montáž teras z prken š přes 90 do 120 mm z dřevin tvrdých šroubovaných broušených bez povrchové úpravy</t>
  </si>
  <si>
    <t>158</t>
  </si>
  <si>
    <t>31,4 "půdorysná plocha, z toho 1x1 m provedení jako poklop k vyjmut - nad šachtouí"</t>
  </si>
  <si>
    <t>0,45*(2,3+1,6+2,145+4,49+0,62) "svislá čela"</t>
  </si>
  <si>
    <t>611981201</t>
  </si>
  <si>
    <t>terasový profil dřevěný tl 26mm termoborovice</t>
  </si>
  <si>
    <t>160</t>
  </si>
  <si>
    <t>36,42*1,08 "Přepočtené koeficientem množství</t>
  </si>
  <si>
    <t>81</t>
  </si>
  <si>
    <t>762595001</t>
  </si>
  <si>
    <t>Spojovací prostředky pro položení dřevěných podlah a zakrytí kanálů</t>
  </si>
  <si>
    <t>162</t>
  </si>
  <si>
    <t>762991</t>
  </si>
  <si>
    <t>Příplatek za vytvoření poklopu nad stávající šachtou s možností vyjmutí</t>
  </si>
  <si>
    <t>164</t>
  </si>
  <si>
    <t>83</t>
  </si>
  <si>
    <t>998762101</t>
  </si>
  <si>
    <t>Přesun hmot tonážní pro kce tesařské v objektech v do 6 m</t>
  </si>
  <si>
    <t>166</t>
  </si>
  <si>
    <t>763</t>
  </si>
  <si>
    <t>Konstrukce suché výstavby</t>
  </si>
  <si>
    <t>763111399</t>
  </si>
  <si>
    <t>SDK příčka tl 75-100 mm mezi rameny schodiště, části a, b, c</t>
  </si>
  <si>
    <t>168</t>
  </si>
  <si>
    <t>"ozn. O508"</t>
  </si>
  <si>
    <t>"kompletní provedení všech tří části dle popisu na výkrese"</t>
  </si>
  <si>
    <t>2,55*(2,695+4,125)/2</t>
  </si>
  <si>
    <t>85</t>
  </si>
  <si>
    <t>763121499</t>
  </si>
  <si>
    <t>SDK stěna předsazená tl 75 mm, desky 2xA 12,5</t>
  </si>
  <si>
    <t>170</t>
  </si>
  <si>
    <t>"příčka, ozn. O509"</t>
  </si>
  <si>
    <t>3,76*3,4-2,5*1/2</t>
  </si>
  <si>
    <t>7631214151</t>
  </si>
  <si>
    <t>SDK stěna předsazená tl 100-150 mm, desky 2xA 12,5</t>
  </si>
  <si>
    <t>172</t>
  </si>
  <si>
    <t>"předstěna v m. 304, tl. 150 mm"</t>
  </si>
  <si>
    <t>2,67*2,46</t>
  </si>
  <si>
    <t>"přdstěna v m.402, tl. 100 mm"</t>
  </si>
  <si>
    <t>0,29*2,935</t>
  </si>
  <si>
    <t>"předstěna v m. 501"</t>
  </si>
  <si>
    <t>0,32*3</t>
  </si>
  <si>
    <t>87</t>
  </si>
  <si>
    <t>763131411</t>
  </si>
  <si>
    <t>SDK podhled desky 1xA 12,5 bez izolace dvouvrstvá spodní kce profil CD+UD</t>
  </si>
  <si>
    <t>174</t>
  </si>
  <si>
    <t>"m. 302" 86,22</t>
  </si>
  <si>
    <t>"m.402" 78,9</t>
  </si>
  <si>
    <t>"m. 501" 86,55</t>
  </si>
  <si>
    <t>763131771</t>
  </si>
  <si>
    <t>Příplatek k SDK podhledu za rovinnost kvality Q3</t>
  </si>
  <si>
    <t>176</t>
  </si>
  <si>
    <t>89</t>
  </si>
  <si>
    <t>763111811</t>
  </si>
  <si>
    <t>Demontáž SDK příčky s jednoduchou ocelovou nosnou konstrukcí opláštění jednoduché</t>
  </si>
  <si>
    <t>178</t>
  </si>
  <si>
    <t>"vybourání sdk v bývalém otvoru"</t>
  </si>
  <si>
    <t>1,38*2,1+1,405*2,1</t>
  </si>
  <si>
    <t>763211891</t>
  </si>
  <si>
    <t>Demontáž dřevotřískové dělící příčky</t>
  </si>
  <si>
    <t>180</t>
  </si>
  <si>
    <t>"ozn. B/304"2*2,025*3,31</t>
  </si>
  <si>
    <t>"ozn. B/403" 8,02*2,935</t>
  </si>
  <si>
    <t>"505"</t>
  </si>
  <si>
    <t>"ozn. B/503" (2+2,925)*3,04</t>
  </si>
  <si>
    <t>91</t>
  </si>
  <si>
    <t>998763303</t>
  </si>
  <si>
    <t>Přesun hmot tonážní pro sádrokartonové konstrukce v objektech v přes 12 do 24 m</t>
  </si>
  <si>
    <t>182</t>
  </si>
  <si>
    <t>766</t>
  </si>
  <si>
    <t>Konstrukce truhlářské</t>
  </si>
  <si>
    <t>76601</t>
  </si>
  <si>
    <t>D+M D/301,401 interiérové dřevěné dveře 1250/2000 mm, 2křídlé, hladké, plné, obložková bezfalcová zárubeň, kování, panikový zámek - kompletní provedení dle Výpisu vnitřních výplní otvorů</t>
  </si>
  <si>
    <t>kpl</t>
  </si>
  <si>
    <t>184</t>
  </si>
  <si>
    <t>93</t>
  </si>
  <si>
    <t>76602</t>
  </si>
  <si>
    <t>D+M D/302 interiérové dřevěné dveře 960/1850 mm, 2křídlé, hladké, plné, obložková bezfalcová zárubeň, kování, panikový zámek - kompletní provedení dle Výpisu vnitřních výplní otvorů</t>
  </si>
  <si>
    <t>186</t>
  </si>
  <si>
    <t>76603</t>
  </si>
  <si>
    <t>D/102 repase stávajících dveří 800/1970 mm, vč. zárubně a prahu, barva černá PAL 9011, nové kování, zámek - kompletní provedení dle Výpisu vnitřních výplní otvorů</t>
  </si>
  <si>
    <t>188</t>
  </si>
  <si>
    <t>95</t>
  </si>
  <si>
    <t>76604</t>
  </si>
  <si>
    <t>D/103 repase stávajících dveří 800/1970 mm, vč. zárubně a prahu, barva černá PAL 9011, nové kování, zámek - kompletní provedení dle Výpisu vnitřních výplní otvorů</t>
  </si>
  <si>
    <t>190</t>
  </si>
  <si>
    <t>76605</t>
  </si>
  <si>
    <t>D/104 repase stávajících dveří 790/1650 mm, vč. zárubně a prahu, barva černá PAL 9011, nové kování, zámek - kompletní provedení dle Výpisu vnitřních výplní otvorů</t>
  </si>
  <si>
    <t>192</t>
  </si>
  <si>
    <t>97</t>
  </si>
  <si>
    <t>76606</t>
  </si>
  <si>
    <t>D/105 repase stávajících dveří 1400/1970 mm, vč. zárubně a prahu, barva černá PAL 9011, nové kování, zámek, neprůhledná folie na sklo - kompletní provedení dle Výpisu vnitřních výplní otvorů</t>
  </si>
  <si>
    <t>194</t>
  </si>
  <si>
    <t>76607</t>
  </si>
  <si>
    <t>D/201 repase stávajících dveří 700/1970 mm, vč. zárubně a prahu, barva černá PAL 9011, madlo, nové kování, zámek - kompletní provedení dle Výpisu vnitřních výplní otvorů</t>
  </si>
  <si>
    <t>196</t>
  </si>
  <si>
    <t>99</t>
  </si>
  <si>
    <t>76608</t>
  </si>
  <si>
    <t>D/202 repase stávajících dveří 1430/1970 mm, vč. zárubně a prahu, barva černá PAL 9011, nové kování, zámek - kompletní provedení dle Výpisu vnitřních výplní otvorů</t>
  </si>
  <si>
    <t>198</t>
  </si>
  <si>
    <t>76609</t>
  </si>
  <si>
    <t>D/203 repase stávajících dveří 1000/1650 mm, vč. zárubně a prahu, barva černá PAL 9011, nové kování, zámek - kompletní provedení dle Výpisu vnitřních výplní otvorů</t>
  </si>
  <si>
    <t>200</t>
  </si>
  <si>
    <t>101</t>
  </si>
  <si>
    <t>76610</t>
  </si>
  <si>
    <t>D/402 repase stávajících dveří 940/2400 mm, vč. zárubně a prahu, barva černá PAL 9011, nové kování, zámek - kompletní provedení dle Výpisu vnitřních výplní otvorů</t>
  </si>
  <si>
    <t>202</t>
  </si>
  <si>
    <t>76611</t>
  </si>
  <si>
    <t>D+M systém generálního klíče</t>
  </si>
  <si>
    <t>204</t>
  </si>
  <si>
    <t>103</t>
  </si>
  <si>
    <t>76612</t>
  </si>
  <si>
    <t>D+M T/01 okenice pro zatemnění sálů, materiál desky tl. 20 mm vč. povrchové úpravy, skryté bezfalcové panty, vč. nové parapetní desky, kompletní provedení dle Výpisu truhlářských výrobků</t>
  </si>
  <si>
    <t>206</t>
  </si>
  <si>
    <t>76613</t>
  </si>
  <si>
    <t>D+M T/02 okenice pro zatemnění sálů, materiál desky tl. 20 mm vč. povrchové úpravy, skryté bezfalcové panty, vč. nové parapetní desky, kompletní provedení dle Výpisu truhlářských výrobků</t>
  </si>
  <si>
    <t>208</t>
  </si>
  <si>
    <t>105</t>
  </si>
  <si>
    <t>76614</t>
  </si>
  <si>
    <t>D+M T/03 okenice pro zatemnění sálů, materiál desky tl. 20 mm vč. povrchové úpravy, skryté bezfalcové panty, vč. nové parapetní desky, kompletní provedení dle Výpisu truhlářských výrobků</t>
  </si>
  <si>
    <t>210</t>
  </si>
  <si>
    <t>76615</t>
  </si>
  <si>
    <t>D+M T/04 dřevěné konstrukce krytu žebříku na půdu, dřevěné latě, deskový materiál, vč. povrchové úpravy, kompletní provedení dle Výpisu truhlářských výrobků</t>
  </si>
  <si>
    <t>212</t>
  </si>
  <si>
    <t>107</t>
  </si>
  <si>
    <t>76616</t>
  </si>
  <si>
    <t>D+M T/05 dřevěn madlo masiv buk, kotvené do sdk stěny, vč. povrchové úpravy, kompletní provedení dle Výpisu truhlářských výrobků</t>
  </si>
  <si>
    <t>214</t>
  </si>
  <si>
    <t>76617</t>
  </si>
  <si>
    <t>D+M T/06 recepce (podlaha, pult, opláštění, obklad stěny, stůl), vč. výrobní dokumentace - kompletní provedení dle Výpisu truhlářských výrobků</t>
  </si>
  <si>
    <t>216</t>
  </si>
  <si>
    <t>109</t>
  </si>
  <si>
    <t>76618</t>
  </si>
  <si>
    <t>D+M T/07 vestavěné sedací schody (nosná konstrukce, opláštění, vč. povrchové úpravy - kompletní provedení dle Výpisu truhlářských výrobků</t>
  </si>
  <si>
    <t>218</t>
  </si>
  <si>
    <t>998766103</t>
  </si>
  <si>
    <t>Přesun hmot tonážní pro kce truhlářské v objektech v přes 12 do 24 m</t>
  </si>
  <si>
    <t>220</t>
  </si>
  <si>
    <t>767</t>
  </si>
  <si>
    <t>Konstrukce zámečnické</t>
  </si>
  <si>
    <t>111</t>
  </si>
  <si>
    <t>76701</t>
  </si>
  <si>
    <t>D+M D/101 skleněný box - zádveří, Al konstrukce, vč. plných dveří 2000/2090 mm, madlo, panikové kování, bezpečnostní sklo - kompletní provedení dle Výpisu vnitřních výplní otvorů</t>
  </si>
  <si>
    <t>222</t>
  </si>
  <si>
    <t>76702</t>
  </si>
  <si>
    <t>Z401 Repase zábradlí galerie (a jeho zpětná montáž, pokud bude demontováno) - přebroušení a bílý nátěr RAL 9003</t>
  </si>
  <si>
    <t>224</t>
  </si>
  <si>
    <t>"výpis zámečnických výrobků"</t>
  </si>
  <si>
    <t>26,8</t>
  </si>
  <si>
    <t>113</t>
  </si>
  <si>
    <t>76703</t>
  </si>
  <si>
    <t>D+M Z501 kovové madlo z ploché oceli tl. 8 mm, dl. 2,84 m, vč. povrchové úpravy - kompletní provedení dle výpisu zámečnických výrobků</t>
  </si>
  <si>
    <t>kg</t>
  </si>
  <si>
    <t>226</t>
  </si>
  <si>
    <t>76704</t>
  </si>
  <si>
    <t>D+M Z101 kovové madlo z jeklu a ploché oceli, vč. povrchové úpravy - kompletní provedení dle výpisu zámečnických výrobků</t>
  </si>
  <si>
    <t>228</t>
  </si>
  <si>
    <t>115</t>
  </si>
  <si>
    <t>76705</t>
  </si>
  <si>
    <t>D+M Z102 kovové madlo z jeklu a ploché oceli, vč. povrchové úpravy - kompletní provedení dle výpisu zámečnických výrobků</t>
  </si>
  <si>
    <t>230</t>
  </si>
  <si>
    <t>76706</t>
  </si>
  <si>
    <t>D+M Z201 kovové madlo z ploché oceli, vč. povrchové úpravy - kompletní provedení dle výpisu zámečnických výrobků</t>
  </si>
  <si>
    <t>232</t>
  </si>
  <si>
    <t>117</t>
  </si>
  <si>
    <t>76707</t>
  </si>
  <si>
    <t>D+M Z202 kovové madlo z ploché oceli, vč. povrchové úpravy - kompletní provedení dle výpisu zámečnických výrobků</t>
  </si>
  <si>
    <t>234</t>
  </si>
  <si>
    <t>76708</t>
  </si>
  <si>
    <t>D+M Z103 skleněné zábradlí z vrstveného kaleného skla, kotveno mezi ocel. plechy, vč. povrchové úpravy plechu - kompletní provedení dle výpisu zámečnických výrobků</t>
  </si>
  <si>
    <t>236</t>
  </si>
  <si>
    <t>1+1,2</t>
  </si>
  <si>
    <t>119</t>
  </si>
  <si>
    <t>76709</t>
  </si>
  <si>
    <t>D+M Z104 šatní stojan z jeklu, vč. povrchové úpravy - kompletní provedení dle výpisu zámečnických výrobků</t>
  </si>
  <si>
    <t>238</t>
  </si>
  <si>
    <t>76710</t>
  </si>
  <si>
    <t>D+M Z301 zábradlí formou pevné stěny, nosná konstrukce jekl, opláštění dřevěné desky (buk), madlo z ploché oceli, vč. povrchové úpravy - kompletní provedení dle výpisu zámečnických výrobků</t>
  </si>
  <si>
    <t>240</t>
  </si>
  <si>
    <t>121</t>
  </si>
  <si>
    <t>767161823</t>
  </si>
  <si>
    <t>Demontáž zábradlí schodišťového nerozebíratelného hmotnosti 1 m zábradlí do 20 kg do suti</t>
  </si>
  <si>
    <t>242</t>
  </si>
  <si>
    <t>"sch. 106" 3,7</t>
  </si>
  <si>
    <t>"sch. v 301" 2*1,55+0,3+2,185+1,02+1,825</t>
  </si>
  <si>
    <t>"sch. 403" 2,85+0,1+2,85+1,215</t>
  </si>
  <si>
    <t>767161843</t>
  </si>
  <si>
    <t>Demontáž zábradlí schodišťového nerozebíratelného hmotnosti 1 m zábradlí do 20 kg k dalšímu použítí</t>
  </si>
  <si>
    <t>244</t>
  </si>
  <si>
    <t>"910"</t>
  </si>
  <si>
    <t>"zábradlí pro repase"</t>
  </si>
  <si>
    <t>"Z/401" 26,8</t>
  </si>
  <si>
    <t>123</t>
  </si>
  <si>
    <t>767161851</t>
  </si>
  <si>
    <t>Demontáž madel schodišťových do suti</t>
  </si>
  <si>
    <t>246</t>
  </si>
  <si>
    <t>"madlo schodiště 106" 2</t>
  </si>
  <si>
    <t>"madlo schodiště 206" 1,3+2,3</t>
  </si>
  <si>
    <t>767531111</t>
  </si>
  <si>
    <t>Montáž vstupních kovových nebo plastových rohoží čistících zón</t>
  </si>
  <si>
    <t>248</t>
  </si>
  <si>
    <t>"čistící koberec zádveří"</t>
  </si>
  <si>
    <t>1,85*2,96</t>
  </si>
  <si>
    <t>125</t>
  </si>
  <si>
    <t>69752100</t>
  </si>
  <si>
    <t>rohož textilní provedení 100% PP, zatavený do měkčeného PVC</t>
  </si>
  <si>
    <t>250</t>
  </si>
  <si>
    <t>5,476*1,1 "Přepočtené koeficientem množství</t>
  </si>
  <si>
    <t>767531125</t>
  </si>
  <si>
    <t>Osazení náběhového rámu širokého š 65 mm k čistícím rohožím</t>
  </si>
  <si>
    <t>252</t>
  </si>
  <si>
    <t>"vstupní stěna objektu a vstupní dveře zádveří"</t>
  </si>
  <si>
    <t>2,96+2</t>
  </si>
  <si>
    <t>127</t>
  </si>
  <si>
    <t>69752150</t>
  </si>
  <si>
    <t>rámy náběhové-náběh široký-65mm-Al</t>
  </si>
  <si>
    <t>254</t>
  </si>
  <si>
    <t>4,96*1,1 "Přepočtené koeficientem množství</t>
  </si>
  <si>
    <t>998767103</t>
  </si>
  <si>
    <t>Přesun hmot tonážní pro zámečnické konstrukce v objektech v přes 12 do 24 m</t>
  </si>
  <si>
    <t>256</t>
  </si>
  <si>
    <t>772</t>
  </si>
  <si>
    <t>Podlahy z kamene</t>
  </si>
  <si>
    <t>129</t>
  </si>
  <si>
    <t>772231811</t>
  </si>
  <si>
    <t>Demontáž obkladů schodišťových stupnic do suti z tvrdých kamenů kladených do malty</t>
  </si>
  <si>
    <t>258</t>
  </si>
  <si>
    <t>"ozn. B/102" 31,4</t>
  </si>
  <si>
    <t>"ozn. B/203" 6,5</t>
  </si>
  <si>
    <t>"ozn. B/301" 1,15*2,605</t>
  </si>
  <si>
    <t>"ozn. B/401" 3,095*1,45+0,6*1,45+0,6*1,3</t>
  </si>
  <si>
    <t>"ozn. B/502" 8,9</t>
  </si>
  <si>
    <t>772231821</t>
  </si>
  <si>
    <t>Demontáž obkladů schodišťových podstupnic do suti z tvrdých kamenů kladených do malty</t>
  </si>
  <si>
    <t>260</t>
  </si>
  <si>
    <t>"ozn. B/102" 1,11*1,745+1,3*1,47</t>
  </si>
  <si>
    <t>"ozn. B/203" 2,13*1,48</t>
  </si>
  <si>
    <t>"ozn. B/301" 0,92*2,605+0,57*(1,38+2,3+1,52+2,06)+0,285*3,12</t>
  </si>
  <si>
    <t>"ozn. B/401" 2,13*1,42+0,56*1,45+0,34*1,36</t>
  </si>
  <si>
    <t>"ozn. B/502" 1,515*1,18</t>
  </si>
  <si>
    <t>131</t>
  </si>
  <si>
    <t>772421811</t>
  </si>
  <si>
    <t>Demontáž obkladů soklů do suti z desek z kamene kladených do malty rovných</t>
  </si>
  <si>
    <t>262</t>
  </si>
  <si>
    <t>"101,102" 14,825+4*0,1+0,91+0,6+1,67+0,6+0,15+0,21+0,94+0,48+3,285</t>
  </si>
  <si>
    <t>1,43+0,74+1,255-0,8+2*0,4+0,22+0,315+1,21+2*1,36+2,15-1,4+7,125+15,37+4*0,1</t>
  </si>
  <si>
    <t>8,695-2,8+2*0,21+0,3+0,237</t>
  </si>
  <si>
    <t>"201" 4,635-1+2*0,1+2*0,815+3,58-2*0,7+0,2+0,47</t>
  </si>
  <si>
    <t>"207 podesta" 1,47+1,48+2*0,1</t>
  </si>
  <si>
    <t>"301" 10,78-0,35+2*3,235+0,456+0,4+2*0,32+0,42+0,29+7,295+0,23+0,2+0,9</t>
  </si>
  <si>
    <t>2,14+2,1+1,45+4,28+8,13-1,38+2*0,25</t>
  </si>
  <si>
    <t>"401" 4,315+8,185-1,4+2*0,21+10,775+3,65+0,29+0,985+0,16+0,35+0,15+1,215+0,9+0,86+0,4</t>
  </si>
  <si>
    <t>"501 podesta" 2,42+2*1,15</t>
  </si>
  <si>
    <t>772422811</t>
  </si>
  <si>
    <t>Demontáž obkladů soklů do suti z desek z kamene kladených do malty schodišťových</t>
  </si>
  <si>
    <t>264</t>
  </si>
  <si>
    <t>"106" 0,54+1,845+1,68+1,11+2*1,3</t>
  </si>
  <si>
    <t>"207" 2*1,75+2*1,17+2*2,13</t>
  </si>
  <si>
    <t>"301" 0,57</t>
  </si>
  <si>
    <t>"401" 3,095+2,13+0,56+0,34</t>
  </si>
  <si>
    <t>"501" 2,555+1,515</t>
  </si>
  <si>
    <t>133</t>
  </si>
  <si>
    <t>772522811</t>
  </si>
  <si>
    <t>Demontáž dlažby z kamene do suti z tvrdých kamenů kladených do malty</t>
  </si>
  <si>
    <t>266</t>
  </si>
  <si>
    <t>"ozn. B/101"</t>
  </si>
  <si>
    <t>"místnost 101,102" 121,82+31,28</t>
  </si>
  <si>
    <t>"ozn. B/201"</t>
  </si>
  <si>
    <t>"místnost 201" 21,3</t>
  </si>
  <si>
    <t>"ozn. B/301"</t>
  </si>
  <si>
    <t>"místnost 301" 72,4</t>
  </si>
  <si>
    <t>"zákrytové desky zídky v 301" 0,4*3,235</t>
  </si>
  <si>
    <t>"ozn. B/401"</t>
  </si>
  <si>
    <t>"místnost 401" 39,5</t>
  </si>
  <si>
    <t>773</t>
  </si>
  <si>
    <t>Podlahy z litého teraca</t>
  </si>
  <si>
    <t>773221211</t>
  </si>
  <si>
    <t>Obklady barevným litým teracem tloušťky do 20 mm stupňů rovných</t>
  </si>
  <si>
    <t>268</t>
  </si>
  <si>
    <t xml:space="preserve">"512" </t>
  </si>
  <si>
    <t>"207" 1,47*1,077+1,48*1,7</t>
  </si>
  <si>
    <t>"301" 1,155*2,685</t>
  </si>
  <si>
    <t>"305" 3,09*1,462</t>
  </si>
  <si>
    <t>135</t>
  </si>
  <si>
    <t>773223100</t>
  </si>
  <si>
    <t>Obklady barevným litým teracem čel stupňů tloušťky do 20 mm</t>
  </si>
  <si>
    <t>270</t>
  </si>
  <si>
    <t>"101" 0,2*3+0,1*3,35</t>
  </si>
  <si>
    <t>"106" 0,16*(2*0,56+2*2,705-2,105)+0,18*4*2,105+0,18*1,5</t>
  </si>
  <si>
    <t>"207" (3,75-1,62)*1,48</t>
  </si>
  <si>
    <t>"301" (4,67-3,75)*2,685+0,19*(1,38+2,3+1,555+2,056+3,215)</t>
  </si>
  <si>
    <t>"305" (7,37-5,24)*1,462</t>
  </si>
  <si>
    <t>"401" 2*0,14*1,492+2*0,14*1,325</t>
  </si>
  <si>
    <t>773423200</t>
  </si>
  <si>
    <t>Soklíky z barevného litého teraca rovné tloušťky do 20 mm výšky přes 50 do 150 mm s fabionem</t>
  </si>
  <si>
    <t>272</t>
  </si>
  <si>
    <t>"soklíky rovné"</t>
  </si>
  <si>
    <t>"101,102" 14,825+4*0,1+0,91+0,6+1,67+0,6+0,15+0,21+0,94+0,48+2,115+1,025+3,285</t>
  </si>
  <si>
    <t>"301" 10,78+0,456+0,4+2*0,32+0,42+0,29+7,295+0,23+0,2+0,9</t>
  </si>
  <si>
    <t>"403 podesta" 2,42+2*1,15</t>
  </si>
  <si>
    <t>Mezisoučet</t>
  </si>
  <si>
    <t>"soklíky stupňovité schodišťové"</t>
  </si>
  <si>
    <t>"106" 2*1,68+0,545+2*1,26</t>
  </si>
  <si>
    <t>"305" 3,095+2,13</t>
  </si>
  <si>
    <t>"401" 0,56+0,34</t>
  </si>
  <si>
    <t>"403" 4*2,555+2*3,175</t>
  </si>
  <si>
    <t>137</t>
  </si>
  <si>
    <t>7735131111</t>
  </si>
  <si>
    <t>Dilatace povrchu z litého teraca vložením lišty</t>
  </si>
  <si>
    <t>274</t>
  </si>
  <si>
    <t>"101" 153 "vyšší pracnos - oblouky"</t>
  </si>
  <si>
    <t>"301" 10,616</t>
  </si>
  <si>
    <t>562001</t>
  </si>
  <si>
    <t>profil dilatační - mosazný pásek</t>
  </si>
  <si>
    <t>276</t>
  </si>
  <si>
    <t>139</t>
  </si>
  <si>
    <t>773521260</t>
  </si>
  <si>
    <t>Podlaha z barevného litého teraca tloušťky do 20 mm</t>
  </si>
  <si>
    <t>278</t>
  </si>
  <si>
    <t>"barevnost dle PD"</t>
  </si>
  <si>
    <t>121,82+31,28</t>
  </si>
  <si>
    <t>-1,85*2,96 "čistící koberec 101"</t>
  </si>
  <si>
    <t>9,88</t>
  </si>
  <si>
    <t>1,47*1,48 "mezipodesta 207"</t>
  </si>
  <si>
    <t>72,4</t>
  </si>
  <si>
    <t>39,5</t>
  </si>
  <si>
    <t>998773103</t>
  </si>
  <si>
    <t>Přesun hmot tonážní pro podlahy teracové lité v objektech v přes 12 do 24 m</t>
  </si>
  <si>
    <t>280</t>
  </si>
  <si>
    <t>775</t>
  </si>
  <si>
    <t>Podlahy skládané</t>
  </si>
  <si>
    <t>141</t>
  </si>
  <si>
    <t>775111311</t>
  </si>
  <si>
    <t>Vysátí podkladu skládaných podlah</t>
  </si>
  <si>
    <t>282</t>
  </si>
  <si>
    <t>775121321</t>
  </si>
  <si>
    <t>Neředěná penetrace savého podkladu skládaných podlah</t>
  </si>
  <si>
    <t>284</t>
  </si>
  <si>
    <t>143</t>
  </si>
  <si>
    <t>775141122</t>
  </si>
  <si>
    <t>Vyrovnání podkladu skládaných podlah stěrkou pevnosti 30 MPa tl přes 3 do 5 mm</t>
  </si>
  <si>
    <t>286</t>
  </si>
  <si>
    <t>775413115</t>
  </si>
  <si>
    <t>Montáž podlahové lišty ze dřeva tvrdého nebo měkkého lepené</t>
  </si>
  <si>
    <t>288</t>
  </si>
  <si>
    <t>"pro dřevěné podlahy"</t>
  </si>
  <si>
    <t>"303" 8,085-1,15+2*0,35+2,84+7,71+0,24+2,79</t>
  </si>
  <si>
    <t>"304" 8,08-1,16+6,395+8,46+6,185-0,96+2*0,56</t>
  </si>
  <si>
    <t>"pro PUpodlahy"</t>
  </si>
  <si>
    <t>"202" 2*2,83+3,505+2*0,1-0,8-0,99-1,19</t>
  </si>
  <si>
    <t>"302" 9,835+2,475+3,94+2,4+9,965+8,74-2*1,405+2*0,4+2*0,3+3*2*0,35</t>
  </si>
  <si>
    <t>"402,403" 9,88+2,42+6,72+7,49+7,525-1,4+2*0,4+3*2*0,3+4*2,55+2*1,25+2,42</t>
  </si>
  <si>
    <t>"501" 7,145+1,43+1,11+0,78+0,62+8,935+2,42+0,495+7,39+0,66+2+3,42+2,915+3*2*0,2</t>
  </si>
  <si>
    <t>145</t>
  </si>
  <si>
    <t>61418113</t>
  </si>
  <si>
    <t>lišta podlahová dřevěná dub v. 50mm</t>
  </si>
  <si>
    <t>290</t>
  </si>
  <si>
    <t>184,64*1,08 "Přepočtené koeficientem množství</t>
  </si>
  <si>
    <t>775429121</t>
  </si>
  <si>
    <t>Montáž podlahové lišty přechodové</t>
  </si>
  <si>
    <t>292</t>
  </si>
  <si>
    <t>"přechodové lišty mezi jednotlivými druhy podlah"</t>
  </si>
  <si>
    <t>"512" 1+1,2+1,43+2*0,7</t>
  </si>
  <si>
    <t>"513" 2*1,405+1,515</t>
  </si>
  <si>
    <t>"514" 1,4+1,18</t>
  </si>
  <si>
    <t>147</t>
  </si>
  <si>
    <t>59054153</t>
  </si>
  <si>
    <t>profil přechodový nerez lišta tvaru L</t>
  </si>
  <si>
    <t>294</t>
  </si>
  <si>
    <t>11,935*1,08 "Přepočtené koeficientem množství</t>
  </si>
  <si>
    <t>775511800</t>
  </si>
  <si>
    <t>Demontáž podlah vlysových lepených s lištami lepenými do suti</t>
  </si>
  <si>
    <t>296</t>
  </si>
  <si>
    <t>"ozn. B/202" 21,3</t>
  </si>
  <si>
    <t>"ozn. B/302" 86,22</t>
  </si>
  <si>
    <t>"ozn. B/303" 22,36+53,06</t>
  </si>
  <si>
    <t>"ozn. B/402" 88,1</t>
  </si>
  <si>
    <t>"ozn. B/201" 78,3</t>
  </si>
  <si>
    <t>149</t>
  </si>
  <si>
    <t>775541111</t>
  </si>
  <si>
    <t>Montáž podlah plovoucích z lamel dýhovaných a laminovaných lepených v drážce š dílce do 150 mm</t>
  </si>
  <si>
    <t>298</t>
  </si>
  <si>
    <t>22,36+53,06+1,16*0,35</t>
  </si>
  <si>
    <t>61198050</t>
  </si>
  <si>
    <t>podlaha dřevěná lamela bělený dub, s min. trojnásobnou přebrousitelností</t>
  </si>
  <si>
    <t>300</t>
  </si>
  <si>
    <t>75,826*1,08 "Přepočtené koeficientem množství</t>
  </si>
  <si>
    <t>151</t>
  </si>
  <si>
    <t>775541191</t>
  </si>
  <si>
    <t>Příplatek k montáži podlah plovoucích z lamel dýhovaných a laminovaných za lepení k podkladu</t>
  </si>
  <si>
    <t>302</t>
  </si>
  <si>
    <t>998775103</t>
  </si>
  <si>
    <t>Přesun hmot tonážní pro podlahy dřevěné v objektech v přes 12 do 24 m</t>
  </si>
  <si>
    <t>304</t>
  </si>
  <si>
    <t>776</t>
  </si>
  <si>
    <t>Podlahy povlakové</t>
  </si>
  <si>
    <t>153</t>
  </si>
  <si>
    <t>776111112</t>
  </si>
  <si>
    <t>Broušení betonového podkladu povlakových podlah</t>
  </si>
  <si>
    <t>306</t>
  </si>
  <si>
    <t>776111311</t>
  </si>
  <si>
    <t>Vysátí podkladu povlakových podlah</t>
  </si>
  <si>
    <t>308</t>
  </si>
  <si>
    <t>155</t>
  </si>
  <si>
    <t>776121321</t>
  </si>
  <si>
    <t>Neředěná penetrace savého podkladu povlakových podlah</t>
  </si>
  <si>
    <t>310</t>
  </si>
  <si>
    <t>776141122</t>
  </si>
  <si>
    <t>Vyrovnání podkladu povlakových podlah stěrkou pevnosti 30 MPa tl přes 3 do 5 mm</t>
  </si>
  <si>
    <t>312</t>
  </si>
  <si>
    <t>157</t>
  </si>
  <si>
    <t>776221221</t>
  </si>
  <si>
    <t>Lepení elektrostaticky vodivých čtverců z PVC standardním lepidlem</t>
  </si>
  <si>
    <t>314</t>
  </si>
  <si>
    <t>"203 technická místnost antistatické PVC"</t>
  </si>
  <si>
    <t>10,63</t>
  </si>
  <si>
    <t>28410242</t>
  </si>
  <si>
    <t>krytina podlahová homogenní elektrostaticky vodivá tl 2,0mm 608x608mm</t>
  </si>
  <si>
    <t>316</t>
  </si>
  <si>
    <t>10,63*1,1 "Přepočtené koeficientem množství</t>
  </si>
  <si>
    <t>159</t>
  </si>
  <si>
    <t>776411111</t>
  </si>
  <si>
    <t>Montáž obvodových soklíků výšky do 80 mm</t>
  </si>
  <si>
    <t>318</t>
  </si>
  <si>
    <t>"podlaha PVC"</t>
  </si>
  <si>
    <t>"203" 2*3,195+2*3,49+2*0,1-1,19</t>
  </si>
  <si>
    <t>"podlaha PU"</t>
  </si>
  <si>
    <t>"202" 2*2,83+2*3,505+2*2*0,1-0,99-0,8</t>
  </si>
  <si>
    <t>"302" 9,835+2,475+3,94+2,4+9,965+8,74+3*2*0,35-2*1,405+2*2*0,39</t>
  </si>
  <si>
    <t>"402" 9,88+5,13+0,07+1,58+3,7+7,49+7,525+3*2*0,3-1,4+2*0,35</t>
  </si>
  <si>
    <t>"403" 2,42+0,15+4*2,55+2*1,15+4*3,175</t>
  </si>
  <si>
    <t>"501" 7,145+1,43+1,11+0,78+0,62+8,935+0,495+7,39+0,66+2+3,42+2,915+3*2*0,3</t>
  </si>
  <si>
    <t>28411007</t>
  </si>
  <si>
    <t>lišta soklová PVC 15x50mm</t>
  </si>
  <si>
    <t>320</t>
  </si>
  <si>
    <t>164,81*1,05 "Přepočtené koeficientem množství</t>
  </si>
  <si>
    <t>161</t>
  </si>
  <si>
    <t>998776103</t>
  </si>
  <si>
    <t>Přesun hmot tonážní pro podlahy povlakové v objektech v přes 12 do 24 m</t>
  </si>
  <si>
    <t>322</t>
  </si>
  <si>
    <t>777</t>
  </si>
  <si>
    <t>Podlahy lité</t>
  </si>
  <si>
    <t>777111111</t>
  </si>
  <si>
    <t>Vysátí podkladu před provedením lité podlahy</t>
  </si>
  <si>
    <t>324</t>
  </si>
  <si>
    <t>163</t>
  </si>
  <si>
    <t>777121105</t>
  </si>
  <si>
    <t>Vyrovnání podkladu podlah stěrkou plněnou pískem pl přes 1,0 m2 tl do 3 mm</t>
  </si>
  <si>
    <t>326</t>
  </si>
  <si>
    <t>"předpoklad 15% ploch - oprava podkladu po bourání a broušení"</t>
  </si>
  <si>
    <t>270,915*0,15</t>
  </si>
  <si>
    <t>777131101</t>
  </si>
  <si>
    <t>Penetrační epoxidový nátěr podlahy na suchý a vyzrálý podklad</t>
  </si>
  <si>
    <t>328</t>
  </si>
  <si>
    <t>270,915</t>
  </si>
  <si>
    <t>165</t>
  </si>
  <si>
    <t>777521105</t>
  </si>
  <si>
    <t>Krycí polyuretanová stěrka tloušťky do 3 mm dekorativní lité podlahy</t>
  </si>
  <si>
    <t>330</t>
  </si>
  <si>
    <t>(10,545-7,37)*2,345 "podstupnice"</t>
  </si>
  <si>
    <t>998777103</t>
  </si>
  <si>
    <t>Přesun hmot tonážní pro podlahy lité v objektech v přes 12 do 24 m</t>
  </si>
  <si>
    <t>332</t>
  </si>
  <si>
    <t>783</t>
  </si>
  <si>
    <t>Dokončovací práce - nátěry</t>
  </si>
  <si>
    <t>167</t>
  </si>
  <si>
    <t>783009211</t>
  </si>
  <si>
    <t>Magnetický nátěr</t>
  </si>
  <si>
    <t>334</t>
  </si>
  <si>
    <t>"stěna m. 303" 2,49*2,67</t>
  </si>
  <si>
    <t>783124101</t>
  </si>
  <si>
    <t>Základní jednonásobný akrylátový nátěr truhlářských konstrukcí</t>
  </si>
  <si>
    <t>336</t>
  </si>
  <si>
    <t>169</t>
  </si>
  <si>
    <t>783127101</t>
  </si>
  <si>
    <t>Krycí jednonásobný akrylátový nátěr truhlářských konstrukcí</t>
  </si>
  <si>
    <t>338</t>
  </si>
  <si>
    <t>"nátěr podlahových list dřevěné podlahy - barva bílá"</t>
  </si>
  <si>
    <t>184,64*0,06*2</t>
  </si>
  <si>
    <t>"nátěr DTD paneláže v m.č. 402, 501"</t>
  </si>
  <si>
    <t>2,6*7,525*2*1,1</t>
  </si>
  <si>
    <t>2,75*(2+2,925)*2*1,1</t>
  </si>
  <si>
    <t>783803130</t>
  </si>
  <si>
    <t>Provedení penetračního nátěru hladkých, zrnitých tenkovrstvých nebo štukových omítek stupně členitosti 1 a 2</t>
  </si>
  <si>
    <t>340</t>
  </si>
  <si>
    <t>171</t>
  </si>
  <si>
    <t>58124973</t>
  </si>
  <si>
    <t>hmota nátěrová akrylátová penetrační pro interiér a exteriér</t>
  </si>
  <si>
    <t>342</t>
  </si>
  <si>
    <t>Poznámka k položce:
Poznámka k položce: Poznámka k položce: Spotřeba: 0,1 kg/m2</t>
  </si>
  <si>
    <t>44,01*0,1 "Přepočtené koeficientem množství</t>
  </si>
  <si>
    <t>783807420</t>
  </si>
  <si>
    <t>Provedení krycího dvojnásobného nátěru hladkých, zrnitých tenkovrstvých nebo štukových omítek stupně členitosti 1 a 2</t>
  </si>
  <si>
    <t>344</t>
  </si>
  <si>
    <t>173</t>
  </si>
  <si>
    <t>58124430</t>
  </si>
  <si>
    <t>hmota nátěrová akrylátová krycí (email) bílá na fasádní povrchy</t>
  </si>
  <si>
    <t>litr</t>
  </si>
  <si>
    <t>346</t>
  </si>
  <si>
    <t>44,01*0,4 "Přepočtené koeficientem množství</t>
  </si>
  <si>
    <t>784</t>
  </si>
  <si>
    <t>Dokončovací práce - malby a tapety</t>
  </si>
  <si>
    <t>784111001</t>
  </si>
  <si>
    <t>Oprášení (ometení ) podkladu v místnostech v do 3,80 m</t>
  </si>
  <si>
    <t>348</t>
  </si>
  <si>
    <t>175</t>
  </si>
  <si>
    <t>784111003</t>
  </si>
  <si>
    <t>Oprášení (ometení ) podkladu v místnostech v přes 3,80 do 5,00 m</t>
  </si>
  <si>
    <t>350</t>
  </si>
  <si>
    <t>784161201</t>
  </si>
  <si>
    <t>Lokální vyrovnání podkladu sádrovou stěrkou pl do 0,1 m2 v místnostech v do 3,80 m</t>
  </si>
  <si>
    <t>352</t>
  </si>
  <si>
    <t>177</t>
  </si>
  <si>
    <t>784161203</t>
  </si>
  <si>
    <t>Lokální vyrovnání podkladu sádrovou stěrkou pl do 0,1 m2 v místnostech v přes 3,80 do 5,00 m</t>
  </si>
  <si>
    <t>354</t>
  </si>
  <si>
    <t>784161401</t>
  </si>
  <si>
    <t>Celoplošné vyhlazení podkladu sádrovou stěrkou v místnostech v do 3,80 m</t>
  </si>
  <si>
    <t>356</t>
  </si>
  <si>
    <t>"pod magnetický nátěr stěna m. 303" 2,49*2,67</t>
  </si>
  <si>
    <t>179</t>
  </si>
  <si>
    <t>784181121</t>
  </si>
  <si>
    <t>Hloubková jednonásobná bezbarvá penetrace podkladu v místnostech v do 3,80 m</t>
  </si>
  <si>
    <t>358</t>
  </si>
  <si>
    <t>784181123</t>
  </si>
  <si>
    <t>Hloubková jednonásobná bezbarvá penetrace podkladu v místnostech v přes 3,80 do 5,00 m</t>
  </si>
  <si>
    <t>360</t>
  </si>
  <si>
    <t>181</t>
  </si>
  <si>
    <t>784221101</t>
  </si>
  <si>
    <t>Dvojnásobné bílé malby ze směsí za sucha dobře otěruvzdorných v místnostech do 3,80 m</t>
  </si>
  <si>
    <t>362</t>
  </si>
  <si>
    <t>"511-515, 611"</t>
  </si>
  <si>
    <t>"stropy - omítka"</t>
  </si>
  <si>
    <t>580,933-94,12</t>
  </si>
  <si>
    <t>"stropy - sdk"</t>
  </si>
  <si>
    <t>251,67</t>
  </si>
  <si>
    <t>"stěny"</t>
  </si>
  <si>
    <t>2*3,49*2</t>
  </si>
  <si>
    <t>784221103</t>
  </si>
  <si>
    <t>Dvojnásobné bílé malby ze směsí za sucha dobře otěruvzdorných v místnostech přes 3,80 do 5,00 m</t>
  </si>
  <si>
    <t>364</t>
  </si>
  <si>
    <t>786</t>
  </si>
  <si>
    <t>Dokončovací práce - čalounické úpravy</t>
  </si>
  <si>
    <t>183</t>
  </si>
  <si>
    <t>78601</t>
  </si>
  <si>
    <t>D+M O/101 okenní látkové rolety, šířka 1600 mm, řetízkové ovládání, navíjecí trubka max. 50 mm, látka bílá, průsvitná, neprůhledná, roleta až po podlahu - kompletní provedení dle Výpisu ostatních výrobků</t>
  </si>
  <si>
    <t>366</t>
  </si>
  <si>
    <t>78602</t>
  </si>
  <si>
    <t>D+M O/301, O/503 okenní látkové rolety, šířka 2900 mm, řetízkové ovládání, navíjecí trubka max. 50 mm, látka bílá, průsvitná, neprůhledná, roleta až po podlahu - kompletní provedení dle Výpisu ostatních výrobků</t>
  </si>
  <si>
    <t>368</t>
  </si>
  <si>
    <t>185</t>
  </si>
  <si>
    <t>78603</t>
  </si>
  <si>
    <t>D+M O/302, O/504 okenní látkové rolety, šířka 2700 mm, řetízkové ovládání, navíjecí trubka max. 50 mm, látka bílá, průsvitná, neprůhledná, roleta až po podlahu - kompletní provedení dle Výpisu ostatních výrobků</t>
  </si>
  <si>
    <t>370</t>
  </si>
  <si>
    <t>78604</t>
  </si>
  <si>
    <t>D+M O/303 okenní látkové rolety, šířka 3100 mm, řetízkové ovládání, navíjecí trubka max. 50 mm, látka bílá, průsvitná, neprůhledná, roleta až po podlahu - kompletní provedení dle Výpisu ostatních výrobků</t>
  </si>
  <si>
    <t>372</t>
  </si>
  <si>
    <t>187</t>
  </si>
  <si>
    <t>78605</t>
  </si>
  <si>
    <t>D+M O/304 okenní látkové rolety, šířka 2250 mm, řetízkové ovládání, navíjecí trubka max. 50 mm, látka bílá, průsvitná, neprůhledná, roleta až po podlahu - kompletní provedení dle Výpisu ostatních výrobků</t>
  </si>
  <si>
    <t>374</t>
  </si>
  <si>
    <t>78606</t>
  </si>
  <si>
    <t>D+M O/305 okenní látkové rolety, šířka 1850 mm, řetízkové ovládání, navíjecí trubka max. 50 mm, látka bílá, průsvitná, neprůhledná, roleta až po podlahu - kompletní provedení dle Výpisu ostatních výrobků</t>
  </si>
  <si>
    <t>376</t>
  </si>
  <si>
    <t>189</t>
  </si>
  <si>
    <t>78607</t>
  </si>
  <si>
    <t>D+M O/306 okenní látkové rolety, šířka 2840 mm, řetízkové ovládání, navíjecí trubka max. 50 mm, látka bílá, průsvitná, neprůhledná, roleta až po podlahu - kompletní provedení dle Výpisu ostatních výrobků</t>
  </si>
  <si>
    <t>378</t>
  </si>
  <si>
    <t>78608</t>
  </si>
  <si>
    <t>D+M O/501 okenní látkové rolety, šířka 3350 mm, řetízkové ovládání, navíjecí trubka max. 50 mm, látka bílá, průsvitná, neprůhledná, roleta až po podlahu - kompletní provedení dle Výpisu ostatních výrobků</t>
  </si>
  <si>
    <t>380</t>
  </si>
  <si>
    <t>191</t>
  </si>
  <si>
    <t>78609</t>
  </si>
  <si>
    <t>D+M O/502 okenní látkové rolety, šířka 1600 mm, motorové ovládání, navíjecí trubka max. 50 mm, látka bílá, průsvitná, neprůhledná - kompletní provedení dle Výpisu ostatních výrobků</t>
  </si>
  <si>
    <t>382</t>
  </si>
  <si>
    <t>998786103</t>
  </si>
  <si>
    <t>Přesun hmot tonážní pro stínění a čalounické úpravy v objektech v přes 12 do 24 m</t>
  </si>
  <si>
    <t>384</t>
  </si>
  <si>
    <t>799</t>
  </si>
  <si>
    <t>Mobiliář</t>
  </si>
  <si>
    <t>193</t>
  </si>
  <si>
    <t>79908</t>
  </si>
  <si>
    <t>D+M O/105 nábytková knihovna 1600/1680 mm, dřevo lakované, barva černá - kompletní provedení dle Výpisu mobiliáře</t>
  </si>
  <si>
    <t>386</t>
  </si>
  <si>
    <t>79912</t>
  </si>
  <si>
    <t>D+M O/106 úložné skříňky pro návštěvníky - kompletní provedení dle Výpisu truhlářských výrobků</t>
  </si>
  <si>
    <t>388</t>
  </si>
  <si>
    <t>195</t>
  </si>
  <si>
    <t>79913</t>
  </si>
  <si>
    <t>D+M O/107 výsuvná markýza š. 5m, výsuv 4m, ovládání ruční - kompletní provedení dle Výpisu truhlářských výrobků</t>
  </si>
  <si>
    <t>390</t>
  </si>
  <si>
    <t>79914</t>
  </si>
  <si>
    <t>D+M O/109,311,401,505 nástěnná lišta pro zavěšení obrazů - kompletní provedení dle Výpisu truhlářských výrobků</t>
  </si>
  <si>
    <t>392</t>
  </si>
  <si>
    <t>"m.č. 101" 11,8</t>
  </si>
  <si>
    <t>"m.č. 301" 10,1</t>
  </si>
  <si>
    <t>"m.č. 302" 22,2</t>
  </si>
  <si>
    <t>"m.č. 303" 14,5</t>
  </si>
  <si>
    <t>"m.č. 304" 16,8</t>
  </si>
  <si>
    <t>"m.č. 401" 9,3</t>
  </si>
  <si>
    <t>"m.č. 402" 19,4</t>
  </si>
  <si>
    <t>"m.č. 501" 17,2</t>
  </si>
  <si>
    <t>197</t>
  </si>
  <si>
    <t>79915</t>
  </si>
  <si>
    <t>D+M O/310 výstavní panel 1000/2750 mm - demontovatelný, ocelová konstrukce, opláštění HDF deska 15 mm, vč. povrchové úpravy - kompletní provedení dle Výpisu mobiliáře</t>
  </si>
  <si>
    <t>394</t>
  </si>
  <si>
    <t>79916</t>
  </si>
  <si>
    <t>D+M O/311 výstavní panel 1000/3400 mm - demontovatelný, ocelová konstrukce, opláštění HDF deska 15 mm, vč. povrchové úpravy - kompletní provedení dle Výpisu mobiliáře</t>
  </si>
  <si>
    <t>396</t>
  </si>
  <si>
    <t>199</t>
  </si>
  <si>
    <t>79917</t>
  </si>
  <si>
    <t>D+M O/112 výstavní panel 2150/2700/420 mm - demontovatelný, ocelová konstrukce, opláštění fóliové překližkové desky, vč. povrchové úpravy - kompletní provedení dle Výpisu mobiliáře</t>
  </si>
  <si>
    <t>398</t>
  </si>
  <si>
    <t>79918</t>
  </si>
  <si>
    <t>D+M O/108 dětský tobogán - tunelová skluzavka, materiál nerezová ocel - kompletní provedení dle Výpisu mobiliáře</t>
  </si>
  <si>
    <t>400</t>
  </si>
  <si>
    <t>201</t>
  </si>
  <si>
    <t>79919</t>
  </si>
  <si>
    <t>D+M O/114,312,313,314,506,507 UV okenní fólie - parametry a kompletní provedení dle Výpisu mobiliáře</t>
  </si>
  <si>
    <t>402</t>
  </si>
  <si>
    <t>"O/114" 4,7</t>
  </si>
  <si>
    <t>"O/312" 4,8</t>
  </si>
  <si>
    <t>"O/313" 5,3</t>
  </si>
  <si>
    <t>"O/314" 1,8</t>
  </si>
  <si>
    <t>"O/506" 6,7</t>
  </si>
  <si>
    <t>"O/507" 1,8</t>
  </si>
  <si>
    <t>79920</t>
  </si>
  <si>
    <t>D+M O/315 skříňka - zábradlí, materiál HDF tl. 20 mm, ocel nohy a ztužení - kompletní provedení dle Výpisu mobiliáře</t>
  </si>
  <si>
    <t>404</t>
  </si>
  <si>
    <t>203</t>
  </si>
  <si>
    <t>79921</t>
  </si>
  <si>
    <t>D+M O/316 sdk poklop - v místě závěsných ok - kompletní provedení dle Výpisu mobiliáře</t>
  </si>
  <si>
    <t>406</t>
  </si>
  <si>
    <t>79922</t>
  </si>
  <si>
    <t>D+M O/317 navařovací závěsné oko, min. nosnost 250 kg - kompletní provedení dle Výpisu mobiliáře</t>
  </si>
  <si>
    <t>408</t>
  </si>
  <si>
    <t>2 - Vytápění</t>
  </si>
  <si>
    <t xml:space="preserve">    731 - Ústřední vytápění - kotelny</t>
  </si>
  <si>
    <t xml:space="preserve">    732 - Ústřední vytápění - strojovny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</si>
  <si>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</si>
  <si>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</si>
  <si>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</si>
  <si>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 xml:space="preserve">    OST - Ostatní</t>
  </si>
  <si>
    <t>411388532</t>
  </si>
  <si>
    <t>Zabetonování otvorů pl do 1 m2 v klenbách</t>
  </si>
  <si>
    <t>Poznámka k položce:
Poznámka k položce: Poznámka k položce: Vyspravení nášlapných vrstev podlah je dodávkou stavební části.</t>
  </si>
  <si>
    <t>612135101</t>
  </si>
  <si>
    <t>Hrubá výplň rýh ve stěnách maltou jakékoli šířky rýhy</t>
  </si>
  <si>
    <t>Poznámka k položce:
Poznámka k položce: Poznámka k položce: Oprava omítek je dodávkou stavební části.</t>
  </si>
  <si>
    <t>631311131</t>
  </si>
  <si>
    <t>Doplnění dosavadních mazanin betonem prostým plochy do 1 m2 tloušťky přes 80 mm</t>
  </si>
  <si>
    <t>965045111</t>
  </si>
  <si>
    <t>Bourání potěrů cementových nebo pískocementových tl do 50 mm pl do 1 m2</t>
  </si>
  <si>
    <t>Poznámka k položce:
Poznámka k položce: Poznámka k položce: Rozebrání nášlapné vrstvy je dodávkou stavební části.</t>
  </si>
  <si>
    <t>972033271</t>
  </si>
  <si>
    <t>Vybourání otvorů v klenbách z cihel pl do 0,09 m2 tl do 450 mm</t>
  </si>
  <si>
    <t>974031134</t>
  </si>
  <si>
    <t>Vysekání rýh ve zdivu cihelném hl do 50 mm š do 150 mm</t>
  </si>
  <si>
    <t>974031139</t>
  </si>
  <si>
    <t>Příplatek k vysekání rýh ve zdivu cihelném hl do 50 mm ZKD 100 mm š rýhy</t>
  </si>
  <si>
    <t>997013609</t>
  </si>
  <si>
    <t>Poplatek za uložení na skládce (skládkovné) stavebního odpadu ze směsí nebo oddělených frakcí betonu, cihel a keramických výrobků kód odpadu 17 01 07</t>
  </si>
  <si>
    <t>731</t>
  </si>
  <si>
    <t>Ústřední vytápění - kotelny</t>
  </si>
  <si>
    <t>R731 01</t>
  </si>
  <si>
    <t>Vypuštění stávajícího otopného systému</t>
  </si>
  <si>
    <t>l</t>
  </si>
  <si>
    <t>Poznámka k položce:
Poznámka k položce: Poznámka k položce: Předpokládaný objem 750 l.</t>
  </si>
  <si>
    <t>R731 02</t>
  </si>
  <si>
    <t>Propláchnutí stávajícího systému</t>
  </si>
  <si>
    <t>R731 03</t>
  </si>
  <si>
    <t>Napuštění otopného systému upravenou vodou</t>
  </si>
  <si>
    <t>R731 04</t>
  </si>
  <si>
    <t>Odvzdušnění otopného systému</t>
  </si>
  <si>
    <t>soubor</t>
  </si>
  <si>
    <t>R731 05</t>
  </si>
  <si>
    <t>Topná zkouška, délka 24 h</t>
  </si>
  <si>
    <t>h</t>
  </si>
  <si>
    <t>R731 06</t>
  </si>
  <si>
    <t>Hydraulické vyvážení otopného systému - nastavení křivek oběhových čerpadel</t>
  </si>
  <si>
    <t>R731 07</t>
  </si>
  <si>
    <t>Hydraulické vyvážení otopného systému - nastavení ventilů, včetně ventilů na stávajících otopných tělesech</t>
  </si>
  <si>
    <t>732</t>
  </si>
  <si>
    <t>Ústřední vytápění - strojovny</t>
  </si>
  <si>
    <t>732199100</t>
  </si>
  <si>
    <t>Montáž orientačních štítků</t>
  </si>
  <si>
    <t>732420813</t>
  </si>
  <si>
    <t>Demontáž čerpadla oběhového spirálního DN 50</t>
  </si>
  <si>
    <t>732429215</t>
  </si>
  <si>
    <t>Montáž čerpadla oběhového mokroběžného závitového DN 32</t>
  </si>
  <si>
    <t>42611345</t>
  </si>
  <si>
    <t>Oběhové čerpadlo DN 32, Q=1,6 m3/h, H=2,3 m, 230 V, 111 W, 0,90 A, PN 10, 110 °C</t>
  </si>
  <si>
    <t>732890801</t>
  </si>
  <si>
    <t>Přesun demontovaných strojoven vodorovně 100 m v objektech výšky do 6 m</t>
  </si>
  <si>
    <t>998732101</t>
  </si>
  <si>
    <t>Přesun hmot tonážní pro strojovny v objektech v do 6 m</t>
  </si>
  <si>
    <t>733</t>
  </si>
  <si>
    <t>Ústřední vytápění - rozvodné potrubí</t>
  </si>
  <si>
    <t>733110803</t>
  </si>
  <si>
    <t>Demontáž potrubí ocelového závitového DN do 15</t>
  </si>
  <si>
    <t>733110806</t>
  </si>
  <si>
    <t>Demontáž potrubí ocelového závitového do DN 32</t>
  </si>
  <si>
    <t>733223102</t>
  </si>
  <si>
    <t>Potrubí měděné tvrdé spojované měkkým pájením D 15x1 mm</t>
  </si>
  <si>
    <t>733811231</t>
  </si>
  <si>
    <t>Ochrana potrubí ústředního vytápění termoizolačními trubicemi z PE tl do 13 mm DN do 22 mm</t>
  </si>
  <si>
    <t>R733 01</t>
  </si>
  <si>
    <t>Příplatek za propojení na stávající ocelové potrubí</t>
  </si>
  <si>
    <t>R733 02</t>
  </si>
  <si>
    <t>Příplatek za úpravu potrubí v místě vsazení nového oběhového čerpadla místo stávajícího</t>
  </si>
  <si>
    <t>R733 03</t>
  </si>
  <si>
    <t>Příplatek za vyvaření odbočky na stávajícím potrubí, odbočka DN 15</t>
  </si>
  <si>
    <t>R733 04</t>
  </si>
  <si>
    <t>Tlaková zkouška potrubí včetně stávajících rozvodů</t>
  </si>
  <si>
    <t>31951416</t>
  </si>
  <si>
    <t>Přechod závitový pájecí spoj-vnější závit 15-1/2"</t>
  </si>
  <si>
    <t>733890803</t>
  </si>
  <si>
    <t>Přemístění potrubí demontovaného vodorovně do 100 m v objektech v přes 6 do 24 m</t>
  </si>
  <si>
    <t>998733103</t>
  </si>
  <si>
    <t>Přesun hmot tonážní pro rozvody potrubí v objektech v přes 12 do 24 m</t>
  </si>
  <si>
    <t>734</t>
  </si>
  <si>
    <t>Ústřední vytápění - armatury</t>
  </si>
  <si>
    <t>734200821</t>
  </si>
  <si>
    <t>Demontáž armatury závitové se dvěma závity do G 1/2</t>
  </si>
  <si>
    <t>734261402</t>
  </si>
  <si>
    <t>Armatura připojovací rohová G 1/2x18 PN 10 do 110°C radiátorů se spodním připojením</t>
  </si>
  <si>
    <t>734890803</t>
  </si>
  <si>
    <t>Přemístění demontovaných armatur vodorovně do 100 m v objektech v přes 6 do 24 m</t>
  </si>
  <si>
    <t>998734103</t>
  </si>
  <si>
    <t>Přesun hmot tonážní pro armatury v objektech v přes 12 do 24 m</t>
  </si>
  <si>
    <t>735</t>
  </si>
  <si>
    <t>Ústřední vytápění - otopná tělesa</t>
  </si>
  <si>
    <t>735000912R00</t>
  </si>
  <si>
    <t>Vyregulování ventilů, nastavení pozic</t>
  </si>
  <si>
    <t>Poznámka k položce:
Poznámka k položce: Poznámka k položce: Včetně rezervy 30 ks na stávající otopná tělesa.</t>
  </si>
  <si>
    <t>735111810.1</t>
  </si>
  <si>
    <t>Demontáž otopného tělesa litinového článkového, rozměr článku 500/110 mm</t>
  </si>
  <si>
    <t>735159220</t>
  </si>
  <si>
    <t>Montáž otopných těles panelových dvouřadých dl přes 1140 do 1500 mm</t>
  </si>
  <si>
    <t>R735 04</t>
  </si>
  <si>
    <t>Otopné těleso panelové, pravé spodní připojení, dvoudeskové 2 přídavné přestupní plochy, hladká čelní plocha, výška/délka 400/1200 mm, barva černá, stojánkové konzoly</t>
  </si>
  <si>
    <t>R735 06</t>
  </si>
  <si>
    <t>Otopné těleso panelové, pravé spodní připojení, dvoudeskové 2 přídavné přestupní plochy, hladká čelní plocha, výška/délka 900/1200 mm, barva bílá</t>
  </si>
  <si>
    <t>735191905</t>
  </si>
  <si>
    <t>Odvzdušnění otopných těles</t>
  </si>
  <si>
    <t>735890803</t>
  </si>
  <si>
    <t>Přemístění demontovaného otopného tělesa vodorovně 100 m v objektech výšky přes 12 do 24 m</t>
  </si>
  <si>
    <t>998735103</t>
  </si>
  <si>
    <t>Přesun hmot tonážní pro otopná tělesa v objektech v přes 12 do 24 m</t>
  </si>
  <si>
    <t>OST</t>
  </si>
  <si>
    <t>Ostatní</t>
  </si>
  <si>
    <t>OST 01</t>
  </si>
  <si>
    <t>Příplatek na stavební přípomoce - sekání drážek, bourání prostupů, hrubé zahození drážek a prostupů</t>
  </si>
  <si>
    <t>262144</t>
  </si>
  <si>
    <t>OST 02</t>
  </si>
  <si>
    <t>Celkový úklid objektu před předáním stavby</t>
  </si>
  <si>
    <t>OST 03</t>
  </si>
  <si>
    <t>Odvoz demontovaných hmot na skládku včetně likvidace odpadu</t>
  </si>
  <si>
    <t>OST 04</t>
  </si>
  <si>
    <t>Dokumentace skutečného provedení</t>
  </si>
  <si>
    <t>D1</t>
  </si>
  <si>
    <t>N2</t>
  </si>
  <si>
    <t>N3</t>
  </si>
  <si>
    <t>N4</t>
  </si>
  <si>
    <t>4 - Elektroinstalace</t>
  </si>
  <si>
    <t>1 - VSS</t>
  </si>
  <si>
    <t>26 - PZTS - bez objektovky</t>
  </si>
  <si>
    <t>51 - Datová síť</t>
  </si>
  <si>
    <t>65 - NN</t>
  </si>
  <si>
    <t>86 - Společné komponenty</t>
  </si>
  <si>
    <t>111 - Ostatní</t>
  </si>
  <si>
    <t>VSS</t>
  </si>
  <si>
    <t>License Jednotková licence pro VSS obsahující 1 kanál</t>
  </si>
  <si>
    <t>ks</t>
  </si>
  <si>
    <t>License Jednotková licence pro VSS obsahující 16 kanálů</t>
  </si>
  <si>
    <t>SFP Optický modul, LC konektor, single-mode, 1.25G, 1550/1310nm, 20km</t>
  </si>
  <si>
    <t>SFP Optický modul, LC konektor, single-mode, 1Gbps, 1310/1550nm, 20km</t>
  </si>
  <si>
    <t>PC klient pro monitorování 64 kamer, možnost připojení 4 monitorů, Procesor i7, 16GB RAM DDR4,SSD 512GB NVMe, GPU 4X HDMI, Ethernet 1Gb, zdroj 550 W, audio výstup, Microsoft Windows 11 PRO</t>
  </si>
  <si>
    <t>Set klávesnice + myš</t>
  </si>
  <si>
    <t>Přemístění stávajícícho pracoviště VSS</t>
  </si>
  <si>
    <t>hod</t>
  </si>
  <si>
    <t>8.1</t>
  </si>
  <si>
    <t>Instalační materiál pro přesun pracoviště VSS a související práce</t>
  </si>
  <si>
    <t>8.2</t>
  </si>
  <si>
    <t>Programování a nastavení virtuálního serveru</t>
  </si>
  <si>
    <t>Funkční zkouška VSS</t>
  </si>
  <si>
    <t>PZTS - bez objektovky</t>
  </si>
  <si>
    <t>PZTS ústředna se zdrojem 4A v kovovém kryt, s prostorem pro AKU 40Ah, 1 x linka/30 adres,  1 x ETHERNET, NBÚ - 3, libovolně rozšířitelná</t>
  </si>
  <si>
    <t>Napájecí zdroj v kovovém krytu pro AKU 40 Ah, celký odběr včetně dobíjení akumulátoru max. 4 A Napájecí zdroj v kovovém krytu pro AKU 40 Ah, celký odběr včetně dobíjení akumulátoru max. 4 A</t>
  </si>
  <si>
    <t>Akumulátor 12V / 38Ah se šroubovými svorkami M6 a životností až 3 roky</t>
  </si>
  <si>
    <t>Sběrnicový modul PZTS v krytu, 8x trojitě vyvážený vstup, 8x výstup pro připojení výstupní karty (relé nebo otevřený kolektor). Sběrnicový modul PZTS v krytu, 8x trojitě vyvážený vstup, 8x výstup pro připojení výstupní karty (relé nebo otevře</t>
  </si>
  <si>
    <t>Duální detektor digitální s držákem, vějíř 15m, vestavěné EOL</t>
  </si>
  <si>
    <t>Detektor tříštění skla s dosahem 4,5 nebo až 9m sběrnicové i normální zapojení</t>
  </si>
  <si>
    <t>MG kontakt čtyřdrátový s pracovní mezerou 25mm</t>
  </si>
  <si>
    <t>Systémová klávesnice pro ovládání PZTS, bílá, dvouřádkový displej, podsvícená klávesnice Klávesnice pro ovládání PZTS, bílá, dvouřádkový displej, podsvícená klávesnice</t>
  </si>
  <si>
    <t>V KRYT KLÁVESNICE KMU</t>
  </si>
  <si>
    <t>Klíč ke krytu klávesnice</t>
  </si>
  <si>
    <t>Kabel FI-H06</t>
  </si>
  <si>
    <t>Kabel FTP Cat.5e PVC drát šedá box 305m</t>
  </si>
  <si>
    <t>Plastová povrchová propojovací krabice, 10 šroubovacích svorek</t>
  </si>
  <si>
    <t>Propojovací krabice,16+2 šroubovací svorky do krabice KU68</t>
  </si>
  <si>
    <t>Krabice univerzální KU68-1901 o73,5x43mm spojovatelná</t>
  </si>
  <si>
    <t>Kabel CYKY-J  3x 1,5 buben</t>
  </si>
  <si>
    <t>Kabel CYKY-J  3x 2,5 buben</t>
  </si>
  <si>
    <t>Oživení a nastavení čidel</t>
  </si>
  <si>
    <t>Programování zákl. parametrů ústředny</t>
  </si>
  <si>
    <t>Programování systému na jeden expander</t>
  </si>
  <si>
    <t>Objektová stanice Ripex pro přenos na MP Jihlava - stávající (demontáž/montáž - oživení, nastavení)</t>
  </si>
  <si>
    <t>Vizualizace objektu a čidel na DPPC</t>
  </si>
  <si>
    <t>Výchozí revize</t>
  </si>
  <si>
    <t>Pomocný instal. materiál a nespcifikované pom. práce</t>
  </si>
  <si>
    <t>Datová síť</t>
  </si>
  <si>
    <t>polička s perforací 1U/550mm, max. nosnost 40kg, 19"</t>
  </si>
  <si>
    <t>LAN vyvazovací panel 1U LIŠTA</t>
  </si>
  <si>
    <t>Popisovací štítky zásuvek</t>
  </si>
  <si>
    <t>Pomocný instalační materiál a nespecifikované práce</t>
  </si>
  <si>
    <t>63.1</t>
  </si>
  <si>
    <t>Měření a nastavení wifi sítě, nastavení controléru - na vlastní stanici uživatele</t>
  </si>
  <si>
    <t>Měření na metalickém spoji (SK+NN)</t>
  </si>
  <si>
    <t>NN</t>
  </si>
  <si>
    <t>zásuvka 1-násobná IP44 s klapkou bílá</t>
  </si>
  <si>
    <t>rámeček 1-násobný bílá</t>
  </si>
  <si>
    <t>rámeček 3-násobný bílá</t>
  </si>
  <si>
    <t>rámeček 4-násobný bílá</t>
  </si>
  <si>
    <t>Krabice univerzální KU68-1902 s víčkem KO 68 o73,5x43mm - úprava kab. osv.</t>
  </si>
  <si>
    <t>Krabice univerzální KU68-1902 s víčkem KO 68 o73,5x43mm - pro 1x zásuvku</t>
  </si>
  <si>
    <t>Podlahová krabice 16M, víko tvrz. plast, šedá - montáž do připraveného místa</t>
  </si>
  <si>
    <t>Sada zásuvek pro podlahovou krabici 4x230V, 4xRj45</t>
  </si>
  <si>
    <t>Rozvodný panel 1U, 19“, 8 x zásuvka dle ČSN, max. 16 A, kabel 3 x 1,5 mm, 2 m - na samostatný jistič v R</t>
  </si>
  <si>
    <t>Multimediální rozvodnice, 14M, podomítková IP30, perforovaná dvířka,</t>
  </si>
  <si>
    <t>Sada zásuvek pro multimediální box, 2x230V, 2xRj45</t>
  </si>
  <si>
    <t>Zásuvka vestavná do multimeduálního boxu, s bezpečnostním blokováním - 3P+E, 32A, 6h/380-415 V, 50/60 Hz, IP44, s vypínačem</t>
  </si>
  <si>
    <t>Drážka v cihelno kamenné stěně</t>
  </si>
  <si>
    <t>79.1</t>
  </si>
  <si>
    <t>Zaomítání a výmalba - stavba</t>
  </si>
  <si>
    <t>Měření a úprava v rozvaděči</t>
  </si>
  <si>
    <t>Úprava kabeláže pro osvětlení</t>
  </si>
  <si>
    <t>Koordinace s technologií osvětlení</t>
  </si>
  <si>
    <t>Revize</t>
  </si>
  <si>
    <t>Společné komponenty</t>
  </si>
  <si>
    <t>RACK , 19", otevřený rack, stojan 32U, 600x600mm</t>
  </si>
  <si>
    <t>Zemnící sada pro RACK</t>
  </si>
  <si>
    <t>sada</t>
  </si>
  <si>
    <t>Lišta vkládací 11x 10, l=2m</t>
  </si>
  <si>
    <t>Lišta vkládací 20x 20, l=2m, bílá</t>
  </si>
  <si>
    <t>Lišta vkládací 20x 20, l=2m, hnědá</t>
  </si>
  <si>
    <t>Trubka 20mm MONOFLEX, trubka ohebná</t>
  </si>
  <si>
    <t>Trubka 25mm MONOFLEX ARG</t>
  </si>
  <si>
    <t>Trubka 50mm MONOFLEX ARG</t>
  </si>
  <si>
    <t>PŘÍCHYTKA 20mm</t>
  </si>
  <si>
    <t>PŘÍCHYTKA 25mm</t>
  </si>
  <si>
    <t>PŘÍCHYTKA 50mm</t>
  </si>
  <si>
    <t>Jistič 1p B   6A 10kA PL7</t>
  </si>
  <si>
    <t>Žlab drátěný 60x100</t>
  </si>
  <si>
    <t>Příslušenství drátěného žlabu (držáky, spojky, výložníky apod.)</t>
  </si>
  <si>
    <t>Třmenová příchytka pro uchycení kabeláže</t>
  </si>
  <si>
    <t>Krabice instalační odbočné a přístrojové, p.o.</t>
  </si>
  <si>
    <t>LED zdroj 12V 50W IP67 SLIM-12V-50W</t>
  </si>
  <si>
    <t>Led pásek 12V, 4,8W/metr, 60LED/metr, svítivost standart SQ</t>
  </si>
  <si>
    <t>Spojovací příslušenství pásků a pom. práce</t>
  </si>
  <si>
    <t>Drážka pro trubku p.o., vysekání</t>
  </si>
  <si>
    <t>106.1</t>
  </si>
  <si>
    <t>Revize stávajícího rozvaděče</t>
  </si>
  <si>
    <t>Doprava osobní i materiálu</t>
  </si>
  <si>
    <t>Projektová dokumentace skut. provedení</t>
  </si>
  <si>
    <t>Jiné koordinace a přípravné práce</t>
  </si>
  <si>
    <t>Ostatní VRN (zař. staveniště, energie, přesuny)</t>
  </si>
  <si>
    <t>Zaškolení</t>
  </si>
  <si>
    <t>Demontáže stáv. zařízení PZTS a VSS</t>
  </si>
  <si>
    <t>6 - VZT</t>
  </si>
  <si>
    <t>1 - Zařízení č. 1  - Zvlhčování</t>
  </si>
  <si>
    <t xml:space="preserve">99 - Ostatní </t>
  </si>
  <si>
    <t>Zařízení č. 1  - Zvlhčování</t>
  </si>
  <si>
    <t>1.A.1</t>
  </si>
  <si>
    <t>1.A.2</t>
  </si>
  <si>
    <t>Čidlo vlhkosti bezdrátové (pro 1.A.1)</t>
  </si>
  <si>
    <t xml:space="preserve">Ostatní </t>
  </si>
  <si>
    <t>99.1</t>
  </si>
  <si>
    <t>Zprovoznění zařízení, uvedení do provozu</t>
  </si>
  <si>
    <t>99.2</t>
  </si>
  <si>
    <t>Zaškolení obsluhy a údržby provozovatele</t>
  </si>
  <si>
    <t>99.3</t>
  </si>
  <si>
    <t>Dokumentace skutečného stavu</t>
  </si>
  <si>
    <t>99.4</t>
  </si>
  <si>
    <t>99.5</t>
  </si>
  <si>
    <t>Doprava mimostaveništní, přesun hmot po staveništi</t>
  </si>
  <si>
    <t>7 - MaR</t>
  </si>
  <si>
    <t>D1 - PERIFERIE</t>
  </si>
  <si>
    <t xml:space="preserve">    D2 - MRS1</t>
  </si>
  <si>
    <t xml:space="preserve">    D3 - MRS2</t>
  </si>
  <si>
    <t xml:space="preserve">    D4 - MRS3</t>
  </si>
  <si>
    <t>D5 - KABELY A NOSNÁ ČÁST</t>
  </si>
  <si>
    <t>Položka:</t>
  </si>
  <si>
    <t>Při vyplňování výkazu výměr je nutné respektovat dále uvedené pokyny:</t>
  </si>
  <si>
    <t>PERIFERIE</t>
  </si>
  <si>
    <t>TRV-…</t>
  </si>
  <si>
    <t>Bezdrátový dataloger, 868MHz protokol WMBUS (EN 13757-4), teplota + rel.vlhkost, bez ovladacího kolečka a displeje, barva bílá, napájení baterie 3x1,5V alk. typ AA, životnost baterie &gt;10 let</t>
  </si>
  <si>
    <t>MT-…</t>
  </si>
  <si>
    <t>Bezdrátová programovatelná radiátorová termostatická hlavice, napájení baterie 2x1,5V alk. typ AA, připojení M30 x 1,5mm, komunikace ZigBee s centrální jednotkou, vč. příslušenství pro montáž na konkrétní radiátorový ventil (nutno ověřit na stavbě před do</t>
  </si>
  <si>
    <t>D2</t>
  </si>
  <si>
    <t>MRS1</t>
  </si>
  <si>
    <t>Nástěnný datový rozvaděč RAK 20U 600 x 600mm, skleněné dveře</t>
  </si>
  <si>
    <t>ROUTER</t>
  </si>
  <si>
    <t>N1</t>
  </si>
  <si>
    <t>Převodník Ethernet – RS485, Modbus RTU/IP router</t>
  </si>
  <si>
    <t>U1</t>
  </si>
  <si>
    <t>Zdroj na DIN 120W 24V DC</t>
  </si>
  <si>
    <t>Centrální jednotka pro bezdrátové termostatické hlavice, mobilní app zdarma, zdroj napájení 5V součástí, RJ45, LAN, ethernet 10/100M, ZigBee/IEEE 802.15.4</t>
  </si>
  <si>
    <t>Pol1a</t>
  </si>
  <si>
    <t>Zásuvka 230V - 10A, na DIN lištu</t>
  </si>
  <si>
    <t>Pol2a</t>
  </si>
  <si>
    <t>Jistič 10A, charakteristika C</t>
  </si>
  <si>
    <t>D3</t>
  </si>
  <si>
    <t>MRS2</t>
  </si>
  <si>
    <t>Plastová instalační krabice 400 x 300 x 170mm</t>
  </si>
  <si>
    <t>Gateway/repeater pro komunikaci s bezdrátovými zařízeními KFP, RS485 (Modbus RTU), napájení 230 V</t>
  </si>
  <si>
    <t>Repeater radiového signálu 868MHz pro bezdrátové termostatické hlavice, napájení 230V (do zásuvky)</t>
  </si>
  <si>
    <t>Pol1b</t>
  </si>
  <si>
    <t>Pol2b</t>
  </si>
  <si>
    <t>D4</t>
  </si>
  <si>
    <t>MRS3</t>
  </si>
  <si>
    <t>N5</t>
  </si>
  <si>
    <t>N6</t>
  </si>
  <si>
    <t>Pol1</t>
  </si>
  <si>
    <t>Pol2</t>
  </si>
  <si>
    <t>D5</t>
  </si>
  <si>
    <t>KABELY A NOSNÁ ČÁST</t>
  </si>
  <si>
    <t>Pol3</t>
  </si>
  <si>
    <t>J-Y(St)Y 2 x 2 x 0,8</t>
  </si>
  <si>
    <t>Pol4</t>
  </si>
  <si>
    <t>CYKY-J 3 x 1,5</t>
  </si>
  <si>
    <t>Pol5</t>
  </si>
  <si>
    <t>UTP CAT5</t>
  </si>
  <si>
    <t>Pol6</t>
  </si>
  <si>
    <t>Plastová lišta vkládací 25x22</t>
  </si>
  <si>
    <t>Pol7</t>
  </si>
  <si>
    <t>Ostatní drobný elektroinstalační materiál (příchytky, pásky,…)</t>
  </si>
  <si>
    <t>Pol8</t>
  </si>
  <si>
    <t>Montáže</t>
  </si>
  <si>
    <t>Pol9</t>
  </si>
  <si>
    <t>Naprogramování vizualizace</t>
  </si>
  <si>
    <t>Pol10</t>
  </si>
  <si>
    <t>- dílenská dokumentace dodavatele</t>
  </si>
  <si>
    <t>Pol11</t>
  </si>
  <si>
    <t>- dokumentace skutečného provedení</t>
  </si>
  <si>
    <t>Pol12</t>
  </si>
  <si>
    <t>- manuály</t>
  </si>
  <si>
    <t>Pol13</t>
  </si>
  <si>
    <t>- zaškolení</t>
  </si>
  <si>
    <t>Pol14</t>
  </si>
  <si>
    <t>- testy a revize</t>
  </si>
  <si>
    <t>Pol15</t>
  </si>
  <si>
    <t>- zkušební provoz</t>
  </si>
  <si>
    <t>Pol16</t>
  </si>
  <si>
    <t>- výchozí revize</t>
  </si>
  <si>
    <t>8 - Vedlejší a ostatní ná...</t>
  </si>
  <si>
    <t>VRN - Vedlejší rozpočtové náklady</t>
  </si>
  <si>
    <t xml:space="preserve">    VRN3 - Zařízení staveniště</t>
  </si>
  <si>
    <t xml:space="preserve">    VRN4 - Inženýrská činnost</t>
  </si>
  <si>
    <t xml:space="preserve">    VRN5 - Finanční náklady</t>
  </si>
  <si>
    <t xml:space="preserve">    VRN9 - Ostatní náklady</t>
  </si>
  <si>
    <t>VRN</t>
  </si>
  <si>
    <t>Vedlejší rozpočtové náklady</t>
  </si>
  <si>
    <t>VRN3</t>
  </si>
  <si>
    <t>Zařízení staveniště</t>
  </si>
  <si>
    <t>030001000</t>
  </si>
  <si>
    <t>VRN4</t>
  </si>
  <si>
    <t>Inženýrská činnost</t>
  </si>
  <si>
    <t>040001000</t>
  </si>
  <si>
    <t>VRN5</t>
  </si>
  <si>
    <t>Finanční náklady</t>
  </si>
  <si>
    <t>050001000</t>
  </si>
  <si>
    <t>Finanční náklady (pojištění, záruky)</t>
  </si>
  <si>
    <t>VRN9</t>
  </si>
  <si>
    <t>Ostatní náklady</t>
  </si>
  <si>
    <t>090001000</t>
  </si>
  <si>
    <t>Ostatní náklady - spolupráce s památkáři</t>
  </si>
  <si>
    <t xml:space="preserve">Revitalizace prostor OGV, objekt Masarykovo náměstí 24, Jihlava </t>
  </si>
  <si>
    <t xml:space="preserve">Zvlhčovač adiabatický, cirkulační (se zásobníkem na vodu) zásobník na vodu s kolečky, čidlo hladiny, čidlo přetečení ele.příkon max 72 W/230V, hluk max. LpA 50 dB, LwA 65 dB zvlhč.výkon 1,7 kg/h 25°C/20%,  1,2 kg/h 23°C/45% </t>
  </si>
  <si>
    <t xml:space="preserve">Dokumentace pro předání díla:  návod k obsluze - generální a jednotlivých strojů a zařízení  protokol o zaškolení                                                                       protokol o uvedení zařízení do provozu                     protokol o předání zařízení                                                ostatní potřebné protokoly (pokud budou potřebné)                                                       </t>
  </si>
  <si>
    <t>Spojovací, závěsový, těsnící, izolační a montážní materiál - jinde neuvedený</t>
  </si>
  <si>
    <r>
      <t xml:space="preserve">Poznámka k položce:
Předmětem plnění je kompletní dodávka, montáž, doprava, vnitrostaveništní manipulace, veškerý související doplňkový, podružný a montážní materiál tak, aby celé zařízení bylo funkční a splňovalo všechny předpisy, které se na ně vztahují.
Součásti ceny všech položek je vybalení veškerého dodaného materiálu včetně ekologické likvidace obalů a jejich součástí.
Součástí ceny musí být veškeré náklady, aby cena byla konečná a zahrnovala celou dodávku a montáž akce.
Všechny použité výrobky musí mít osvědčení o schválení k provozu v České republice.
V průběhu provádění prací budou respektovány všechny příslušné platné předpisy a požadavky BOZP. Náklady vyplývající z jejich dodržení jsou součástí jednotkové ceny a nebudou zvlášť hrazeny.
Veškeré práce budou provedeny úhledně, řádně a kvalitně řemeslným způsobem.
Součástí dodávky a součástí jednotkových cen jsou také veškeré pomocné práce, výkony přípomocí jako zhotovení drážek, sekání či řezání otvorů, vrtání jádrových vrtů pro prostupy instalací stěnami a stropy, zednické zapravení a začištění drážek, prostupů a otvorů a úklid staveniště od suti, zbytků materiálu, pomocných konstrukcí, lešení apod.
</t>
    </r>
    <r>
      <rPr>
        <b/>
        <i/>
        <u val="single"/>
        <sz val="7"/>
        <color rgb="FF969696"/>
        <rFont val="Arial CE"/>
        <family val="2"/>
      </rPr>
      <t>Funkčnost systému MaR v tomto objektu je vázána na realizaci i části v objektu Komenského 10. V objektu Komenského 10 je instalováno zařízení (miniserver), které je z funkčního hlediska potřebné pro tuto část.</t>
    </r>
  </si>
  <si>
    <t>Routovací zařízení s dobrým výkonem pro kanceláře a menší podniky, 5x Gigabit Ethernet, 5x Fast Ethernet, 1x Gbit SFP, microUSB, 600MHz procesor , WiFi 802.11b/g/n, 128MB RAM, RouterOS Level 5, podpora PoE napájení.</t>
  </si>
  <si>
    <t>99.6</t>
  </si>
  <si>
    <t>Zadavatel</t>
  </si>
  <si>
    <t>Dodavatel:</t>
  </si>
  <si>
    <t>Dodavatel</t>
  </si>
  <si>
    <t>Měnit lze pouze buňky se žlutým podbarvením!
1) na prvním listu Rekapitulace stavby vyplňte v sestavě
    a) Souhrnný list
       - údaje o Dodavateli
         (přenesou se do ostatních sestav i v jiných listech)
    b) Rekapitulace objektů
       - potřebné Ostatní náklady
2) na vybraných listech vyplňte v sestavě
    a) Krycí list
       - údaje o Dodavateli, pokud se liší od údajů o Dodavateli na Souhrnném
          listu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</si>
  <si>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Instalační kabel CAT6A FTP PVC Eca 500m/cívka SXKD-6-FTP-PVC</t>
  </si>
  <si>
    <t>Zásuvka datová 2× RJ45 CAT6A, rámečky v NN</t>
  </si>
  <si>
    <t>LAN patch panel CAT.6A 48*RJ45/U 2U 19'</t>
  </si>
  <si>
    <t>HD patch panel KOMPAKT 24xRJ45 Cat.6A STP 0,5U černý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</si>
</sst>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1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  <font>
      <b/>
      <i/>
      <u val="single"/>
      <sz val="7"/>
      <color rgb="FF969696"/>
      <name val="Arial CE"/>
      <family val="2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238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9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0" borderId="0" xfId="0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24" fillId="4" borderId="0" xfId="0" applyFont="1" applyFill="1" applyAlignment="1">
      <alignment horizontal="center" vertical="center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4" fontId="26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2" fillId="0" borderId="17" xfId="0" applyNumberFormat="1" applyFont="1" applyBorder="1" applyAlignment="1">
      <alignment vertical="center"/>
    </xf>
    <xf numFmtId="4" fontId="22" fillId="0" borderId="0" xfId="0" applyNumberFormat="1" applyFont="1" applyAlignment="1">
      <alignment vertical="center"/>
    </xf>
    <xf numFmtId="166" fontId="22" fillId="0" borderId="0" xfId="0" applyNumberFormat="1" applyFont="1" applyAlignment="1">
      <alignment vertical="center"/>
    </xf>
    <xf numFmtId="4" fontId="22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1" fillId="0" borderId="17" xfId="0" applyNumberFormat="1" applyFont="1" applyBorder="1" applyAlignment="1">
      <alignment vertical="center"/>
    </xf>
    <xf numFmtId="4" fontId="31" fillId="0" borderId="0" xfId="0" applyNumberFormat="1" applyFont="1" applyAlignment="1">
      <alignment vertical="center"/>
    </xf>
    <xf numFmtId="166" fontId="31" fillId="0" borderId="0" xfId="0" applyNumberFormat="1" applyFont="1" applyAlignment="1">
      <alignment vertical="center"/>
    </xf>
    <xf numFmtId="4" fontId="31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31" fillId="0" borderId="18" xfId="0" applyNumberFormat="1" applyFont="1" applyBorder="1" applyAlignment="1">
      <alignment vertical="center"/>
    </xf>
    <xf numFmtId="4" fontId="31" fillId="0" borderId="19" xfId="0" applyNumberFormat="1" applyFont="1" applyBorder="1" applyAlignment="1">
      <alignment vertical="center"/>
    </xf>
    <xf numFmtId="166" fontId="31" fillId="0" borderId="19" xfId="0" applyNumberFormat="1" applyFont="1" applyBorder="1" applyAlignment="1">
      <alignment vertical="center"/>
    </xf>
    <xf numFmtId="4" fontId="31" fillId="0" borderId="20" xfId="0" applyNumberFormat="1" applyFont="1" applyBorder="1" applyAlignment="1">
      <alignment vertical="center"/>
    </xf>
    <xf numFmtId="0" fontId="32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4" fillId="4" borderId="0" xfId="0" applyFont="1" applyFill="1" applyAlignment="1">
      <alignment horizontal="left" vertical="center"/>
    </xf>
    <xf numFmtId="0" fontId="24" fillId="4" borderId="0" xfId="0" applyFont="1" applyFill="1" applyAlignment="1">
      <alignment horizontal="right" vertical="center"/>
    </xf>
    <xf numFmtId="0" fontId="33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4" fillId="4" borderId="13" xfId="0" applyFont="1" applyFill="1" applyBorder="1" applyAlignment="1">
      <alignment horizontal="center" vertical="center" wrapText="1"/>
    </xf>
    <xf numFmtId="0" fontId="24" fillId="4" borderId="14" xfId="0" applyFont="1" applyFill="1" applyBorder="1" applyAlignment="1">
      <alignment horizontal="center" vertical="center" wrapText="1"/>
    </xf>
    <xf numFmtId="0" fontId="24" fillId="4" borderId="15" xfId="0" applyFont="1" applyFill="1" applyBorder="1" applyAlignment="1">
      <alignment horizontal="center" vertical="center" wrapText="1"/>
    </xf>
    <xf numFmtId="0" fontId="24" fillId="4" borderId="0" xfId="0" applyFont="1" applyFill="1" applyAlignment="1">
      <alignment horizontal="center" vertical="center" wrapText="1"/>
    </xf>
    <xf numFmtId="4" fontId="26" fillId="0" borderId="0" xfId="0" applyNumberFormat="1" applyFont="1"/>
    <xf numFmtId="166" fontId="34" fillId="0" borderId="10" xfId="0" applyNumberFormat="1" applyFont="1" applyBorder="1"/>
    <xf numFmtId="166" fontId="34" fillId="0" borderId="11" xfId="0" applyNumberFormat="1" applyFont="1" applyBorder="1"/>
    <xf numFmtId="4" fontId="35" fillId="0" borderId="0" xfId="0" applyNumberFormat="1" applyFont="1" applyAlignment="1">
      <alignment vertical="center"/>
    </xf>
    <xf numFmtId="0" fontId="9" fillId="0" borderId="3" xfId="0" applyFont="1" applyBorder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Protection="1">
      <protection locked="0"/>
    </xf>
    <xf numFmtId="4" fontId="7" fillId="0" borderId="0" xfId="0" applyNumberFormat="1" applyFont="1"/>
    <xf numFmtId="0" fontId="9" fillId="0" borderId="17" xfId="0" applyFont="1" applyBorder="1"/>
    <xf numFmtId="166" fontId="9" fillId="0" borderId="0" xfId="0" applyNumberFormat="1" applyFont="1"/>
    <xf numFmtId="166" fontId="9" fillId="0" borderId="12" xfId="0" applyNumberFormat="1" applyFont="1" applyBorder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/>
    <xf numFmtId="0" fontId="0" fillId="0" borderId="3" xfId="0" applyBorder="1" applyAlignment="1" applyProtection="1">
      <alignment vertical="center"/>
      <protection locked="0"/>
    </xf>
    <xf numFmtId="0" fontId="24" fillId="0" borderId="22" xfId="0" applyFont="1" applyBorder="1" applyAlignment="1" applyProtection="1">
      <alignment horizontal="center" vertical="center"/>
      <protection locked="0"/>
    </xf>
    <xf numFmtId="49" fontId="24" fillId="0" borderId="22" xfId="0" applyNumberFormat="1" applyFont="1" applyBorder="1" applyAlignment="1" applyProtection="1">
      <alignment horizontal="left" vertical="center" wrapText="1"/>
      <protection locked="0"/>
    </xf>
    <xf numFmtId="0" fontId="24" fillId="0" borderId="22" xfId="0" applyFont="1" applyBorder="1" applyAlignment="1" applyProtection="1">
      <alignment horizontal="left" vertical="center" wrapText="1"/>
      <protection locked="0"/>
    </xf>
    <xf numFmtId="0" fontId="24" fillId="0" borderId="22" xfId="0" applyFont="1" applyBorder="1" applyAlignment="1" applyProtection="1">
      <alignment horizontal="center" vertical="center" wrapText="1"/>
      <protection locked="0"/>
    </xf>
    <xf numFmtId="167" fontId="24" fillId="0" borderId="22" xfId="0" applyNumberFormat="1" applyFont="1" applyBorder="1" applyAlignment="1" applyProtection="1">
      <alignment vertical="center"/>
      <protection locked="0"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25" fillId="2" borderId="17" xfId="0" applyFont="1" applyFill="1" applyBorder="1" applyAlignment="1" applyProtection="1">
      <alignment horizontal="left" vertical="center"/>
      <protection locked="0"/>
    </xf>
    <xf numFmtId="0" fontId="25" fillId="0" borderId="0" xfId="0" applyFont="1" applyAlignment="1">
      <alignment horizontal="center" vertical="center"/>
    </xf>
    <xf numFmtId="166" fontId="25" fillId="0" borderId="0" xfId="0" applyNumberFormat="1" applyFont="1" applyAlignment="1">
      <alignment vertical="center"/>
    </xf>
    <xf numFmtId="166" fontId="25" fillId="0" borderId="12" xfId="0" applyNumberFormat="1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10" fillId="0" borderId="3" xfId="0" applyFont="1" applyBorder="1" applyAlignment="1">
      <alignment vertical="center"/>
    </xf>
    <xf numFmtId="0" fontId="3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7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37" fillId="0" borderId="22" xfId="0" applyFont="1" applyBorder="1" applyAlignment="1" applyProtection="1">
      <alignment horizontal="center" vertical="center"/>
      <protection locked="0"/>
    </xf>
    <xf numFmtId="49" fontId="37" fillId="0" borderId="22" xfId="0" applyNumberFormat="1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center" vertical="center" wrapText="1"/>
      <protection locked="0"/>
    </xf>
    <xf numFmtId="167" fontId="37" fillId="0" borderId="22" xfId="0" applyNumberFormat="1" applyFont="1" applyBorder="1" applyAlignment="1" applyProtection="1">
      <alignment vertical="center"/>
      <protection locked="0"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 locked="0"/>
    </xf>
    <xf numFmtId="0" fontId="38" fillId="0" borderId="22" xfId="0" applyFont="1" applyBorder="1" applyAlignment="1" applyProtection="1">
      <alignment vertical="center"/>
      <protection locked="0"/>
    </xf>
    <xf numFmtId="0" fontId="38" fillId="0" borderId="3" xfId="0" applyFont="1" applyBorder="1" applyAlignment="1">
      <alignment vertical="center"/>
    </xf>
    <xf numFmtId="0" fontId="37" fillId="2" borderId="17" xfId="0" applyFont="1" applyFill="1" applyBorder="1" applyAlignment="1" applyProtection="1">
      <alignment horizontal="left" vertical="center"/>
      <protection locked="0"/>
    </xf>
    <xf numFmtId="0" fontId="37" fillId="0" borderId="0" xfId="0" applyFont="1" applyAlignment="1">
      <alignment horizontal="center" vertical="center"/>
    </xf>
    <xf numFmtId="0" fontId="39" fillId="0" borderId="0" xfId="0" applyFont="1" applyAlignment="1">
      <alignment vertical="center" wrapText="1"/>
    </xf>
    <xf numFmtId="0" fontId="0" fillId="0" borderId="0" xfId="0" applyAlignment="1" applyProtection="1">
      <alignment vertical="center"/>
      <protection locked="0"/>
    </xf>
    <xf numFmtId="0" fontId="0" fillId="0" borderId="17" xfId="0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167" fontId="13" fillId="0" borderId="0" xfId="0" applyNumberFormat="1" applyFont="1" applyAlignment="1">
      <alignment vertical="center"/>
    </xf>
    <xf numFmtId="0" fontId="13" fillId="0" borderId="0" xfId="0" applyFont="1" applyAlignment="1" applyProtection="1">
      <alignment vertical="center"/>
      <protection locked="0"/>
    </xf>
    <xf numFmtId="0" fontId="13" fillId="0" borderId="17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25" fillId="2" borderId="18" xfId="0" applyFont="1" applyFill="1" applyBorder="1" applyAlignment="1" applyProtection="1">
      <alignment horizontal="left" vertical="center"/>
      <protection locked="0"/>
    </xf>
    <xf numFmtId="0" fontId="25" fillId="0" borderId="19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166" fontId="25" fillId="0" borderId="19" xfId="0" applyNumberFormat="1" applyFont="1" applyBorder="1" applyAlignment="1">
      <alignment vertical="center"/>
    </xf>
    <xf numFmtId="166" fontId="25" fillId="0" borderId="20" xfId="0" applyNumberFormat="1" applyFont="1" applyBorder="1" applyAlignment="1">
      <alignment vertical="center"/>
    </xf>
    <xf numFmtId="0" fontId="15" fillId="5" borderId="0" xfId="0" applyFont="1" applyFill="1" applyAlignment="1">
      <alignment horizontal="center" vertical="center"/>
    </xf>
    <xf numFmtId="0" fontId="0" fillId="0" borderId="0" xfId="0"/>
    <xf numFmtId="4" fontId="20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21" xfId="0" applyFill="1" applyBorder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9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4" fontId="30" fillId="0" borderId="0" xfId="0" applyNumberFormat="1" applyFont="1" applyAlignment="1">
      <alignment vertical="center"/>
    </xf>
    <xf numFmtId="0" fontId="30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4" fontId="26" fillId="0" borderId="0" xfId="0" applyNumberFormat="1" applyFont="1" applyAlignment="1">
      <alignment horizontal="right" vertical="center"/>
    </xf>
    <xf numFmtId="4" fontId="26" fillId="0" borderId="0" xfId="0" applyNumberFormat="1" applyFont="1" applyAlignment="1">
      <alignment vertical="center"/>
    </xf>
    <xf numFmtId="0" fontId="29" fillId="0" borderId="0" xfId="0" applyFont="1" applyAlignment="1">
      <alignment horizontal="left" vertical="center" wrapText="1"/>
    </xf>
    <xf numFmtId="0" fontId="22" fillId="0" borderId="16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3" fillId="0" borderId="17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4" borderId="6" xfId="0" applyFont="1" applyFill="1" applyBorder="1" applyAlignment="1">
      <alignment horizontal="center" vertical="center"/>
    </xf>
    <xf numFmtId="0" fontId="24" fillId="4" borderId="7" xfId="0" applyFont="1" applyFill="1" applyBorder="1" applyAlignment="1">
      <alignment horizontal="left" vertical="center"/>
    </xf>
    <xf numFmtId="0" fontId="24" fillId="4" borderId="7" xfId="0" applyFont="1" applyFill="1" applyBorder="1" applyAlignment="1">
      <alignment horizontal="right" vertical="center"/>
    </xf>
    <xf numFmtId="0" fontId="24" fillId="4" borderId="7" xfId="0" applyFont="1" applyFill="1" applyBorder="1" applyAlignment="1">
      <alignment horizontal="center" vertical="center"/>
    </xf>
    <xf numFmtId="0" fontId="24" fillId="4" borderId="21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2"/>
  <sheetViews>
    <sheetView showGridLines="0" workbookViewId="0" topLeftCell="A1">
      <selection activeCell="E14" sqref="E14:AJ14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710937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44:72" ht="37" customHeight="1">
      <c r="AR2" s="195" t="s">
        <v>5</v>
      </c>
      <c r="AS2" s="196"/>
      <c r="AT2" s="196"/>
      <c r="AU2" s="196"/>
      <c r="AV2" s="196"/>
      <c r="AW2" s="196"/>
      <c r="AX2" s="196"/>
      <c r="AY2" s="196"/>
      <c r="AZ2" s="196"/>
      <c r="BA2" s="196"/>
      <c r="BB2" s="196"/>
      <c r="BC2" s="196"/>
      <c r="BD2" s="196"/>
      <c r="BE2" s="196"/>
      <c r="BS2" s="17" t="s">
        <v>6</v>
      </c>
      <c r="BT2" s="17" t="s">
        <v>7</v>
      </c>
    </row>
    <row r="3" spans="2:72" ht="7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ht="25" customHeight="1">
      <c r="B4" s="20"/>
      <c r="D4" s="21" t="s">
        <v>9</v>
      </c>
      <c r="AR4" s="20"/>
      <c r="AS4" s="22" t="s">
        <v>10</v>
      </c>
      <c r="BE4" s="23" t="s">
        <v>11</v>
      </c>
      <c r="BS4" s="17" t="s">
        <v>12</v>
      </c>
    </row>
    <row r="5" spans="2:71" ht="12" customHeight="1">
      <c r="B5" s="20"/>
      <c r="D5" s="24" t="s">
        <v>13</v>
      </c>
      <c r="K5" s="207" t="s">
        <v>14</v>
      </c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6"/>
      <c r="AJ5" s="196"/>
      <c r="AK5" s="196"/>
      <c r="AL5" s="196"/>
      <c r="AM5" s="196"/>
      <c r="AN5" s="196"/>
      <c r="AO5" s="196"/>
      <c r="AR5" s="20"/>
      <c r="BE5" s="204" t="s">
        <v>1576</v>
      </c>
      <c r="BS5" s="17" t="s">
        <v>6</v>
      </c>
    </row>
    <row r="6" spans="2:71" ht="37" customHeight="1">
      <c r="B6" s="20"/>
      <c r="D6" s="26" t="s">
        <v>15</v>
      </c>
      <c r="K6" s="208" t="s">
        <v>1566</v>
      </c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6"/>
      <c r="AK6" s="196"/>
      <c r="AL6" s="196"/>
      <c r="AM6" s="196"/>
      <c r="AN6" s="196"/>
      <c r="AO6" s="196"/>
      <c r="AR6" s="20"/>
      <c r="BE6" s="205"/>
      <c r="BS6" s="17" t="s">
        <v>6</v>
      </c>
    </row>
    <row r="7" spans="2:71" ht="12" customHeight="1">
      <c r="B7" s="20"/>
      <c r="D7" s="27" t="s">
        <v>16</v>
      </c>
      <c r="K7" s="25" t="s">
        <v>1</v>
      </c>
      <c r="AK7" s="27" t="s">
        <v>17</v>
      </c>
      <c r="AN7" s="25" t="s">
        <v>1</v>
      </c>
      <c r="AR7" s="20"/>
      <c r="BE7" s="205"/>
      <c r="BS7" s="17" t="s">
        <v>6</v>
      </c>
    </row>
    <row r="8" spans="2:71" ht="12" customHeight="1">
      <c r="B8" s="20"/>
      <c r="D8" s="27" t="s">
        <v>18</v>
      </c>
      <c r="K8" s="25" t="s">
        <v>19</v>
      </c>
      <c r="AK8" s="27" t="s">
        <v>20</v>
      </c>
      <c r="AN8" s="28" t="s">
        <v>21</v>
      </c>
      <c r="AR8" s="20"/>
      <c r="BE8" s="205"/>
      <c r="BS8" s="17" t="s">
        <v>6</v>
      </c>
    </row>
    <row r="9" spans="2:71" ht="14.4" customHeight="1">
      <c r="B9" s="20"/>
      <c r="AR9" s="20"/>
      <c r="BE9" s="205"/>
      <c r="BS9" s="17" t="s">
        <v>6</v>
      </c>
    </row>
    <row r="10" spans="2:71" ht="12" customHeight="1">
      <c r="B10" s="20"/>
      <c r="D10" s="27" t="s">
        <v>22</v>
      </c>
      <c r="AK10" s="27" t="s">
        <v>23</v>
      </c>
      <c r="AN10" s="25" t="s">
        <v>1</v>
      </c>
      <c r="AR10" s="20"/>
      <c r="BE10" s="205"/>
      <c r="BS10" s="17" t="s">
        <v>6</v>
      </c>
    </row>
    <row r="11" spans="2:71" ht="18.5" customHeight="1">
      <c r="B11" s="20"/>
      <c r="E11" s="25" t="s">
        <v>24</v>
      </c>
      <c r="AK11" s="27" t="s">
        <v>25</v>
      </c>
      <c r="AN11" s="25" t="s">
        <v>1</v>
      </c>
      <c r="AR11" s="20"/>
      <c r="BE11" s="205"/>
      <c r="BS11" s="17" t="s">
        <v>6</v>
      </c>
    </row>
    <row r="12" spans="2:71" ht="7" customHeight="1">
      <c r="B12" s="20"/>
      <c r="AR12" s="20"/>
      <c r="BE12" s="205"/>
      <c r="BS12" s="17" t="s">
        <v>6</v>
      </c>
    </row>
    <row r="13" spans="2:71" ht="12" customHeight="1">
      <c r="B13" s="20"/>
      <c r="D13" s="27" t="s">
        <v>1574</v>
      </c>
      <c r="AK13" s="27" t="s">
        <v>23</v>
      </c>
      <c r="AN13" s="29" t="s">
        <v>26</v>
      </c>
      <c r="AR13" s="20"/>
      <c r="BE13" s="205"/>
      <c r="BS13" s="17" t="s">
        <v>6</v>
      </c>
    </row>
    <row r="14" spans="2:71" ht="12.5">
      <c r="B14" s="20"/>
      <c r="E14" s="209" t="s">
        <v>26</v>
      </c>
      <c r="F14" s="210"/>
      <c r="G14" s="210"/>
      <c r="H14" s="210"/>
      <c r="I14" s="210"/>
      <c r="J14" s="210"/>
      <c r="K14" s="210"/>
      <c r="L14" s="210"/>
      <c r="M14" s="210"/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0"/>
      <c r="AA14" s="210"/>
      <c r="AB14" s="210"/>
      <c r="AC14" s="210"/>
      <c r="AD14" s="210"/>
      <c r="AE14" s="210"/>
      <c r="AF14" s="210"/>
      <c r="AG14" s="210"/>
      <c r="AH14" s="210"/>
      <c r="AI14" s="210"/>
      <c r="AJ14" s="210"/>
      <c r="AK14" s="27" t="s">
        <v>25</v>
      </c>
      <c r="AN14" s="29" t="s">
        <v>26</v>
      </c>
      <c r="AR14" s="20"/>
      <c r="BE14" s="205"/>
      <c r="BS14" s="17" t="s">
        <v>6</v>
      </c>
    </row>
    <row r="15" spans="2:71" ht="7" customHeight="1">
      <c r="B15" s="20"/>
      <c r="AR15" s="20"/>
      <c r="BE15" s="205"/>
      <c r="BS15" s="17" t="s">
        <v>3</v>
      </c>
    </row>
    <row r="16" spans="2:71" ht="12" customHeight="1">
      <c r="B16" s="20"/>
      <c r="D16" s="27" t="s">
        <v>27</v>
      </c>
      <c r="AK16" s="27" t="s">
        <v>23</v>
      </c>
      <c r="AN16" s="25" t="s">
        <v>1</v>
      </c>
      <c r="AR16" s="20"/>
      <c r="BE16" s="205"/>
      <c r="BS16" s="17" t="s">
        <v>3</v>
      </c>
    </row>
    <row r="17" spans="2:71" ht="18.5" customHeight="1">
      <c r="B17" s="20"/>
      <c r="E17" s="25" t="s">
        <v>28</v>
      </c>
      <c r="AK17" s="27" t="s">
        <v>25</v>
      </c>
      <c r="AN17" s="25" t="s">
        <v>1</v>
      </c>
      <c r="AR17" s="20"/>
      <c r="BE17" s="205"/>
      <c r="BS17" s="17" t="s">
        <v>29</v>
      </c>
    </row>
    <row r="18" spans="2:71" ht="7" customHeight="1">
      <c r="B18" s="20"/>
      <c r="AR18" s="20"/>
      <c r="BE18" s="205"/>
      <c r="BS18" s="17" t="s">
        <v>6</v>
      </c>
    </row>
    <row r="19" spans="2:71" ht="12" customHeight="1">
      <c r="B19" s="20"/>
      <c r="D19" s="27" t="s">
        <v>30</v>
      </c>
      <c r="AK19" s="27" t="s">
        <v>23</v>
      </c>
      <c r="AN19" s="25" t="s">
        <v>1</v>
      </c>
      <c r="AR19" s="20"/>
      <c r="BE19" s="205"/>
      <c r="BS19" s="17" t="s">
        <v>6</v>
      </c>
    </row>
    <row r="20" spans="2:71" ht="18.5" customHeight="1">
      <c r="B20" s="20"/>
      <c r="E20" s="25" t="s">
        <v>19</v>
      </c>
      <c r="AK20" s="27" t="s">
        <v>25</v>
      </c>
      <c r="AN20" s="25" t="s">
        <v>1</v>
      </c>
      <c r="AR20" s="20"/>
      <c r="BE20" s="205"/>
      <c r="BS20" s="17" t="s">
        <v>29</v>
      </c>
    </row>
    <row r="21" spans="2:57" ht="7" customHeight="1">
      <c r="B21" s="20"/>
      <c r="AR21" s="20"/>
      <c r="BE21" s="205"/>
    </row>
    <row r="22" spans="2:57" ht="12" customHeight="1">
      <c r="B22" s="20"/>
      <c r="D22" s="27" t="s">
        <v>31</v>
      </c>
      <c r="AR22" s="20"/>
      <c r="BE22" s="205"/>
    </row>
    <row r="23" spans="2:57" ht="16.5" customHeight="1">
      <c r="B23" s="20"/>
      <c r="E23" s="211" t="s">
        <v>1</v>
      </c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P23" s="211"/>
      <c r="Q23" s="211"/>
      <c r="R23" s="211"/>
      <c r="S23" s="211"/>
      <c r="T23" s="211"/>
      <c r="U23" s="211"/>
      <c r="V23" s="211"/>
      <c r="W23" s="211"/>
      <c r="X23" s="211"/>
      <c r="Y23" s="211"/>
      <c r="Z23" s="211"/>
      <c r="AA23" s="211"/>
      <c r="AB23" s="211"/>
      <c r="AC23" s="211"/>
      <c r="AD23" s="211"/>
      <c r="AE23" s="211"/>
      <c r="AF23" s="211"/>
      <c r="AG23" s="211"/>
      <c r="AH23" s="211"/>
      <c r="AI23" s="211"/>
      <c r="AJ23" s="211"/>
      <c r="AK23" s="211"/>
      <c r="AL23" s="211"/>
      <c r="AM23" s="211"/>
      <c r="AN23" s="211"/>
      <c r="AR23" s="20"/>
      <c r="BE23" s="205"/>
    </row>
    <row r="24" spans="2:57" ht="7" customHeight="1">
      <c r="B24" s="20"/>
      <c r="AR24" s="20"/>
      <c r="BE24" s="205"/>
    </row>
    <row r="25" spans="2:57" ht="7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05"/>
    </row>
    <row r="26" spans="2:57" s="1" customFormat="1" ht="25.9" customHeight="1">
      <c r="B26" s="32"/>
      <c r="D26" s="33" t="s">
        <v>32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212">
        <f>ROUND(AG94,2)</f>
        <v>0</v>
      </c>
      <c r="AL26" s="213"/>
      <c r="AM26" s="213"/>
      <c r="AN26" s="213"/>
      <c r="AO26" s="213"/>
      <c r="AR26" s="32"/>
      <c r="BE26" s="205"/>
    </row>
    <row r="27" spans="2:57" s="1" customFormat="1" ht="7" customHeight="1">
      <c r="B27" s="32"/>
      <c r="AR27" s="32"/>
      <c r="BE27" s="205"/>
    </row>
    <row r="28" spans="2:57" s="1" customFormat="1" ht="12.5">
      <c r="B28" s="32"/>
      <c r="L28" s="214" t="s">
        <v>33</v>
      </c>
      <c r="M28" s="214"/>
      <c r="N28" s="214"/>
      <c r="O28" s="214"/>
      <c r="P28" s="214"/>
      <c r="W28" s="214" t="s">
        <v>34</v>
      </c>
      <c r="X28" s="214"/>
      <c r="Y28" s="214"/>
      <c r="Z28" s="214"/>
      <c r="AA28" s="214"/>
      <c r="AB28" s="214"/>
      <c r="AC28" s="214"/>
      <c r="AD28" s="214"/>
      <c r="AE28" s="214"/>
      <c r="AK28" s="214" t="s">
        <v>35</v>
      </c>
      <c r="AL28" s="214"/>
      <c r="AM28" s="214"/>
      <c r="AN28" s="214"/>
      <c r="AO28" s="214"/>
      <c r="AR28" s="32"/>
      <c r="BE28" s="205"/>
    </row>
    <row r="29" spans="2:57" s="2" customFormat="1" ht="14.4" customHeight="1">
      <c r="B29" s="36"/>
      <c r="D29" s="27" t="s">
        <v>36</v>
      </c>
      <c r="F29" s="27" t="s">
        <v>37</v>
      </c>
      <c r="L29" s="199">
        <v>0.21</v>
      </c>
      <c r="M29" s="198"/>
      <c r="N29" s="198"/>
      <c r="O29" s="198"/>
      <c r="P29" s="198"/>
      <c r="W29" s="197">
        <f>ROUND(AZ94,2)</f>
        <v>0</v>
      </c>
      <c r="X29" s="198"/>
      <c r="Y29" s="198"/>
      <c r="Z29" s="198"/>
      <c r="AA29" s="198"/>
      <c r="AB29" s="198"/>
      <c r="AC29" s="198"/>
      <c r="AD29" s="198"/>
      <c r="AE29" s="198"/>
      <c r="AK29" s="197">
        <f>ROUND(AV94,2)</f>
        <v>0</v>
      </c>
      <c r="AL29" s="198"/>
      <c r="AM29" s="198"/>
      <c r="AN29" s="198"/>
      <c r="AO29" s="198"/>
      <c r="AR29" s="36"/>
      <c r="BE29" s="206"/>
    </row>
    <row r="30" spans="2:57" s="2" customFormat="1" ht="14.4" customHeight="1">
      <c r="B30" s="36"/>
      <c r="F30" s="27" t="s">
        <v>38</v>
      </c>
      <c r="L30" s="199">
        <v>0.15</v>
      </c>
      <c r="M30" s="198"/>
      <c r="N30" s="198"/>
      <c r="O30" s="198"/>
      <c r="P30" s="198"/>
      <c r="W30" s="197">
        <f>ROUND(BA94,2)</f>
        <v>0</v>
      </c>
      <c r="X30" s="198"/>
      <c r="Y30" s="198"/>
      <c r="Z30" s="198"/>
      <c r="AA30" s="198"/>
      <c r="AB30" s="198"/>
      <c r="AC30" s="198"/>
      <c r="AD30" s="198"/>
      <c r="AE30" s="198"/>
      <c r="AK30" s="197">
        <f>ROUND(AW94,2)</f>
        <v>0</v>
      </c>
      <c r="AL30" s="198"/>
      <c r="AM30" s="198"/>
      <c r="AN30" s="198"/>
      <c r="AO30" s="198"/>
      <c r="AR30" s="36"/>
      <c r="BE30" s="206"/>
    </row>
    <row r="31" spans="2:57" s="2" customFormat="1" ht="14.4" customHeight="1" hidden="1">
      <c r="B31" s="36"/>
      <c r="F31" s="27" t="s">
        <v>39</v>
      </c>
      <c r="L31" s="199">
        <v>0.21</v>
      </c>
      <c r="M31" s="198"/>
      <c r="N31" s="198"/>
      <c r="O31" s="198"/>
      <c r="P31" s="198"/>
      <c r="W31" s="197">
        <f>ROUND(BB94,2)</f>
        <v>0</v>
      </c>
      <c r="X31" s="198"/>
      <c r="Y31" s="198"/>
      <c r="Z31" s="198"/>
      <c r="AA31" s="198"/>
      <c r="AB31" s="198"/>
      <c r="AC31" s="198"/>
      <c r="AD31" s="198"/>
      <c r="AE31" s="198"/>
      <c r="AK31" s="197">
        <v>0</v>
      </c>
      <c r="AL31" s="198"/>
      <c r="AM31" s="198"/>
      <c r="AN31" s="198"/>
      <c r="AO31" s="198"/>
      <c r="AR31" s="36"/>
      <c r="BE31" s="206"/>
    </row>
    <row r="32" spans="2:57" s="2" customFormat="1" ht="14.4" customHeight="1" hidden="1">
      <c r="B32" s="36"/>
      <c r="F32" s="27" t="s">
        <v>40</v>
      </c>
      <c r="L32" s="199">
        <v>0.15</v>
      </c>
      <c r="M32" s="198"/>
      <c r="N32" s="198"/>
      <c r="O32" s="198"/>
      <c r="P32" s="198"/>
      <c r="W32" s="197">
        <f>ROUND(BC94,2)</f>
        <v>0</v>
      </c>
      <c r="X32" s="198"/>
      <c r="Y32" s="198"/>
      <c r="Z32" s="198"/>
      <c r="AA32" s="198"/>
      <c r="AB32" s="198"/>
      <c r="AC32" s="198"/>
      <c r="AD32" s="198"/>
      <c r="AE32" s="198"/>
      <c r="AK32" s="197">
        <v>0</v>
      </c>
      <c r="AL32" s="198"/>
      <c r="AM32" s="198"/>
      <c r="AN32" s="198"/>
      <c r="AO32" s="198"/>
      <c r="AR32" s="36"/>
      <c r="BE32" s="206"/>
    </row>
    <row r="33" spans="2:57" s="2" customFormat="1" ht="14.4" customHeight="1" hidden="1">
      <c r="B33" s="36"/>
      <c r="F33" s="27" t="s">
        <v>41</v>
      </c>
      <c r="L33" s="199">
        <v>0</v>
      </c>
      <c r="M33" s="198"/>
      <c r="N33" s="198"/>
      <c r="O33" s="198"/>
      <c r="P33" s="198"/>
      <c r="W33" s="197">
        <f>ROUND(BD94,2)</f>
        <v>0</v>
      </c>
      <c r="X33" s="198"/>
      <c r="Y33" s="198"/>
      <c r="Z33" s="198"/>
      <c r="AA33" s="198"/>
      <c r="AB33" s="198"/>
      <c r="AC33" s="198"/>
      <c r="AD33" s="198"/>
      <c r="AE33" s="198"/>
      <c r="AK33" s="197">
        <v>0</v>
      </c>
      <c r="AL33" s="198"/>
      <c r="AM33" s="198"/>
      <c r="AN33" s="198"/>
      <c r="AO33" s="198"/>
      <c r="AR33" s="36"/>
      <c r="BE33" s="206"/>
    </row>
    <row r="34" spans="2:57" s="1" customFormat="1" ht="7" customHeight="1">
      <c r="B34" s="32"/>
      <c r="AR34" s="32"/>
      <c r="BE34" s="205"/>
    </row>
    <row r="35" spans="2:44" s="1" customFormat="1" ht="25.9" customHeight="1">
      <c r="B35" s="32"/>
      <c r="C35" s="37"/>
      <c r="D35" s="38" t="s">
        <v>42</v>
      </c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0" t="s">
        <v>43</v>
      </c>
      <c r="U35" s="39"/>
      <c r="V35" s="39"/>
      <c r="W35" s="39"/>
      <c r="X35" s="203" t="s">
        <v>44</v>
      </c>
      <c r="Y35" s="201"/>
      <c r="Z35" s="201"/>
      <c r="AA35" s="201"/>
      <c r="AB35" s="201"/>
      <c r="AC35" s="39"/>
      <c r="AD35" s="39"/>
      <c r="AE35" s="39"/>
      <c r="AF35" s="39"/>
      <c r="AG35" s="39"/>
      <c r="AH35" s="39"/>
      <c r="AI35" s="39"/>
      <c r="AJ35" s="39"/>
      <c r="AK35" s="200">
        <f>SUM(AK26:AK33)</f>
        <v>0</v>
      </c>
      <c r="AL35" s="201"/>
      <c r="AM35" s="201"/>
      <c r="AN35" s="201"/>
      <c r="AO35" s="202"/>
      <c r="AP35" s="37"/>
      <c r="AQ35" s="37"/>
      <c r="AR35" s="32"/>
    </row>
    <row r="36" spans="2:44" s="1" customFormat="1" ht="7" customHeight="1">
      <c r="B36" s="32"/>
      <c r="AR36" s="32"/>
    </row>
    <row r="37" spans="2:44" s="1" customFormat="1" ht="14.4" customHeight="1">
      <c r="B37" s="32"/>
      <c r="AR37" s="32"/>
    </row>
    <row r="38" spans="2:44" ht="14.4" customHeight="1">
      <c r="B38" s="20"/>
      <c r="AR38" s="20"/>
    </row>
    <row r="39" spans="2:44" ht="14.4" customHeight="1">
      <c r="B39" s="20"/>
      <c r="AR39" s="20"/>
    </row>
    <row r="40" spans="2:44" ht="14.4" customHeight="1">
      <c r="B40" s="20"/>
      <c r="AR40" s="20"/>
    </row>
    <row r="41" spans="2:44" ht="14.4" customHeight="1">
      <c r="B41" s="20"/>
      <c r="AR41" s="20"/>
    </row>
    <row r="42" spans="2:44" ht="14.4" customHeight="1">
      <c r="B42" s="20"/>
      <c r="AR42" s="20"/>
    </row>
    <row r="43" spans="2:44" ht="14.4" customHeight="1">
      <c r="B43" s="20"/>
      <c r="AR43" s="20"/>
    </row>
    <row r="44" spans="2:44" ht="14.4" customHeight="1">
      <c r="B44" s="20"/>
      <c r="AR44" s="20"/>
    </row>
    <row r="45" spans="2:44" ht="14.4" customHeight="1">
      <c r="B45" s="20"/>
      <c r="AR45" s="20"/>
    </row>
    <row r="46" spans="2:44" ht="14.4" customHeight="1">
      <c r="B46" s="20"/>
      <c r="AR46" s="20"/>
    </row>
    <row r="47" spans="2:44" ht="14.4" customHeight="1">
      <c r="B47" s="20"/>
      <c r="AR47" s="20"/>
    </row>
    <row r="48" spans="2:44" ht="14.4" customHeight="1">
      <c r="B48" s="20"/>
      <c r="AR48" s="20"/>
    </row>
    <row r="49" spans="2:44" s="1" customFormat="1" ht="14.4" customHeight="1">
      <c r="B49" s="32"/>
      <c r="D49" s="41" t="s">
        <v>45</v>
      </c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1" t="s">
        <v>46</v>
      </c>
      <c r="AI49" s="42"/>
      <c r="AJ49" s="42"/>
      <c r="AK49" s="42"/>
      <c r="AL49" s="42"/>
      <c r="AM49" s="42"/>
      <c r="AN49" s="42"/>
      <c r="AO49" s="42"/>
      <c r="AR49" s="32"/>
    </row>
    <row r="50" spans="2:44" ht="12">
      <c r="B50" s="20"/>
      <c r="AR50" s="20"/>
    </row>
    <row r="51" spans="2:44" ht="12">
      <c r="B51" s="20"/>
      <c r="AR51" s="20"/>
    </row>
    <row r="52" spans="2:44" ht="12">
      <c r="B52" s="20"/>
      <c r="AR52" s="20"/>
    </row>
    <row r="53" spans="2:44" ht="12">
      <c r="B53" s="20"/>
      <c r="AR53" s="20"/>
    </row>
    <row r="54" spans="2:44" ht="12">
      <c r="B54" s="20"/>
      <c r="AR54" s="20"/>
    </row>
    <row r="55" spans="2:44" ht="12">
      <c r="B55" s="20"/>
      <c r="AR55" s="20"/>
    </row>
    <row r="56" spans="2:44" ht="12">
      <c r="B56" s="20"/>
      <c r="AR56" s="20"/>
    </row>
    <row r="57" spans="2:44" ht="12">
      <c r="B57" s="20"/>
      <c r="AR57" s="20"/>
    </row>
    <row r="58" spans="2:44" ht="12">
      <c r="B58" s="20"/>
      <c r="AR58" s="20"/>
    </row>
    <row r="59" spans="2:44" ht="12">
      <c r="B59" s="20"/>
      <c r="AR59" s="20"/>
    </row>
    <row r="60" spans="2:44" s="1" customFormat="1" ht="12.5">
      <c r="B60" s="32"/>
      <c r="D60" s="43" t="s">
        <v>47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43" t="s">
        <v>48</v>
      </c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43" t="s">
        <v>47</v>
      </c>
      <c r="AI60" s="34"/>
      <c r="AJ60" s="34"/>
      <c r="AK60" s="34"/>
      <c r="AL60" s="34"/>
      <c r="AM60" s="43" t="s">
        <v>48</v>
      </c>
      <c r="AN60" s="34"/>
      <c r="AO60" s="34"/>
      <c r="AR60" s="32"/>
    </row>
    <row r="61" spans="2:44" ht="12">
      <c r="B61" s="20"/>
      <c r="AR61" s="20"/>
    </row>
    <row r="62" spans="2:44" ht="12">
      <c r="B62" s="20"/>
      <c r="AR62" s="20"/>
    </row>
    <row r="63" spans="2:44" ht="12">
      <c r="B63" s="20"/>
      <c r="AR63" s="20"/>
    </row>
    <row r="64" spans="2:44" s="1" customFormat="1" ht="13">
      <c r="B64" s="32"/>
      <c r="D64" s="41" t="s">
        <v>1573</v>
      </c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1" t="s">
        <v>1575</v>
      </c>
      <c r="AI64" s="42"/>
      <c r="AJ64" s="42"/>
      <c r="AK64" s="42"/>
      <c r="AL64" s="42"/>
      <c r="AM64" s="42"/>
      <c r="AN64" s="42"/>
      <c r="AO64" s="42"/>
      <c r="AR64" s="32"/>
    </row>
    <row r="65" spans="2:44" ht="12">
      <c r="B65" s="20"/>
      <c r="AR65" s="20"/>
    </row>
    <row r="66" spans="2:44" ht="12">
      <c r="B66" s="20"/>
      <c r="AR66" s="20"/>
    </row>
    <row r="67" spans="2:44" ht="12">
      <c r="B67" s="20"/>
      <c r="AR67" s="20"/>
    </row>
    <row r="68" spans="2:44" ht="12">
      <c r="B68" s="20"/>
      <c r="AR68" s="20"/>
    </row>
    <row r="69" spans="2:44" ht="12">
      <c r="B69" s="20"/>
      <c r="AR69" s="20"/>
    </row>
    <row r="70" spans="2:44" ht="12">
      <c r="B70" s="20"/>
      <c r="AR70" s="20"/>
    </row>
    <row r="71" spans="2:44" ht="12">
      <c r="B71" s="20"/>
      <c r="AR71" s="20"/>
    </row>
    <row r="72" spans="2:44" ht="12">
      <c r="B72" s="20"/>
      <c r="AR72" s="20"/>
    </row>
    <row r="73" spans="2:44" ht="12">
      <c r="B73" s="20"/>
      <c r="AR73" s="20"/>
    </row>
    <row r="74" spans="2:44" ht="12">
      <c r="B74" s="20"/>
      <c r="AR74" s="20"/>
    </row>
    <row r="75" spans="2:44" s="1" customFormat="1" ht="12.5">
      <c r="B75" s="32"/>
      <c r="D75" s="43" t="s">
        <v>47</v>
      </c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43" t="s">
        <v>48</v>
      </c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43" t="s">
        <v>47</v>
      </c>
      <c r="AI75" s="34"/>
      <c r="AJ75" s="34"/>
      <c r="AK75" s="34"/>
      <c r="AL75" s="34"/>
      <c r="AM75" s="43" t="s">
        <v>48</v>
      </c>
      <c r="AN75" s="34"/>
      <c r="AO75" s="34"/>
      <c r="AR75" s="32"/>
    </row>
    <row r="76" spans="2:44" s="1" customFormat="1" ht="12">
      <c r="B76" s="32"/>
      <c r="AR76" s="32"/>
    </row>
    <row r="77" spans="2:44" s="1" customFormat="1" ht="7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32"/>
    </row>
    <row r="81" spans="2:44" s="1" customFormat="1" ht="7" customHeight="1"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32"/>
    </row>
    <row r="82" spans="2:44" s="1" customFormat="1" ht="25" customHeight="1">
      <c r="B82" s="32"/>
      <c r="C82" s="21" t="s">
        <v>49</v>
      </c>
      <c r="AR82" s="32"/>
    </row>
    <row r="83" spans="2:44" s="1" customFormat="1" ht="7" customHeight="1">
      <c r="B83" s="32"/>
      <c r="AR83" s="32"/>
    </row>
    <row r="84" spans="2:44" s="3" customFormat="1" ht="12" customHeight="1">
      <c r="B84" s="48"/>
      <c r="C84" s="27" t="s">
        <v>13</v>
      </c>
      <c r="L84" s="3" t="str">
        <f>K5</f>
        <v>IMPORT</v>
      </c>
      <c r="AR84" s="48"/>
    </row>
    <row r="85" spans="2:44" s="4" customFormat="1" ht="37" customHeight="1">
      <c r="B85" s="49"/>
      <c r="C85" s="50" t="s">
        <v>15</v>
      </c>
      <c r="L85" s="217" t="str">
        <f>K6</f>
        <v xml:space="preserve">Revitalizace prostor OGV, objekt Masarykovo náměstí 24, Jihlava </v>
      </c>
      <c r="M85" s="218"/>
      <c r="N85" s="218"/>
      <c r="O85" s="218"/>
      <c r="P85" s="218"/>
      <c r="Q85" s="218"/>
      <c r="R85" s="218"/>
      <c r="S85" s="218"/>
      <c r="T85" s="218"/>
      <c r="U85" s="218"/>
      <c r="V85" s="218"/>
      <c r="W85" s="218"/>
      <c r="X85" s="218"/>
      <c r="Y85" s="218"/>
      <c r="Z85" s="218"/>
      <c r="AA85" s="218"/>
      <c r="AB85" s="218"/>
      <c r="AC85" s="218"/>
      <c r="AD85" s="218"/>
      <c r="AE85" s="218"/>
      <c r="AF85" s="218"/>
      <c r="AG85" s="218"/>
      <c r="AH85" s="218"/>
      <c r="AI85" s="218"/>
      <c r="AJ85" s="218"/>
      <c r="AK85" s="218"/>
      <c r="AL85" s="218"/>
      <c r="AM85" s="218"/>
      <c r="AN85" s="218"/>
      <c r="AO85" s="218"/>
      <c r="AR85" s="49"/>
    </row>
    <row r="86" spans="2:44" s="1" customFormat="1" ht="7" customHeight="1">
      <c r="B86" s="32"/>
      <c r="AR86" s="32"/>
    </row>
    <row r="87" spans="2:44" s="1" customFormat="1" ht="12" customHeight="1">
      <c r="B87" s="32"/>
      <c r="C87" s="27" t="s">
        <v>18</v>
      </c>
      <c r="L87" s="51" t="str">
        <f>IF(K8="","",K8)</f>
        <v xml:space="preserve"> </v>
      </c>
      <c r="AI87" s="27" t="s">
        <v>20</v>
      </c>
      <c r="AM87" s="219" t="str">
        <f>IF(AN8="","",AN8)</f>
        <v>24. 8. 2023</v>
      </c>
      <c r="AN87" s="219"/>
      <c r="AR87" s="32"/>
    </row>
    <row r="88" spans="2:44" s="1" customFormat="1" ht="7" customHeight="1">
      <c r="B88" s="32"/>
      <c r="AR88" s="32"/>
    </row>
    <row r="89" spans="2:56" s="1" customFormat="1" ht="15.15" customHeight="1">
      <c r="B89" s="32"/>
      <c r="C89" s="27" t="s">
        <v>22</v>
      </c>
      <c r="L89" s="3" t="str">
        <f>IF(E11="","",E11)</f>
        <v>Oblastní galerie Vysočiny v Jihlavě</v>
      </c>
      <c r="AI89" s="27" t="s">
        <v>27</v>
      </c>
      <c r="AM89" s="220" t="str">
        <f>IF(E17="","",E17)</f>
        <v>Atelier Tsunami s.r.o.</v>
      </c>
      <c r="AN89" s="221"/>
      <c r="AO89" s="221"/>
      <c r="AP89" s="221"/>
      <c r="AR89" s="32"/>
      <c r="AS89" s="225" t="s">
        <v>50</v>
      </c>
      <c r="AT89" s="226"/>
      <c r="AU89" s="53"/>
      <c r="AV89" s="53"/>
      <c r="AW89" s="53"/>
      <c r="AX89" s="53"/>
      <c r="AY89" s="53"/>
      <c r="AZ89" s="53"/>
      <c r="BA89" s="53"/>
      <c r="BB89" s="53"/>
      <c r="BC89" s="53"/>
      <c r="BD89" s="54"/>
    </row>
    <row r="90" spans="2:56" s="1" customFormat="1" ht="15.15" customHeight="1">
      <c r="B90" s="32"/>
      <c r="C90" s="27" t="s">
        <v>1574</v>
      </c>
      <c r="L90" s="3" t="str">
        <f>IF(E14="Vyplň údaj","",E14)</f>
        <v/>
      </c>
      <c r="AI90" s="27" t="s">
        <v>30</v>
      </c>
      <c r="AM90" s="220" t="str">
        <f>IF(E20="","",E20)</f>
        <v xml:space="preserve"> </v>
      </c>
      <c r="AN90" s="221"/>
      <c r="AO90" s="221"/>
      <c r="AP90" s="221"/>
      <c r="AR90" s="32"/>
      <c r="AS90" s="227"/>
      <c r="AT90" s="228"/>
      <c r="BD90" s="56"/>
    </row>
    <row r="91" spans="2:56" s="1" customFormat="1" ht="10.75" customHeight="1">
      <c r="B91" s="32"/>
      <c r="AR91" s="32"/>
      <c r="AS91" s="227"/>
      <c r="AT91" s="228"/>
      <c r="BD91" s="56"/>
    </row>
    <row r="92" spans="2:56" s="1" customFormat="1" ht="29.25" customHeight="1">
      <c r="B92" s="32"/>
      <c r="C92" s="229" t="s">
        <v>51</v>
      </c>
      <c r="D92" s="230"/>
      <c r="E92" s="230"/>
      <c r="F92" s="230"/>
      <c r="G92" s="230"/>
      <c r="H92" s="57"/>
      <c r="I92" s="232" t="s">
        <v>52</v>
      </c>
      <c r="J92" s="230"/>
      <c r="K92" s="230"/>
      <c r="L92" s="230"/>
      <c r="M92" s="230"/>
      <c r="N92" s="230"/>
      <c r="O92" s="230"/>
      <c r="P92" s="230"/>
      <c r="Q92" s="230"/>
      <c r="R92" s="230"/>
      <c r="S92" s="230"/>
      <c r="T92" s="230"/>
      <c r="U92" s="230"/>
      <c r="V92" s="230"/>
      <c r="W92" s="230"/>
      <c r="X92" s="230"/>
      <c r="Y92" s="230"/>
      <c r="Z92" s="230"/>
      <c r="AA92" s="230"/>
      <c r="AB92" s="230"/>
      <c r="AC92" s="230"/>
      <c r="AD92" s="230"/>
      <c r="AE92" s="230"/>
      <c r="AF92" s="230"/>
      <c r="AG92" s="231" t="s">
        <v>53</v>
      </c>
      <c r="AH92" s="230"/>
      <c r="AI92" s="230"/>
      <c r="AJ92" s="230"/>
      <c r="AK92" s="230"/>
      <c r="AL92" s="230"/>
      <c r="AM92" s="230"/>
      <c r="AN92" s="232" t="s">
        <v>54</v>
      </c>
      <c r="AO92" s="230"/>
      <c r="AP92" s="233"/>
      <c r="AQ92" s="58" t="s">
        <v>55</v>
      </c>
      <c r="AR92" s="32"/>
      <c r="AS92" s="59" t="s">
        <v>56</v>
      </c>
      <c r="AT92" s="60" t="s">
        <v>57</v>
      </c>
      <c r="AU92" s="60" t="s">
        <v>58</v>
      </c>
      <c r="AV92" s="60" t="s">
        <v>59</v>
      </c>
      <c r="AW92" s="60" t="s">
        <v>60</v>
      </c>
      <c r="AX92" s="60" t="s">
        <v>61</v>
      </c>
      <c r="AY92" s="60" t="s">
        <v>62</v>
      </c>
      <c r="AZ92" s="60" t="s">
        <v>63</v>
      </c>
      <c r="BA92" s="60" t="s">
        <v>64</v>
      </c>
      <c r="BB92" s="60" t="s">
        <v>65</v>
      </c>
      <c r="BC92" s="60" t="s">
        <v>66</v>
      </c>
      <c r="BD92" s="61" t="s">
        <v>67</v>
      </c>
    </row>
    <row r="93" spans="2:56" s="1" customFormat="1" ht="10.75" customHeight="1">
      <c r="B93" s="32"/>
      <c r="AR93" s="32"/>
      <c r="AS93" s="62"/>
      <c r="AT93" s="53"/>
      <c r="AU93" s="53"/>
      <c r="AV93" s="53"/>
      <c r="AW93" s="53"/>
      <c r="AX93" s="53"/>
      <c r="AY93" s="53"/>
      <c r="AZ93" s="53"/>
      <c r="BA93" s="53"/>
      <c r="BB93" s="53"/>
      <c r="BC93" s="53"/>
      <c r="BD93" s="54"/>
    </row>
    <row r="94" spans="2:90" s="5" customFormat="1" ht="32.4" customHeight="1">
      <c r="B94" s="63"/>
      <c r="C94" s="64" t="s">
        <v>68</v>
      </c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222">
        <f>ROUND(SUM(AG95:AG100),2)</f>
        <v>0</v>
      </c>
      <c r="AH94" s="222"/>
      <c r="AI94" s="222"/>
      <c r="AJ94" s="222"/>
      <c r="AK94" s="222"/>
      <c r="AL94" s="222"/>
      <c r="AM94" s="222"/>
      <c r="AN94" s="223">
        <f aca="true" t="shared" si="0" ref="AN94:AN100">SUM(AG94,AT94)</f>
        <v>0</v>
      </c>
      <c r="AO94" s="223"/>
      <c r="AP94" s="223"/>
      <c r="AQ94" s="67" t="s">
        <v>1</v>
      </c>
      <c r="AR94" s="63"/>
      <c r="AS94" s="68">
        <f>ROUND(SUM(AS95:AS100),2)</f>
        <v>0</v>
      </c>
      <c r="AT94" s="69">
        <f aca="true" t="shared" si="1" ref="AT94:AT100">ROUND(SUM(AV94:AW94),2)</f>
        <v>0</v>
      </c>
      <c r="AU94" s="70">
        <f>ROUND(SUM(AU95:AU100),5)</f>
        <v>0</v>
      </c>
      <c r="AV94" s="69">
        <f>ROUND(AZ94*L29,2)</f>
        <v>0</v>
      </c>
      <c r="AW94" s="69">
        <f>ROUND(BA94*L30,2)</f>
        <v>0</v>
      </c>
      <c r="AX94" s="69">
        <f>ROUND(BB94*L29,2)</f>
        <v>0</v>
      </c>
      <c r="AY94" s="69">
        <f>ROUND(BC94*L30,2)</f>
        <v>0</v>
      </c>
      <c r="AZ94" s="69">
        <f>ROUND(SUM(AZ95:AZ100),2)</f>
        <v>0</v>
      </c>
      <c r="BA94" s="69">
        <f>ROUND(SUM(BA95:BA100),2)</f>
        <v>0</v>
      </c>
      <c r="BB94" s="69">
        <f>ROUND(SUM(BB95:BB100),2)</f>
        <v>0</v>
      </c>
      <c r="BC94" s="69">
        <f>ROUND(SUM(BC95:BC100),2)</f>
        <v>0</v>
      </c>
      <c r="BD94" s="71">
        <f>ROUND(SUM(BD95:BD100),2)</f>
        <v>0</v>
      </c>
      <c r="BS94" s="72" t="s">
        <v>69</v>
      </c>
      <c r="BT94" s="72" t="s">
        <v>70</v>
      </c>
      <c r="BU94" s="73" t="s">
        <v>71</v>
      </c>
      <c r="BV94" s="72" t="s">
        <v>14</v>
      </c>
      <c r="BW94" s="72" t="s">
        <v>4</v>
      </c>
      <c r="BX94" s="72" t="s">
        <v>72</v>
      </c>
      <c r="CL94" s="72" t="s">
        <v>1</v>
      </c>
    </row>
    <row r="95" spans="1:91" s="6" customFormat="1" ht="16.5" customHeight="1">
      <c r="A95" s="74" t="s">
        <v>73</v>
      </c>
      <c r="B95" s="75"/>
      <c r="C95" s="76"/>
      <c r="D95" s="224" t="s">
        <v>74</v>
      </c>
      <c r="E95" s="224"/>
      <c r="F95" s="224"/>
      <c r="G95" s="224"/>
      <c r="H95" s="224"/>
      <c r="I95" s="77"/>
      <c r="J95" s="224" t="s">
        <v>75</v>
      </c>
      <c r="K95" s="224"/>
      <c r="L95" s="224"/>
      <c r="M95" s="224"/>
      <c r="N95" s="224"/>
      <c r="O95" s="224"/>
      <c r="P95" s="224"/>
      <c r="Q95" s="224"/>
      <c r="R95" s="224"/>
      <c r="S95" s="224"/>
      <c r="T95" s="224"/>
      <c r="U95" s="224"/>
      <c r="V95" s="224"/>
      <c r="W95" s="224"/>
      <c r="X95" s="224"/>
      <c r="Y95" s="224"/>
      <c r="Z95" s="224"/>
      <c r="AA95" s="224"/>
      <c r="AB95" s="224"/>
      <c r="AC95" s="224"/>
      <c r="AD95" s="224"/>
      <c r="AE95" s="224"/>
      <c r="AF95" s="224"/>
      <c r="AG95" s="215">
        <f>'1 - Stavební část'!J30</f>
        <v>0</v>
      </c>
      <c r="AH95" s="216"/>
      <c r="AI95" s="216"/>
      <c r="AJ95" s="216"/>
      <c r="AK95" s="216"/>
      <c r="AL95" s="216"/>
      <c r="AM95" s="216"/>
      <c r="AN95" s="215">
        <f t="shared" si="0"/>
        <v>0</v>
      </c>
      <c r="AO95" s="216"/>
      <c r="AP95" s="216"/>
      <c r="AQ95" s="78" t="s">
        <v>76</v>
      </c>
      <c r="AR95" s="75"/>
      <c r="AS95" s="79">
        <v>0</v>
      </c>
      <c r="AT95" s="80">
        <f t="shared" si="1"/>
        <v>0</v>
      </c>
      <c r="AU95" s="81">
        <f>'1 - Stavební část'!P139</f>
        <v>0</v>
      </c>
      <c r="AV95" s="80">
        <f>'1 - Stavební část'!J33</f>
        <v>0</v>
      </c>
      <c r="AW95" s="80">
        <f>'1 - Stavební část'!J34</f>
        <v>0</v>
      </c>
      <c r="AX95" s="80">
        <f>'1 - Stavební část'!J35</f>
        <v>0</v>
      </c>
      <c r="AY95" s="80">
        <f>'1 - Stavební část'!J36</f>
        <v>0</v>
      </c>
      <c r="AZ95" s="80">
        <f>'1 - Stavební část'!F33</f>
        <v>0</v>
      </c>
      <c r="BA95" s="80">
        <f>'1 - Stavební část'!F34</f>
        <v>0</v>
      </c>
      <c r="BB95" s="80">
        <f>'1 - Stavební část'!F35</f>
        <v>0</v>
      </c>
      <c r="BC95" s="80">
        <f>'1 - Stavební část'!F36</f>
        <v>0</v>
      </c>
      <c r="BD95" s="82">
        <f>'1 - Stavební část'!F37</f>
        <v>0</v>
      </c>
      <c r="BT95" s="83" t="s">
        <v>74</v>
      </c>
      <c r="BV95" s="83" t="s">
        <v>14</v>
      </c>
      <c r="BW95" s="83" t="s">
        <v>77</v>
      </c>
      <c r="BX95" s="83" t="s">
        <v>4</v>
      </c>
      <c r="CL95" s="83" t="s">
        <v>1</v>
      </c>
      <c r="CM95" s="83" t="s">
        <v>78</v>
      </c>
    </row>
    <row r="96" spans="1:91" s="6" customFormat="1" ht="16.5" customHeight="1">
      <c r="A96" s="74" t="s">
        <v>73</v>
      </c>
      <c r="B96" s="75"/>
      <c r="C96" s="76"/>
      <c r="D96" s="224" t="s">
        <v>78</v>
      </c>
      <c r="E96" s="224"/>
      <c r="F96" s="224"/>
      <c r="G96" s="224"/>
      <c r="H96" s="224"/>
      <c r="I96" s="77"/>
      <c r="J96" s="224" t="s">
        <v>79</v>
      </c>
      <c r="K96" s="224"/>
      <c r="L96" s="224"/>
      <c r="M96" s="224"/>
      <c r="N96" s="224"/>
      <c r="O96" s="224"/>
      <c r="P96" s="224"/>
      <c r="Q96" s="224"/>
      <c r="R96" s="224"/>
      <c r="S96" s="224"/>
      <c r="T96" s="224"/>
      <c r="U96" s="224"/>
      <c r="V96" s="224"/>
      <c r="W96" s="224"/>
      <c r="X96" s="224"/>
      <c r="Y96" s="224"/>
      <c r="Z96" s="224"/>
      <c r="AA96" s="224"/>
      <c r="AB96" s="224"/>
      <c r="AC96" s="224"/>
      <c r="AD96" s="224"/>
      <c r="AE96" s="224"/>
      <c r="AF96" s="224"/>
      <c r="AG96" s="215">
        <f>'2 - Vytápění'!J30</f>
        <v>0</v>
      </c>
      <c r="AH96" s="216"/>
      <c r="AI96" s="216"/>
      <c r="AJ96" s="216"/>
      <c r="AK96" s="216"/>
      <c r="AL96" s="216"/>
      <c r="AM96" s="216"/>
      <c r="AN96" s="215">
        <f t="shared" si="0"/>
        <v>0</v>
      </c>
      <c r="AO96" s="216"/>
      <c r="AP96" s="216"/>
      <c r="AQ96" s="78" t="s">
        <v>76</v>
      </c>
      <c r="AR96" s="75"/>
      <c r="AS96" s="79">
        <v>0</v>
      </c>
      <c r="AT96" s="80">
        <f t="shared" si="1"/>
        <v>0</v>
      </c>
      <c r="AU96" s="81">
        <f>'2 - Vytápění'!P128</f>
        <v>0</v>
      </c>
      <c r="AV96" s="80">
        <f>'2 - Vytápění'!J33</f>
        <v>0</v>
      </c>
      <c r="AW96" s="80">
        <f>'2 - Vytápění'!J34</f>
        <v>0</v>
      </c>
      <c r="AX96" s="80">
        <f>'2 - Vytápění'!J35</f>
        <v>0</v>
      </c>
      <c r="AY96" s="80">
        <f>'2 - Vytápění'!J36</f>
        <v>0</v>
      </c>
      <c r="AZ96" s="80">
        <f>'2 - Vytápění'!F33</f>
        <v>0</v>
      </c>
      <c r="BA96" s="80">
        <f>'2 - Vytápění'!F34</f>
        <v>0</v>
      </c>
      <c r="BB96" s="80">
        <f>'2 - Vytápění'!F35</f>
        <v>0</v>
      </c>
      <c r="BC96" s="80">
        <f>'2 - Vytápění'!F36</f>
        <v>0</v>
      </c>
      <c r="BD96" s="82">
        <f>'2 - Vytápění'!F37</f>
        <v>0</v>
      </c>
      <c r="BT96" s="83" t="s">
        <v>74</v>
      </c>
      <c r="BV96" s="83" t="s">
        <v>14</v>
      </c>
      <c r="BW96" s="83" t="s">
        <v>80</v>
      </c>
      <c r="BX96" s="83" t="s">
        <v>4</v>
      </c>
      <c r="CL96" s="83" t="s">
        <v>1</v>
      </c>
      <c r="CM96" s="83" t="s">
        <v>78</v>
      </c>
    </row>
    <row r="97" spans="1:91" s="6" customFormat="1" ht="16.5" customHeight="1">
      <c r="A97" s="74" t="s">
        <v>73</v>
      </c>
      <c r="B97" s="75"/>
      <c r="C97" s="76"/>
      <c r="D97" s="224" t="s">
        <v>82</v>
      </c>
      <c r="E97" s="224"/>
      <c r="F97" s="224"/>
      <c r="G97" s="224"/>
      <c r="H97" s="224"/>
      <c r="I97" s="77"/>
      <c r="J97" s="224" t="s">
        <v>83</v>
      </c>
      <c r="K97" s="224"/>
      <c r="L97" s="224"/>
      <c r="M97" s="224"/>
      <c r="N97" s="224"/>
      <c r="O97" s="224"/>
      <c r="P97" s="224"/>
      <c r="Q97" s="224"/>
      <c r="R97" s="224"/>
      <c r="S97" s="224"/>
      <c r="T97" s="224"/>
      <c r="U97" s="224"/>
      <c r="V97" s="224"/>
      <c r="W97" s="224"/>
      <c r="X97" s="224"/>
      <c r="Y97" s="224"/>
      <c r="Z97" s="224"/>
      <c r="AA97" s="224"/>
      <c r="AB97" s="224"/>
      <c r="AC97" s="224"/>
      <c r="AD97" s="224"/>
      <c r="AE97" s="224"/>
      <c r="AF97" s="224"/>
      <c r="AG97" s="215">
        <f>'4 - Elektroinstalace'!J30</f>
        <v>0</v>
      </c>
      <c r="AH97" s="216"/>
      <c r="AI97" s="216"/>
      <c r="AJ97" s="216"/>
      <c r="AK97" s="216"/>
      <c r="AL97" s="216"/>
      <c r="AM97" s="216"/>
      <c r="AN97" s="215">
        <f t="shared" si="0"/>
        <v>0</v>
      </c>
      <c r="AO97" s="216"/>
      <c r="AP97" s="216"/>
      <c r="AQ97" s="78" t="s">
        <v>76</v>
      </c>
      <c r="AR97" s="75"/>
      <c r="AS97" s="79">
        <v>0</v>
      </c>
      <c r="AT97" s="80">
        <f t="shared" si="1"/>
        <v>0</v>
      </c>
      <c r="AU97" s="81">
        <f>'4 - Elektroinstalace'!P122</f>
        <v>0</v>
      </c>
      <c r="AV97" s="80">
        <f>'4 - Elektroinstalace'!J33</f>
        <v>0</v>
      </c>
      <c r="AW97" s="80">
        <f>'4 - Elektroinstalace'!J34</f>
        <v>0</v>
      </c>
      <c r="AX97" s="80">
        <f>'4 - Elektroinstalace'!J35</f>
        <v>0</v>
      </c>
      <c r="AY97" s="80">
        <f>'4 - Elektroinstalace'!J36</f>
        <v>0</v>
      </c>
      <c r="AZ97" s="80">
        <f>'4 - Elektroinstalace'!F33</f>
        <v>0</v>
      </c>
      <c r="BA97" s="80">
        <f>'4 - Elektroinstalace'!F34</f>
        <v>0</v>
      </c>
      <c r="BB97" s="80">
        <f>'4 - Elektroinstalace'!F35</f>
        <v>0</v>
      </c>
      <c r="BC97" s="80">
        <f>'4 - Elektroinstalace'!F36</f>
        <v>0</v>
      </c>
      <c r="BD97" s="82">
        <f>'4 - Elektroinstalace'!F37</f>
        <v>0</v>
      </c>
      <c r="BT97" s="83" t="s">
        <v>74</v>
      </c>
      <c r="BV97" s="83" t="s">
        <v>14</v>
      </c>
      <c r="BW97" s="83" t="s">
        <v>84</v>
      </c>
      <c r="BX97" s="83" t="s">
        <v>4</v>
      </c>
      <c r="CL97" s="83" t="s">
        <v>1</v>
      </c>
      <c r="CM97" s="83" t="s">
        <v>78</v>
      </c>
    </row>
    <row r="98" spans="1:91" s="6" customFormat="1" ht="16.5" customHeight="1">
      <c r="A98" s="74" t="s">
        <v>73</v>
      </c>
      <c r="B98" s="75"/>
      <c r="C98" s="76"/>
      <c r="D98" s="224" t="s">
        <v>86</v>
      </c>
      <c r="E98" s="224"/>
      <c r="F98" s="224"/>
      <c r="G98" s="224"/>
      <c r="H98" s="224"/>
      <c r="I98" s="77"/>
      <c r="J98" s="224" t="s">
        <v>87</v>
      </c>
      <c r="K98" s="224"/>
      <c r="L98" s="224"/>
      <c r="M98" s="224"/>
      <c r="N98" s="224"/>
      <c r="O98" s="224"/>
      <c r="P98" s="224"/>
      <c r="Q98" s="224"/>
      <c r="R98" s="224"/>
      <c r="S98" s="224"/>
      <c r="T98" s="224"/>
      <c r="U98" s="224"/>
      <c r="V98" s="224"/>
      <c r="W98" s="224"/>
      <c r="X98" s="224"/>
      <c r="Y98" s="224"/>
      <c r="Z98" s="224"/>
      <c r="AA98" s="224"/>
      <c r="AB98" s="224"/>
      <c r="AC98" s="224"/>
      <c r="AD98" s="224"/>
      <c r="AE98" s="224"/>
      <c r="AF98" s="224"/>
      <c r="AG98" s="215">
        <f>'6 - VZT'!J30</f>
        <v>0</v>
      </c>
      <c r="AH98" s="216"/>
      <c r="AI98" s="216"/>
      <c r="AJ98" s="216"/>
      <c r="AK98" s="216"/>
      <c r="AL98" s="216"/>
      <c r="AM98" s="216"/>
      <c r="AN98" s="215">
        <f t="shared" si="0"/>
        <v>0</v>
      </c>
      <c r="AO98" s="216"/>
      <c r="AP98" s="216"/>
      <c r="AQ98" s="78" t="s">
        <v>76</v>
      </c>
      <c r="AR98" s="75"/>
      <c r="AS98" s="79">
        <v>0</v>
      </c>
      <c r="AT98" s="80">
        <f t="shared" si="1"/>
        <v>0</v>
      </c>
      <c r="AU98" s="81">
        <f>'6 - VZT'!P118</f>
        <v>0</v>
      </c>
      <c r="AV98" s="80">
        <f>'6 - VZT'!J33</f>
        <v>0</v>
      </c>
      <c r="AW98" s="80">
        <f>'6 - VZT'!J34</f>
        <v>0</v>
      </c>
      <c r="AX98" s="80">
        <f>'6 - VZT'!J35</f>
        <v>0</v>
      </c>
      <c r="AY98" s="80">
        <f>'6 - VZT'!J36</f>
        <v>0</v>
      </c>
      <c r="AZ98" s="80">
        <f>'6 - VZT'!F33</f>
        <v>0</v>
      </c>
      <c r="BA98" s="80">
        <f>'6 - VZT'!F34</f>
        <v>0</v>
      </c>
      <c r="BB98" s="80">
        <f>'6 - VZT'!F35</f>
        <v>0</v>
      </c>
      <c r="BC98" s="80">
        <f>'6 - VZT'!F36</f>
        <v>0</v>
      </c>
      <c r="BD98" s="82">
        <f>'6 - VZT'!F37</f>
        <v>0</v>
      </c>
      <c r="BT98" s="83" t="s">
        <v>74</v>
      </c>
      <c r="BV98" s="83" t="s">
        <v>14</v>
      </c>
      <c r="BW98" s="83" t="s">
        <v>88</v>
      </c>
      <c r="BX98" s="83" t="s">
        <v>4</v>
      </c>
      <c r="CL98" s="83" t="s">
        <v>1</v>
      </c>
      <c r="CM98" s="83" t="s">
        <v>78</v>
      </c>
    </row>
    <row r="99" spans="1:91" s="6" customFormat="1" ht="16.5" customHeight="1">
      <c r="A99" s="74" t="s">
        <v>73</v>
      </c>
      <c r="B99" s="75"/>
      <c r="C99" s="76"/>
      <c r="D99" s="224" t="s">
        <v>89</v>
      </c>
      <c r="E99" s="224"/>
      <c r="F99" s="224"/>
      <c r="G99" s="224"/>
      <c r="H99" s="224"/>
      <c r="I99" s="77"/>
      <c r="J99" s="224" t="s">
        <v>90</v>
      </c>
      <c r="K99" s="224"/>
      <c r="L99" s="224"/>
      <c r="M99" s="224"/>
      <c r="N99" s="224"/>
      <c r="O99" s="224"/>
      <c r="P99" s="224"/>
      <c r="Q99" s="224"/>
      <c r="R99" s="224"/>
      <c r="S99" s="224"/>
      <c r="T99" s="224"/>
      <c r="U99" s="224"/>
      <c r="V99" s="224"/>
      <c r="W99" s="224"/>
      <c r="X99" s="224"/>
      <c r="Y99" s="224"/>
      <c r="Z99" s="224"/>
      <c r="AA99" s="224"/>
      <c r="AB99" s="224"/>
      <c r="AC99" s="224"/>
      <c r="AD99" s="224"/>
      <c r="AE99" s="224"/>
      <c r="AF99" s="224"/>
      <c r="AG99" s="215">
        <f>'7 - MaR'!J30</f>
        <v>0</v>
      </c>
      <c r="AH99" s="216"/>
      <c r="AI99" s="216"/>
      <c r="AJ99" s="216"/>
      <c r="AK99" s="216"/>
      <c r="AL99" s="216"/>
      <c r="AM99" s="216"/>
      <c r="AN99" s="215">
        <f t="shared" si="0"/>
        <v>0</v>
      </c>
      <c r="AO99" s="216"/>
      <c r="AP99" s="216"/>
      <c r="AQ99" s="78" t="s">
        <v>76</v>
      </c>
      <c r="AR99" s="75"/>
      <c r="AS99" s="79">
        <v>0</v>
      </c>
      <c r="AT99" s="80">
        <f t="shared" si="1"/>
        <v>0</v>
      </c>
      <c r="AU99" s="81">
        <f>'7 - MaR'!P121</f>
        <v>0</v>
      </c>
      <c r="AV99" s="80">
        <f>'7 - MaR'!J33</f>
        <v>0</v>
      </c>
      <c r="AW99" s="80">
        <f>'7 - MaR'!J34</f>
        <v>0</v>
      </c>
      <c r="AX99" s="80">
        <f>'7 - MaR'!J35</f>
        <v>0</v>
      </c>
      <c r="AY99" s="80">
        <f>'7 - MaR'!J36</f>
        <v>0</v>
      </c>
      <c r="AZ99" s="80">
        <f>'7 - MaR'!F33</f>
        <v>0</v>
      </c>
      <c r="BA99" s="80">
        <f>'7 - MaR'!F34</f>
        <v>0</v>
      </c>
      <c r="BB99" s="80">
        <f>'7 - MaR'!F35</f>
        <v>0</v>
      </c>
      <c r="BC99" s="80">
        <f>'7 - MaR'!F36</f>
        <v>0</v>
      </c>
      <c r="BD99" s="82">
        <f>'7 - MaR'!F37</f>
        <v>0</v>
      </c>
      <c r="BT99" s="83" t="s">
        <v>74</v>
      </c>
      <c r="BV99" s="83" t="s">
        <v>14</v>
      </c>
      <c r="BW99" s="83" t="s">
        <v>91</v>
      </c>
      <c r="BX99" s="83" t="s">
        <v>4</v>
      </c>
      <c r="CL99" s="83" t="s">
        <v>1</v>
      </c>
      <c r="CM99" s="83" t="s">
        <v>78</v>
      </c>
    </row>
    <row r="100" spans="1:91" s="6" customFormat="1" ht="16.5" customHeight="1">
      <c r="A100" s="74" t="s">
        <v>73</v>
      </c>
      <c r="B100" s="75"/>
      <c r="C100" s="76"/>
      <c r="D100" s="224" t="s">
        <v>92</v>
      </c>
      <c r="E100" s="224"/>
      <c r="F100" s="224"/>
      <c r="G100" s="224"/>
      <c r="H100" s="224"/>
      <c r="I100" s="77"/>
      <c r="J100" s="224" t="s">
        <v>93</v>
      </c>
      <c r="K100" s="224"/>
      <c r="L100" s="224"/>
      <c r="M100" s="224"/>
      <c r="N100" s="224"/>
      <c r="O100" s="224"/>
      <c r="P100" s="224"/>
      <c r="Q100" s="224"/>
      <c r="R100" s="224"/>
      <c r="S100" s="224"/>
      <c r="T100" s="224"/>
      <c r="U100" s="224"/>
      <c r="V100" s="224"/>
      <c r="W100" s="224"/>
      <c r="X100" s="224"/>
      <c r="Y100" s="224"/>
      <c r="Z100" s="224"/>
      <c r="AA100" s="224"/>
      <c r="AB100" s="224"/>
      <c r="AC100" s="224"/>
      <c r="AD100" s="224"/>
      <c r="AE100" s="224"/>
      <c r="AF100" s="224"/>
      <c r="AG100" s="215">
        <f>'8 - Vedlejší a ostatní ná...'!J30</f>
        <v>0</v>
      </c>
      <c r="AH100" s="216"/>
      <c r="AI100" s="216"/>
      <c r="AJ100" s="216"/>
      <c r="AK100" s="216"/>
      <c r="AL100" s="216"/>
      <c r="AM100" s="216"/>
      <c r="AN100" s="215">
        <f t="shared" si="0"/>
        <v>0</v>
      </c>
      <c r="AO100" s="216"/>
      <c r="AP100" s="216"/>
      <c r="AQ100" s="78" t="s">
        <v>76</v>
      </c>
      <c r="AR100" s="75"/>
      <c r="AS100" s="84">
        <v>0</v>
      </c>
      <c r="AT100" s="85">
        <f t="shared" si="1"/>
        <v>0</v>
      </c>
      <c r="AU100" s="86">
        <f>'8 - Vedlejší a ostatní ná...'!P121</f>
        <v>0</v>
      </c>
      <c r="AV100" s="85">
        <f>'8 - Vedlejší a ostatní ná...'!J33</f>
        <v>0</v>
      </c>
      <c r="AW100" s="85">
        <f>'8 - Vedlejší a ostatní ná...'!J34</f>
        <v>0</v>
      </c>
      <c r="AX100" s="85">
        <f>'8 - Vedlejší a ostatní ná...'!J35</f>
        <v>0</v>
      </c>
      <c r="AY100" s="85">
        <f>'8 - Vedlejší a ostatní ná...'!J36</f>
        <v>0</v>
      </c>
      <c r="AZ100" s="85">
        <f>'8 - Vedlejší a ostatní ná...'!F33</f>
        <v>0</v>
      </c>
      <c r="BA100" s="85">
        <f>'8 - Vedlejší a ostatní ná...'!F34</f>
        <v>0</v>
      </c>
      <c r="BB100" s="85">
        <f>'8 - Vedlejší a ostatní ná...'!F35</f>
        <v>0</v>
      </c>
      <c r="BC100" s="85">
        <f>'8 - Vedlejší a ostatní ná...'!F36</f>
        <v>0</v>
      </c>
      <c r="BD100" s="87">
        <f>'8 - Vedlejší a ostatní ná...'!F37</f>
        <v>0</v>
      </c>
      <c r="BT100" s="83" t="s">
        <v>74</v>
      </c>
      <c r="BV100" s="83" t="s">
        <v>14</v>
      </c>
      <c r="BW100" s="83" t="s">
        <v>94</v>
      </c>
      <c r="BX100" s="83" t="s">
        <v>4</v>
      </c>
      <c r="CL100" s="83" t="s">
        <v>1</v>
      </c>
      <c r="CM100" s="83" t="s">
        <v>78</v>
      </c>
    </row>
    <row r="101" spans="2:44" s="1" customFormat="1" ht="30" customHeight="1">
      <c r="B101" s="32"/>
      <c r="AR101" s="32"/>
    </row>
    <row r="102" spans="2:44" s="1" customFormat="1" ht="7" customHeight="1">
      <c r="B102" s="44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32"/>
    </row>
  </sheetData>
  <mergeCells count="62">
    <mergeCell ref="AS89:AT91"/>
    <mergeCell ref="AM90:AP90"/>
    <mergeCell ref="C92:G92"/>
    <mergeCell ref="AG92:AM92"/>
    <mergeCell ref="I92:AF92"/>
    <mergeCell ref="AN92:AP92"/>
    <mergeCell ref="D96:H96"/>
    <mergeCell ref="J96:AF96"/>
    <mergeCell ref="AG96:AM96"/>
    <mergeCell ref="D95:H95"/>
    <mergeCell ref="AG95:AM95"/>
    <mergeCell ref="J95:AF95"/>
    <mergeCell ref="D98:H98"/>
    <mergeCell ref="J98:AF98"/>
    <mergeCell ref="AN97:AP97"/>
    <mergeCell ref="AG97:AM97"/>
    <mergeCell ref="D97:H97"/>
    <mergeCell ref="J97:AF97"/>
    <mergeCell ref="D99:H99"/>
    <mergeCell ref="J99:AF99"/>
    <mergeCell ref="AN100:AP100"/>
    <mergeCell ref="AG100:AM100"/>
    <mergeCell ref="D100:H100"/>
    <mergeCell ref="J100:AF100"/>
    <mergeCell ref="AK30:AO30"/>
    <mergeCell ref="L30:P30"/>
    <mergeCell ref="W30:AE30"/>
    <mergeCell ref="L31:P31"/>
    <mergeCell ref="AN99:AP99"/>
    <mergeCell ref="AG99:AM99"/>
    <mergeCell ref="L85:AO85"/>
    <mergeCell ref="AM87:AN87"/>
    <mergeCell ref="AM89:AP89"/>
    <mergeCell ref="AN98:AP98"/>
    <mergeCell ref="AG98:AM98"/>
    <mergeCell ref="AN96:AP96"/>
    <mergeCell ref="AN95:AP95"/>
    <mergeCell ref="AG94:AM94"/>
    <mergeCell ref="AN94:AP94"/>
    <mergeCell ref="AK26:AO26"/>
    <mergeCell ref="L28:P28"/>
    <mergeCell ref="W28:AE28"/>
    <mergeCell ref="AK28:AO28"/>
    <mergeCell ref="W29:AE29"/>
    <mergeCell ref="L29:P29"/>
    <mergeCell ref="AK29:AO29"/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4"/>
    <mergeCell ref="K5:AO5"/>
    <mergeCell ref="K6:AO6"/>
    <mergeCell ref="E14:AJ14"/>
    <mergeCell ref="E23:AN23"/>
  </mergeCells>
  <hyperlinks>
    <hyperlink ref="A95" location="'1 - Stavební část'!C2" display="/"/>
    <hyperlink ref="A96" location="'2 - Vytápění'!C2" display="/"/>
    <hyperlink ref="A97" location="'4 - Elektroinstalace'!C2" display="/"/>
    <hyperlink ref="A98" location="'6 - VZT'!C2" display="/"/>
    <hyperlink ref="A99" location="'7 - MaR'!C2" display="/"/>
    <hyperlink ref="A100" location="'8 - Vedlejší a ostatní ná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974"/>
  <sheetViews>
    <sheetView showGridLines="0" workbookViewId="0" topLeftCell="A131">
      <selection activeCell="AB25" sqref="AB25"/>
    </sheetView>
  </sheetViews>
  <sheetFormatPr defaultColWidth="9.140625" defaultRowHeight="12"/>
  <cols>
    <col min="1" max="1" width="8.28125" style="0" customWidth="1"/>
    <col min="2" max="2" width="1.28515625" style="0" customWidth="1"/>
    <col min="3" max="3" width="4.140625" style="0" customWidth="1"/>
    <col min="4" max="4" width="4.28125" style="0" customWidth="1"/>
    <col min="5" max="5" width="17.140625" style="0" customWidth="1"/>
    <col min="6" max="6" width="50.7109375" style="0" customWidth="1"/>
    <col min="7" max="7" width="7.421875" style="0" customWidth="1"/>
    <col min="8" max="8" width="14.00390625" style="0" customWidth="1"/>
    <col min="9" max="9" width="15.7109375" style="0" customWidth="1"/>
    <col min="10" max="10" width="22.28125" style="0" customWidth="1"/>
    <col min="11" max="11" width="22.28125" style="0" hidden="1" customWidth="1"/>
    <col min="12" max="12" width="9.28125" style="0" customWidth="1"/>
    <col min="13" max="13" width="10.710937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7" customHeight="1">
      <c r="L2" s="195" t="s">
        <v>5</v>
      </c>
      <c r="M2" s="196"/>
      <c r="N2" s="196"/>
      <c r="O2" s="196"/>
      <c r="P2" s="196"/>
      <c r="Q2" s="196"/>
      <c r="R2" s="196"/>
      <c r="S2" s="196"/>
      <c r="T2" s="196"/>
      <c r="U2" s="196"/>
      <c r="V2" s="196"/>
      <c r="AT2" s="17" t="s">
        <v>77</v>
      </c>
    </row>
    <row r="3" spans="2:46" ht="7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78</v>
      </c>
    </row>
    <row r="4" spans="2:46" ht="25" customHeight="1">
      <c r="B4" s="20"/>
      <c r="D4" s="21" t="s">
        <v>95</v>
      </c>
      <c r="L4" s="20"/>
      <c r="M4" s="88" t="s">
        <v>10</v>
      </c>
      <c r="AT4" s="17" t="s">
        <v>3</v>
      </c>
    </row>
    <row r="5" spans="2:12" ht="7" customHeight="1">
      <c r="B5" s="20"/>
      <c r="L5" s="20"/>
    </row>
    <row r="6" spans="2:12" ht="12" customHeight="1">
      <c r="B6" s="20"/>
      <c r="D6" s="27" t="s">
        <v>15</v>
      </c>
      <c r="L6" s="20"/>
    </row>
    <row r="7" spans="2:12" ht="26.25" customHeight="1">
      <c r="B7" s="20"/>
      <c r="E7" s="235" t="str">
        <f>'Rekapitulace stavby'!K6</f>
        <v xml:space="preserve">Revitalizace prostor OGV, objekt Masarykovo náměstí 24, Jihlava </v>
      </c>
      <c r="F7" s="236"/>
      <c r="G7" s="236"/>
      <c r="H7" s="236"/>
      <c r="L7" s="20"/>
    </row>
    <row r="8" spans="2:12" s="1" customFormat="1" ht="12" customHeight="1">
      <c r="B8" s="32"/>
      <c r="D8" s="27" t="s">
        <v>96</v>
      </c>
      <c r="L8" s="32"/>
    </row>
    <row r="9" spans="2:12" s="1" customFormat="1" ht="16.5" customHeight="1">
      <c r="B9" s="32"/>
      <c r="E9" s="217" t="s">
        <v>97</v>
      </c>
      <c r="F9" s="234"/>
      <c r="G9" s="234"/>
      <c r="H9" s="234"/>
      <c r="L9" s="32"/>
    </row>
    <row r="10" spans="2:12" s="1" customFormat="1" ht="12">
      <c r="B10" s="32"/>
      <c r="L10" s="32"/>
    </row>
    <row r="11" spans="2:12" s="1" customFormat="1" ht="12" customHeight="1">
      <c r="B11" s="32"/>
      <c r="D11" s="27" t="s">
        <v>16</v>
      </c>
      <c r="F11" s="25" t="s">
        <v>1</v>
      </c>
      <c r="I11" s="27" t="s">
        <v>17</v>
      </c>
      <c r="J11" s="25" t="s">
        <v>1</v>
      </c>
      <c r="L11" s="32"/>
    </row>
    <row r="12" spans="2:12" s="1" customFormat="1" ht="12" customHeight="1">
      <c r="B12" s="32"/>
      <c r="D12" s="27" t="s">
        <v>18</v>
      </c>
      <c r="F12" s="25" t="s">
        <v>19</v>
      </c>
      <c r="I12" s="27" t="s">
        <v>20</v>
      </c>
      <c r="J12" s="52" t="str">
        <f>'Rekapitulace stavby'!AN8</f>
        <v>24. 8. 2023</v>
      </c>
      <c r="L12" s="32"/>
    </row>
    <row r="13" spans="2:12" s="1" customFormat="1" ht="10.75" customHeight="1">
      <c r="B13" s="32"/>
      <c r="L13" s="32"/>
    </row>
    <row r="14" spans="2:12" s="1" customFormat="1" ht="12" customHeight="1">
      <c r="B14" s="32"/>
      <c r="D14" s="27" t="s">
        <v>22</v>
      </c>
      <c r="I14" s="27" t="s">
        <v>23</v>
      </c>
      <c r="J14" s="25" t="s">
        <v>1</v>
      </c>
      <c r="L14" s="32"/>
    </row>
    <row r="15" spans="2:12" s="1" customFormat="1" ht="18" customHeight="1">
      <c r="B15" s="32"/>
      <c r="E15" s="25" t="s">
        <v>24</v>
      </c>
      <c r="I15" s="27" t="s">
        <v>25</v>
      </c>
      <c r="J15" s="25" t="s">
        <v>1</v>
      </c>
      <c r="L15" s="32"/>
    </row>
    <row r="16" spans="2:12" s="1" customFormat="1" ht="7" customHeight="1">
      <c r="B16" s="32"/>
      <c r="L16" s="32"/>
    </row>
    <row r="17" spans="2:12" s="1" customFormat="1" ht="12" customHeight="1">
      <c r="B17" s="32"/>
      <c r="D17" s="27" t="s">
        <v>1574</v>
      </c>
      <c r="I17" s="27" t="s">
        <v>23</v>
      </c>
      <c r="J17" s="28" t="str">
        <f>'Rekapitulace stavby'!AN13</f>
        <v>Vyplň údaj</v>
      </c>
      <c r="L17" s="32"/>
    </row>
    <row r="18" spans="2:12" s="1" customFormat="1" ht="18" customHeight="1">
      <c r="B18" s="32"/>
      <c r="E18" s="237" t="str">
        <f>'Rekapitulace stavby'!E14</f>
        <v>Vyplň údaj</v>
      </c>
      <c r="F18" s="207"/>
      <c r="G18" s="207"/>
      <c r="H18" s="207"/>
      <c r="I18" s="27" t="s">
        <v>25</v>
      </c>
      <c r="J18" s="28" t="str">
        <f>'Rekapitulace stavby'!AN14</f>
        <v>Vyplň údaj</v>
      </c>
      <c r="L18" s="32"/>
    </row>
    <row r="19" spans="2:12" s="1" customFormat="1" ht="7" customHeight="1">
      <c r="B19" s="32"/>
      <c r="L19" s="32"/>
    </row>
    <row r="20" spans="2:12" s="1" customFormat="1" ht="12" customHeight="1">
      <c r="B20" s="32"/>
      <c r="D20" s="27" t="s">
        <v>27</v>
      </c>
      <c r="I20" s="27" t="s">
        <v>23</v>
      </c>
      <c r="J20" s="25" t="s">
        <v>1</v>
      </c>
      <c r="L20" s="32"/>
    </row>
    <row r="21" spans="2:12" s="1" customFormat="1" ht="18" customHeight="1">
      <c r="B21" s="32"/>
      <c r="E21" s="25" t="s">
        <v>28</v>
      </c>
      <c r="I21" s="27" t="s">
        <v>25</v>
      </c>
      <c r="J21" s="25" t="s">
        <v>1</v>
      </c>
      <c r="L21" s="32"/>
    </row>
    <row r="22" spans="2:12" s="1" customFormat="1" ht="7" customHeight="1">
      <c r="B22" s="32"/>
      <c r="L22" s="32"/>
    </row>
    <row r="23" spans="2:12" s="1" customFormat="1" ht="12" customHeight="1">
      <c r="B23" s="32"/>
      <c r="D23" s="27" t="s">
        <v>30</v>
      </c>
      <c r="I23" s="27" t="s">
        <v>23</v>
      </c>
      <c r="J23" s="25" t="str">
        <f>IF('Rekapitulace stavby'!AN19="","",'Rekapitulace stavby'!AN19)</f>
        <v/>
      </c>
      <c r="L23" s="32"/>
    </row>
    <row r="24" spans="2:12" s="1" customFormat="1" ht="18" customHeight="1">
      <c r="B24" s="32"/>
      <c r="E24" s="25" t="str">
        <f>IF('Rekapitulace stavby'!E20="","",'Rekapitulace stavby'!E20)</f>
        <v xml:space="preserve"> </v>
      </c>
      <c r="I24" s="27" t="s">
        <v>25</v>
      </c>
      <c r="J24" s="25" t="str">
        <f>IF('Rekapitulace stavby'!AN20="","",'Rekapitulace stavby'!AN20)</f>
        <v/>
      </c>
      <c r="L24" s="32"/>
    </row>
    <row r="25" spans="2:12" s="1" customFormat="1" ht="7" customHeight="1">
      <c r="B25" s="32"/>
      <c r="L25" s="32"/>
    </row>
    <row r="26" spans="2:12" s="1" customFormat="1" ht="12" customHeight="1">
      <c r="B26" s="32"/>
      <c r="D26" s="27" t="s">
        <v>31</v>
      </c>
      <c r="L26" s="32"/>
    </row>
    <row r="27" spans="2:12" s="7" customFormat="1" ht="16.5" customHeight="1">
      <c r="B27" s="89"/>
      <c r="E27" s="211" t="s">
        <v>1</v>
      </c>
      <c r="F27" s="211"/>
      <c r="G27" s="211"/>
      <c r="H27" s="211"/>
      <c r="L27" s="89"/>
    </row>
    <row r="28" spans="2:12" s="1" customFormat="1" ht="7" customHeight="1">
      <c r="B28" s="32"/>
      <c r="L28" s="32"/>
    </row>
    <row r="29" spans="2:12" s="1" customFormat="1" ht="7" customHeight="1">
      <c r="B29" s="32"/>
      <c r="D29" s="53"/>
      <c r="E29" s="53"/>
      <c r="F29" s="53"/>
      <c r="G29" s="53"/>
      <c r="H29" s="53"/>
      <c r="I29" s="53"/>
      <c r="J29" s="53"/>
      <c r="K29" s="53"/>
      <c r="L29" s="32"/>
    </row>
    <row r="30" spans="2:12" s="1" customFormat="1" ht="25.4" customHeight="1">
      <c r="B30" s="32"/>
      <c r="D30" s="90" t="s">
        <v>32</v>
      </c>
      <c r="J30" s="66">
        <f>ROUND(J139,2)</f>
        <v>0</v>
      </c>
      <c r="L30" s="32"/>
    </row>
    <row r="31" spans="2:12" s="1" customFormat="1" ht="7" customHeight="1">
      <c r="B31" s="32"/>
      <c r="D31" s="53"/>
      <c r="E31" s="53"/>
      <c r="F31" s="53"/>
      <c r="G31" s="53"/>
      <c r="H31" s="53"/>
      <c r="I31" s="53"/>
      <c r="J31" s="53"/>
      <c r="K31" s="53"/>
      <c r="L31" s="32"/>
    </row>
    <row r="32" spans="2:12" s="1" customFormat="1" ht="14.4" customHeight="1">
      <c r="B32" s="32"/>
      <c r="F32" s="35" t="s">
        <v>34</v>
      </c>
      <c r="I32" s="35" t="s">
        <v>33</v>
      </c>
      <c r="J32" s="35" t="s">
        <v>35</v>
      </c>
      <c r="L32" s="32"/>
    </row>
    <row r="33" spans="2:12" s="1" customFormat="1" ht="14.4" customHeight="1">
      <c r="B33" s="32"/>
      <c r="D33" s="55" t="s">
        <v>36</v>
      </c>
      <c r="E33" s="27" t="s">
        <v>37</v>
      </c>
      <c r="F33" s="91">
        <f>ROUND((SUM(BE139:BE973)),2)</f>
        <v>0</v>
      </c>
      <c r="I33" s="92">
        <v>0.21</v>
      </c>
      <c r="J33" s="91">
        <f>ROUND(((SUM(BE139:BE973))*I33),2)</f>
        <v>0</v>
      </c>
      <c r="L33" s="32"/>
    </row>
    <row r="34" spans="2:12" s="1" customFormat="1" ht="14.4" customHeight="1">
      <c r="B34" s="32"/>
      <c r="E34" s="27" t="s">
        <v>38</v>
      </c>
      <c r="F34" s="91">
        <f>ROUND((SUM(BF139:BF973)),2)</f>
        <v>0</v>
      </c>
      <c r="I34" s="92">
        <v>0.15</v>
      </c>
      <c r="J34" s="91">
        <f>ROUND(((SUM(BF139:BF973))*I34),2)</f>
        <v>0</v>
      </c>
      <c r="L34" s="32"/>
    </row>
    <row r="35" spans="2:12" s="1" customFormat="1" ht="14.4" customHeight="1" hidden="1">
      <c r="B35" s="32"/>
      <c r="E35" s="27" t="s">
        <v>39</v>
      </c>
      <c r="F35" s="91">
        <f>ROUND((SUM(BG139:BG973)),2)</f>
        <v>0</v>
      </c>
      <c r="I35" s="92">
        <v>0.21</v>
      </c>
      <c r="J35" s="91">
        <f>0</f>
        <v>0</v>
      </c>
      <c r="L35" s="32"/>
    </row>
    <row r="36" spans="2:12" s="1" customFormat="1" ht="14.4" customHeight="1" hidden="1">
      <c r="B36" s="32"/>
      <c r="E36" s="27" t="s">
        <v>40</v>
      </c>
      <c r="F36" s="91">
        <f>ROUND((SUM(BH139:BH973)),2)</f>
        <v>0</v>
      </c>
      <c r="I36" s="92">
        <v>0.15</v>
      </c>
      <c r="J36" s="91">
        <f>0</f>
        <v>0</v>
      </c>
      <c r="L36" s="32"/>
    </row>
    <row r="37" spans="2:12" s="1" customFormat="1" ht="14.4" customHeight="1" hidden="1">
      <c r="B37" s="32"/>
      <c r="E37" s="27" t="s">
        <v>41</v>
      </c>
      <c r="F37" s="91">
        <f>ROUND((SUM(BI139:BI973)),2)</f>
        <v>0</v>
      </c>
      <c r="I37" s="92">
        <v>0</v>
      </c>
      <c r="J37" s="91">
        <f>0</f>
        <v>0</v>
      </c>
      <c r="L37" s="32"/>
    </row>
    <row r="38" spans="2:12" s="1" customFormat="1" ht="7" customHeight="1">
      <c r="B38" s="32"/>
      <c r="L38" s="32"/>
    </row>
    <row r="39" spans="2:12" s="1" customFormat="1" ht="25.4" customHeight="1">
      <c r="B39" s="32"/>
      <c r="C39" s="93"/>
      <c r="D39" s="94" t="s">
        <v>42</v>
      </c>
      <c r="E39" s="57"/>
      <c r="F39" s="57"/>
      <c r="G39" s="95" t="s">
        <v>43</v>
      </c>
      <c r="H39" s="96" t="s">
        <v>44</v>
      </c>
      <c r="I39" s="57"/>
      <c r="J39" s="97">
        <f>SUM(J30:J37)</f>
        <v>0</v>
      </c>
      <c r="K39" s="98"/>
      <c r="L39" s="32"/>
    </row>
    <row r="40" spans="2:12" s="1" customFormat="1" ht="14.4" customHeight="1">
      <c r="B40" s="32"/>
      <c r="L40" s="32"/>
    </row>
    <row r="41" spans="2:12" ht="14.4" customHeight="1">
      <c r="B41" s="20"/>
      <c r="L41" s="20"/>
    </row>
    <row r="42" spans="2:12" ht="14.4" customHeight="1">
      <c r="B42" s="20"/>
      <c r="L42" s="20"/>
    </row>
    <row r="43" spans="2:12" ht="14.4" customHeight="1">
      <c r="B43" s="20"/>
      <c r="L43" s="20"/>
    </row>
    <row r="44" spans="2:12" ht="14.4" customHeight="1">
      <c r="B44" s="20"/>
      <c r="L44" s="20"/>
    </row>
    <row r="45" spans="2:12" ht="14.4" customHeight="1">
      <c r="B45" s="20"/>
      <c r="L45" s="20"/>
    </row>
    <row r="46" spans="2:12" ht="14.4" customHeight="1">
      <c r="B46" s="20"/>
      <c r="L46" s="20"/>
    </row>
    <row r="47" spans="2:12" ht="14.4" customHeight="1">
      <c r="B47" s="20"/>
      <c r="L47" s="20"/>
    </row>
    <row r="48" spans="2:12" ht="14.4" customHeight="1">
      <c r="B48" s="20"/>
      <c r="L48" s="20"/>
    </row>
    <row r="49" spans="2:12" ht="14.4" customHeight="1">
      <c r="B49" s="20"/>
      <c r="L49" s="20"/>
    </row>
    <row r="50" spans="2:12" s="1" customFormat="1" ht="14.4" customHeight="1">
      <c r="B50" s="32"/>
      <c r="D50" s="41" t="s">
        <v>45</v>
      </c>
      <c r="E50" s="42"/>
      <c r="F50" s="42"/>
      <c r="G50" s="41" t="s">
        <v>46</v>
      </c>
      <c r="H50" s="42"/>
      <c r="I50" s="42"/>
      <c r="J50" s="42"/>
      <c r="K50" s="42"/>
      <c r="L50" s="3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2:12" s="1" customFormat="1" ht="12.5">
      <c r="B61" s="32"/>
      <c r="D61" s="43" t="s">
        <v>47</v>
      </c>
      <c r="E61" s="34"/>
      <c r="F61" s="99" t="s">
        <v>48</v>
      </c>
      <c r="G61" s="43" t="s">
        <v>47</v>
      </c>
      <c r="H61" s="34"/>
      <c r="I61" s="34"/>
      <c r="J61" s="100" t="s">
        <v>48</v>
      </c>
      <c r="K61" s="34"/>
      <c r="L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2:12" s="1" customFormat="1" ht="13">
      <c r="B65" s="32"/>
      <c r="D65" s="41" t="s">
        <v>1573</v>
      </c>
      <c r="E65" s="42"/>
      <c r="F65" s="42"/>
      <c r="G65" s="41" t="s">
        <v>1575</v>
      </c>
      <c r="H65" s="42"/>
      <c r="I65" s="42"/>
      <c r="J65" s="42"/>
      <c r="K65" s="42"/>
      <c r="L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2:12" s="1" customFormat="1" ht="12.5">
      <c r="B76" s="32"/>
      <c r="D76" s="43" t="s">
        <v>47</v>
      </c>
      <c r="E76" s="34"/>
      <c r="F76" s="99" t="s">
        <v>48</v>
      </c>
      <c r="G76" s="43" t="s">
        <v>47</v>
      </c>
      <c r="H76" s="34"/>
      <c r="I76" s="34"/>
      <c r="J76" s="100" t="s">
        <v>48</v>
      </c>
      <c r="K76" s="34"/>
      <c r="L76" s="32"/>
    </row>
    <row r="77" spans="2:12" s="1" customFormat="1" ht="14.4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2"/>
    </row>
    <row r="81" spans="2:12" s="1" customFormat="1" ht="7" customHeight="1"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2"/>
    </row>
    <row r="82" spans="2:12" s="1" customFormat="1" ht="25" customHeight="1">
      <c r="B82" s="32"/>
      <c r="C82" s="21" t="s">
        <v>98</v>
      </c>
      <c r="L82" s="32"/>
    </row>
    <row r="83" spans="2:12" s="1" customFormat="1" ht="7" customHeight="1">
      <c r="B83" s="32"/>
      <c r="L83" s="32"/>
    </row>
    <row r="84" spans="2:12" s="1" customFormat="1" ht="12" customHeight="1">
      <c r="B84" s="32"/>
      <c r="C84" s="27" t="s">
        <v>15</v>
      </c>
      <c r="L84" s="32"/>
    </row>
    <row r="85" spans="2:12" s="1" customFormat="1" ht="26.25" customHeight="1">
      <c r="B85" s="32"/>
      <c r="E85" s="235" t="str">
        <f>E7</f>
        <v xml:space="preserve">Revitalizace prostor OGV, objekt Masarykovo náměstí 24, Jihlava </v>
      </c>
      <c r="F85" s="236"/>
      <c r="G85" s="236"/>
      <c r="H85" s="236"/>
      <c r="L85" s="32"/>
    </row>
    <row r="86" spans="2:12" s="1" customFormat="1" ht="12" customHeight="1">
      <c r="B86" s="32"/>
      <c r="C86" s="27" t="s">
        <v>96</v>
      </c>
      <c r="L86" s="32"/>
    </row>
    <row r="87" spans="2:12" s="1" customFormat="1" ht="16.5" customHeight="1">
      <c r="B87" s="32"/>
      <c r="E87" s="217" t="str">
        <f>E9</f>
        <v>1 - Stavební část</v>
      </c>
      <c r="F87" s="234"/>
      <c r="G87" s="234"/>
      <c r="H87" s="234"/>
      <c r="L87" s="32"/>
    </row>
    <row r="88" spans="2:12" s="1" customFormat="1" ht="7" customHeight="1">
      <c r="B88" s="32"/>
      <c r="L88" s="32"/>
    </row>
    <row r="89" spans="2:12" s="1" customFormat="1" ht="12" customHeight="1">
      <c r="B89" s="32"/>
      <c r="C89" s="27" t="s">
        <v>18</v>
      </c>
      <c r="F89" s="25" t="str">
        <f>F12</f>
        <v xml:space="preserve"> </v>
      </c>
      <c r="I89" s="27" t="s">
        <v>20</v>
      </c>
      <c r="J89" s="52" t="str">
        <f>IF(J12="","",J12)</f>
        <v>24. 8. 2023</v>
      </c>
      <c r="L89" s="32"/>
    </row>
    <row r="90" spans="2:12" s="1" customFormat="1" ht="7" customHeight="1">
      <c r="B90" s="32"/>
      <c r="L90" s="32"/>
    </row>
    <row r="91" spans="2:12" s="1" customFormat="1" ht="15.15" customHeight="1">
      <c r="B91" s="32"/>
      <c r="C91" s="27" t="s">
        <v>22</v>
      </c>
      <c r="F91" s="25" t="str">
        <f>E15</f>
        <v>Oblastní galerie Vysočiny v Jihlavě</v>
      </c>
      <c r="I91" s="27" t="s">
        <v>27</v>
      </c>
      <c r="J91" s="30" t="str">
        <f>E21</f>
        <v>Atelier Tsunami s.r.o.</v>
      </c>
      <c r="L91" s="32"/>
    </row>
    <row r="92" spans="2:12" s="1" customFormat="1" ht="15.15" customHeight="1">
      <c r="B92" s="32"/>
      <c r="C92" s="27" t="s">
        <v>1574</v>
      </c>
      <c r="F92" s="25" t="str">
        <f>IF(E18="","",E18)</f>
        <v>Vyplň údaj</v>
      </c>
      <c r="I92" s="27" t="s">
        <v>30</v>
      </c>
      <c r="J92" s="30" t="str">
        <f>E24</f>
        <v xml:space="preserve"> </v>
      </c>
      <c r="L92" s="32"/>
    </row>
    <row r="93" spans="2:12" s="1" customFormat="1" ht="10.25" customHeight="1">
      <c r="B93" s="32"/>
      <c r="L93" s="32"/>
    </row>
    <row r="94" spans="2:12" s="1" customFormat="1" ht="29.25" customHeight="1">
      <c r="B94" s="32"/>
      <c r="C94" s="101" t="s">
        <v>99</v>
      </c>
      <c r="D94" s="93"/>
      <c r="E94" s="93"/>
      <c r="F94" s="93"/>
      <c r="G94" s="93"/>
      <c r="H94" s="93"/>
      <c r="I94" s="93"/>
      <c r="J94" s="102" t="s">
        <v>100</v>
      </c>
      <c r="K94" s="93"/>
      <c r="L94" s="32"/>
    </row>
    <row r="95" spans="2:12" s="1" customFormat="1" ht="10.25" customHeight="1">
      <c r="B95" s="32"/>
      <c r="L95" s="32"/>
    </row>
    <row r="96" spans="2:47" s="1" customFormat="1" ht="22.75" customHeight="1">
      <c r="B96" s="32"/>
      <c r="C96" s="103" t="s">
        <v>101</v>
      </c>
      <c r="J96" s="66">
        <f>J139</f>
        <v>0</v>
      </c>
      <c r="L96" s="32"/>
      <c r="AU96" s="17" t="s">
        <v>102</v>
      </c>
    </row>
    <row r="97" spans="2:12" s="8" customFormat="1" ht="25" customHeight="1">
      <c r="B97" s="104"/>
      <c r="D97" s="105" t="s">
        <v>103</v>
      </c>
      <c r="E97" s="106"/>
      <c r="F97" s="106"/>
      <c r="G97" s="106"/>
      <c r="H97" s="106"/>
      <c r="I97" s="106"/>
      <c r="J97" s="107">
        <f>J140</f>
        <v>0</v>
      </c>
      <c r="L97" s="104"/>
    </row>
    <row r="98" spans="2:12" s="9" customFormat="1" ht="19.9" customHeight="1">
      <c r="B98" s="108"/>
      <c r="D98" s="109" t="s">
        <v>104</v>
      </c>
      <c r="E98" s="110"/>
      <c r="F98" s="110"/>
      <c r="G98" s="110"/>
      <c r="H98" s="110"/>
      <c r="I98" s="110"/>
      <c r="J98" s="111">
        <f>J141</f>
        <v>0</v>
      </c>
      <c r="L98" s="108"/>
    </row>
    <row r="99" spans="2:12" s="9" customFormat="1" ht="19.9" customHeight="1">
      <c r="B99" s="108"/>
      <c r="D99" s="109" t="s">
        <v>105</v>
      </c>
      <c r="E99" s="110"/>
      <c r="F99" s="110"/>
      <c r="G99" s="110"/>
      <c r="H99" s="110"/>
      <c r="I99" s="110"/>
      <c r="J99" s="111">
        <f>J178</f>
        <v>0</v>
      </c>
      <c r="L99" s="108"/>
    </row>
    <row r="100" spans="2:12" s="9" customFormat="1" ht="19.9" customHeight="1">
      <c r="B100" s="108"/>
      <c r="D100" s="109" t="s">
        <v>106</v>
      </c>
      <c r="E100" s="110"/>
      <c r="F100" s="110"/>
      <c r="G100" s="110"/>
      <c r="H100" s="110"/>
      <c r="I100" s="110"/>
      <c r="J100" s="111">
        <f>J189</f>
        <v>0</v>
      </c>
      <c r="L100" s="108"/>
    </row>
    <row r="101" spans="2:12" s="9" customFormat="1" ht="19.9" customHeight="1">
      <c r="B101" s="108"/>
      <c r="D101" s="109" t="s">
        <v>107</v>
      </c>
      <c r="E101" s="110"/>
      <c r="F101" s="110"/>
      <c r="G101" s="110"/>
      <c r="H101" s="110"/>
      <c r="I101" s="110"/>
      <c r="J101" s="111">
        <f>J214</f>
        <v>0</v>
      </c>
      <c r="L101" s="108"/>
    </row>
    <row r="102" spans="2:12" s="9" customFormat="1" ht="19.9" customHeight="1">
      <c r="B102" s="108"/>
      <c r="D102" s="109" t="s">
        <v>108</v>
      </c>
      <c r="E102" s="110"/>
      <c r="F102" s="110"/>
      <c r="G102" s="110"/>
      <c r="H102" s="110"/>
      <c r="I102" s="110"/>
      <c r="J102" s="111">
        <f>J228</f>
        <v>0</v>
      </c>
      <c r="L102" s="108"/>
    </row>
    <row r="103" spans="2:12" s="9" customFormat="1" ht="19.9" customHeight="1">
      <c r="B103" s="108"/>
      <c r="D103" s="109" t="s">
        <v>109</v>
      </c>
      <c r="E103" s="110"/>
      <c r="F103" s="110"/>
      <c r="G103" s="110"/>
      <c r="H103" s="110"/>
      <c r="I103" s="110"/>
      <c r="J103" s="111">
        <f>J335</f>
        <v>0</v>
      </c>
      <c r="L103" s="108"/>
    </row>
    <row r="104" spans="2:12" s="9" customFormat="1" ht="19.9" customHeight="1">
      <c r="B104" s="108"/>
      <c r="D104" s="109" t="s">
        <v>110</v>
      </c>
      <c r="E104" s="110"/>
      <c r="F104" s="110"/>
      <c r="G104" s="110"/>
      <c r="H104" s="110"/>
      <c r="I104" s="110"/>
      <c r="J104" s="111">
        <f>J470</f>
        <v>0</v>
      </c>
      <c r="L104" s="108"/>
    </row>
    <row r="105" spans="2:12" s="9" customFormat="1" ht="19.9" customHeight="1">
      <c r="B105" s="108"/>
      <c r="D105" s="109" t="s">
        <v>111</v>
      </c>
      <c r="E105" s="110"/>
      <c r="F105" s="110"/>
      <c r="G105" s="110"/>
      <c r="H105" s="110"/>
      <c r="I105" s="110"/>
      <c r="J105" s="111">
        <f>J477</f>
        <v>0</v>
      </c>
      <c r="L105" s="108"/>
    </row>
    <row r="106" spans="2:12" s="8" customFormat="1" ht="25" customHeight="1">
      <c r="B106" s="104"/>
      <c r="D106" s="105" t="s">
        <v>112</v>
      </c>
      <c r="E106" s="106"/>
      <c r="F106" s="106"/>
      <c r="G106" s="106"/>
      <c r="H106" s="106"/>
      <c r="I106" s="106"/>
      <c r="J106" s="107">
        <f>J479</f>
        <v>0</v>
      </c>
      <c r="L106" s="104"/>
    </row>
    <row r="107" spans="2:12" s="9" customFormat="1" ht="19.9" customHeight="1">
      <c r="B107" s="108"/>
      <c r="D107" s="109" t="s">
        <v>113</v>
      </c>
      <c r="E107" s="110"/>
      <c r="F107" s="110"/>
      <c r="G107" s="110"/>
      <c r="H107" s="110"/>
      <c r="I107" s="110"/>
      <c r="J107" s="111">
        <f>J480</f>
        <v>0</v>
      </c>
      <c r="L107" s="108"/>
    </row>
    <row r="108" spans="2:12" s="9" customFormat="1" ht="19.9" customHeight="1">
      <c r="B108" s="108"/>
      <c r="D108" s="109" t="s">
        <v>114</v>
      </c>
      <c r="E108" s="110"/>
      <c r="F108" s="110"/>
      <c r="G108" s="110"/>
      <c r="H108" s="110"/>
      <c r="I108" s="110"/>
      <c r="J108" s="111">
        <f>J518</f>
        <v>0</v>
      </c>
      <c r="L108" s="108"/>
    </row>
    <row r="109" spans="2:12" s="9" customFormat="1" ht="19.9" customHeight="1">
      <c r="B109" s="108"/>
      <c r="D109" s="109" t="s">
        <v>115</v>
      </c>
      <c r="E109" s="110"/>
      <c r="F109" s="110"/>
      <c r="G109" s="110"/>
      <c r="H109" s="110"/>
      <c r="I109" s="110"/>
      <c r="J109" s="111">
        <f>J564</f>
        <v>0</v>
      </c>
      <c r="L109" s="108"/>
    </row>
    <row r="110" spans="2:12" s="9" customFormat="1" ht="19.9" customHeight="1">
      <c r="B110" s="108"/>
      <c r="D110" s="109" t="s">
        <v>116</v>
      </c>
      <c r="E110" s="110"/>
      <c r="F110" s="110"/>
      <c r="G110" s="110"/>
      <c r="H110" s="110"/>
      <c r="I110" s="110"/>
      <c r="J110" s="111">
        <f>J584</f>
        <v>0</v>
      </c>
      <c r="L110" s="108"/>
    </row>
    <row r="111" spans="2:12" s="9" customFormat="1" ht="19.9" customHeight="1">
      <c r="B111" s="108"/>
      <c r="D111" s="109" t="s">
        <v>117</v>
      </c>
      <c r="E111" s="110"/>
      <c r="F111" s="110"/>
      <c r="G111" s="110"/>
      <c r="H111" s="110"/>
      <c r="I111" s="110"/>
      <c r="J111" s="111">
        <f>J635</f>
        <v>0</v>
      </c>
      <c r="L111" s="108"/>
    </row>
    <row r="112" spans="2:12" s="9" customFormat="1" ht="19.9" customHeight="1">
      <c r="B112" s="108"/>
      <c r="D112" s="109" t="s">
        <v>118</v>
      </c>
      <c r="E112" s="110"/>
      <c r="F112" s="110"/>
      <c r="G112" s="110"/>
      <c r="H112" s="110"/>
      <c r="I112" s="110"/>
      <c r="J112" s="111">
        <f>J703</f>
        <v>0</v>
      </c>
      <c r="L112" s="108"/>
    </row>
    <row r="113" spans="2:12" s="9" customFormat="1" ht="19.9" customHeight="1">
      <c r="B113" s="108"/>
      <c r="D113" s="109" t="s">
        <v>119</v>
      </c>
      <c r="E113" s="110"/>
      <c r="F113" s="110"/>
      <c r="G113" s="110"/>
      <c r="H113" s="110"/>
      <c r="I113" s="110"/>
      <c r="J113" s="111">
        <f>J775</f>
        <v>0</v>
      </c>
      <c r="L113" s="108"/>
    </row>
    <row r="114" spans="2:12" s="9" customFormat="1" ht="19.9" customHeight="1">
      <c r="B114" s="108"/>
      <c r="D114" s="109" t="s">
        <v>120</v>
      </c>
      <c r="E114" s="110"/>
      <c r="F114" s="110"/>
      <c r="G114" s="110"/>
      <c r="H114" s="110"/>
      <c r="I114" s="110"/>
      <c r="J114" s="111">
        <f>J826</f>
        <v>0</v>
      </c>
      <c r="L114" s="108"/>
    </row>
    <row r="115" spans="2:12" s="9" customFormat="1" ht="19.9" customHeight="1">
      <c r="B115" s="108"/>
      <c r="D115" s="109" t="s">
        <v>121</v>
      </c>
      <c r="E115" s="110"/>
      <c r="F115" s="110"/>
      <c r="G115" s="110"/>
      <c r="H115" s="110"/>
      <c r="I115" s="110"/>
      <c r="J115" s="111">
        <f>J858</f>
        <v>0</v>
      </c>
      <c r="L115" s="108"/>
    </row>
    <row r="116" spans="2:12" s="9" customFormat="1" ht="19.9" customHeight="1">
      <c r="B116" s="108"/>
      <c r="D116" s="109" t="s">
        <v>122</v>
      </c>
      <c r="E116" s="110"/>
      <c r="F116" s="110"/>
      <c r="G116" s="110"/>
      <c r="H116" s="110"/>
      <c r="I116" s="110"/>
      <c r="J116" s="111">
        <f>J881</f>
        <v>0</v>
      </c>
      <c r="L116" s="108"/>
    </row>
    <row r="117" spans="2:12" s="9" customFormat="1" ht="19.9" customHeight="1">
      <c r="B117" s="108"/>
      <c r="D117" s="109" t="s">
        <v>123</v>
      </c>
      <c r="E117" s="110"/>
      <c r="F117" s="110"/>
      <c r="G117" s="110"/>
      <c r="H117" s="110"/>
      <c r="I117" s="110"/>
      <c r="J117" s="111">
        <f>J907</f>
        <v>0</v>
      </c>
      <c r="L117" s="108"/>
    </row>
    <row r="118" spans="2:12" s="9" customFormat="1" ht="19.9" customHeight="1">
      <c r="B118" s="108"/>
      <c r="D118" s="109" t="s">
        <v>124</v>
      </c>
      <c r="E118" s="110"/>
      <c r="F118" s="110"/>
      <c r="G118" s="110"/>
      <c r="H118" s="110"/>
      <c r="I118" s="110"/>
      <c r="J118" s="111">
        <f>J932</f>
        <v>0</v>
      </c>
      <c r="L118" s="108"/>
    </row>
    <row r="119" spans="2:12" s="9" customFormat="1" ht="19.9" customHeight="1">
      <c r="B119" s="108"/>
      <c r="D119" s="109" t="s">
        <v>125</v>
      </c>
      <c r="E119" s="110"/>
      <c r="F119" s="110"/>
      <c r="G119" s="110"/>
      <c r="H119" s="110"/>
      <c r="I119" s="110"/>
      <c r="J119" s="111">
        <f>J943</f>
        <v>0</v>
      </c>
      <c r="L119" s="108"/>
    </row>
    <row r="120" spans="2:12" s="1" customFormat="1" ht="21.75" customHeight="1">
      <c r="B120" s="32"/>
      <c r="L120" s="32"/>
    </row>
    <row r="121" spans="2:12" s="1" customFormat="1" ht="7" customHeight="1">
      <c r="B121" s="44"/>
      <c r="C121" s="45"/>
      <c r="D121" s="45"/>
      <c r="E121" s="45"/>
      <c r="F121" s="45"/>
      <c r="G121" s="45"/>
      <c r="H121" s="45"/>
      <c r="I121" s="45"/>
      <c r="J121" s="45"/>
      <c r="K121" s="45"/>
      <c r="L121" s="32"/>
    </row>
    <row r="125" spans="2:12" s="1" customFormat="1" ht="7" customHeight="1">
      <c r="B125" s="46"/>
      <c r="C125" s="47"/>
      <c r="D125" s="47"/>
      <c r="E125" s="47"/>
      <c r="F125" s="47"/>
      <c r="G125" s="47"/>
      <c r="H125" s="47"/>
      <c r="I125" s="47"/>
      <c r="J125" s="47"/>
      <c r="K125" s="47"/>
      <c r="L125" s="32"/>
    </row>
    <row r="126" spans="2:12" s="1" customFormat="1" ht="25" customHeight="1">
      <c r="B126" s="32"/>
      <c r="C126" s="21" t="s">
        <v>126</v>
      </c>
      <c r="L126" s="32"/>
    </row>
    <row r="127" spans="2:12" s="1" customFormat="1" ht="7" customHeight="1">
      <c r="B127" s="32"/>
      <c r="L127" s="32"/>
    </row>
    <row r="128" spans="2:12" s="1" customFormat="1" ht="12" customHeight="1">
      <c r="B128" s="32"/>
      <c r="C128" s="27" t="s">
        <v>15</v>
      </c>
      <c r="L128" s="32"/>
    </row>
    <row r="129" spans="2:12" s="1" customFormat="1" ht="26.25" customHeight="1">
      <c r="B129" s="32"/>
      <c r="E129" s="235" t="str">
        <f>E7</f>
        <v xml:space="preserve">Revitalizace prostor OGV, objekt Masarykovo náměstí 24, Jihlava </v>
      </c>
      <c r="F129" s="236"/>
      <c r="G129" s="236"/>
      <c r="H129" s="236"/>
      <c r="L129" s="32"/>
    </row>
    <row r="130" spans="2:12" s="1" customFormat="1" ht="12" customHeight="1">
      <c r="B130" s="32"/>
      <c r="C130" s="27" t="s">
        <v>96</v>
      </c>
      <c r="L130" s="32"/>
    </row>
    <row r="131" spans="2:12" s="1" customFormat="1" ht="16.5" customHeight="1">
      <c r="B131" s="32"/>
      <c r="E131" s="217" t="str">
        <f>E9</f>
        <v>1 - Stavební část</v>
      </c>
      <c r="F131" s="234"/>
      <c r="G131" s="234"/>
      <c r="H131" s="234"/>
      <c r="L131" s="32"/>
    </row>
    <row r="132" spans="2:12" s="1" customFormat="1" ht="7" customHeight="1">
      <c r="B132" s="32"/>
      <c r="L132" s="32"/>
    </row>
    <row r="133" spans="2:12" s="1" customFormat="1" ht="12" customHeight="1">
      <c r="B133" s="32"/>
      <c r="C133" s="27" t="s">
        <v>18</v>
      </c>
      <c r="F133" s="25" t="str">
        <f>F12</f>
        <v xml:space="preserve"> </v>
      </c>
      <c r="I133" s="27" t="s">
        <v>20</v>
      </c>
      <c r="J133" s="52" t="str">
        <f>IF(J12="","",J12)</f>
        <v>24. 8. 2023</v>
      </c>
      <c r="L133" s="32"/>
    </row>
    <row r="134" spans="2:12" s="1" customFormat="1" ht="7" customHeight="1">
      <c r="B134" s="32"/>
      <c r="L134" s="32"/>
    </row>
    <row r="135" spans="2:12" s="1" customFormat="1" ht="15.15" customHeight="1">
      <c r="B135" s="32"/>
      <c r="C135" s="27" t="s">
        <v>22</v>
      </c>
      <c r="F135" s="25" t="str">
        <f>E15</f>
        <v>Oblastní galerie Vysočiny v Jihlavě</v>
      </c>
      <c r="I135" s="27" t="s">
        <v>27</v>
      </c>
      <c r="J135" s="30" t="str">
        <f>E21</f>
        <v>Atelier Tsunami s.r.o.</v>
      </c>
      <c r="L135" s="32"/>
    </row>
    <row r="136" spans="2:12" s="1" customFormat="1" ht="15.15" customHeight="1">
      <c r="B136" s="32"/>
      <c r="C136" s="27" t="s">
        <v>1574</v>
      </c>
      <c r="F136" s="25" t="str">
        <f>IF(E18="","",E18)</f>
        <v>Vyplň údaj</v>
      </c>
      <c r="I136" s="27" t="s">
        <v>30</v>
      </c>
      <c r="J136" s="30" t="str">
        <f>E24</f>
        <v xml:space="preserve"> </v>
      </c>
      <c r="L136" s="32"/>
    </row>
    <row r="137" spans="2:12" s="1" customFormat="1" ht="10.25" customHeight="1">
      <c r="B137" s="32"/>
      <c r="L137" s="32"/>
    </row>
    <row r="138" spans="2:20" s="10" customFormat="1" ht="29.25" customHeight="1">
      <c r="B138" s="112"/>
      <c r="C138" s="113" t="s">
        <v>127</v>
      </c>
      <c r="D138" s="114" t="s">
        <v>55</v>
      </c>
      <c r="E138" s="114" t="s">
        <v>51</v>
      </c>
      <c r="F138" s="114" t="s">
        <v>52</v>
      </c>
      <c r="G138" s="114" t="s">
        <v>128</v>
      </c>
      <c r="H138" s="114" t="s">
        <v>129</v>
      </c>
      <c r="I138" s="114" t="s">
        <v>130</v>
      </c>
      <c r="J138" s="115" t="s">
        <v>100</v>
      </c>
      <c r="K138" s="116" t="s">
        <v>131</v>
      </c>
      <c r="L138" s="112"/>
      <c r="M138" s="59" t="s">
        <v>1</v>
      </c>
      <c r="N138" s="60" t="s">
        <v>36</v>
      </c>
      <c r="O138" s="60" t="s">
        <v>132</v>
      </c>
      <c r="P138" s="60" t="s">
        <v>133</v>
      </c>
      <c r="Q138" s="60" t="s">
        <v>134</v>
      </c>
      <c r="R138" s="60" t="s">
        <v>135</v>
      </c>
      <c r="S138" s="60" t="s">
        <v>136</v>
      </c>
      <c r="T138" s="61" t="s">
        <v>137</v>
      </c>
    </row>
    <row r="139" spans="2:63" s="1" customFormat="1" ht="22.75" customHeight="1">
      <c r="B139" s="32"/>
      <c r="C139" s="64" t="s">
        <v>138</v>
      </c>
      <c r="J139" s="117">
        <f>BK139</f>
        <v>0</v>
      </c>
      <c r="L139" s="32"/>
      <c r="M139" s="62"/>
      <c r="N139" s="53"/>
      <c r="O139" s="53"/>
      <c r="P139" s="118">
        <f>P140+P479</f>
        <v>0</v>
      </c>
      <c r="Q139" s="53"/>
      <c r="R139" s="118">
        <f>R140+R479</f>
        <v>0</v>
      </c>
      <c r="S139" s="53"/>
      <c r="T139" s="119">
        <f>T140+T479</f>
        <v>0</v>
      </c>
      <c r="AT139" s="17" t="s">
        <v>69</v>
      </c>
      <c r="AU139" s="17" t="s">
        <v>102</v>
      </c>
      <c r="BK139" s="120">
        <f>BK140+BK479</f>
        <v>0</v>
      </c>
    </row>
    <row r="140" spans="2:63" s="11" customFormat="1" ht="25.9" customHeight="1">
      <c r="B140" s="121"/>
      <c r="D140" s="122" t="s">
        <v>69</v>
      </c>
      <c r="E140" s="123" t="s">
        <v>139</v>
      </c>
      <c r="F140" s="123" t="s">
        <v>140</v>
      </c>
      <c r="I140" s="124"/>
      <c r="J140" s="125">
        <f>BK140</f>
        <v>0</v>
      </c>
      <c r="L140" s="121"/>
      <c r="M140" s="126"/>
      <c r="P140" s="127">
        <f>P141+P178+P189+P214+P228+P335+P470+P477</f>
        <v>0</v>
      </c>
      <c r="R140" s="127">
        <f>R141+R178+R189+R214+R228+R335+R470+R477</f>
        <v>0</v>
      </c>
      <c r="T140" s="128">
        <f>T141+T178+T189+T214+T228+T335+T470+T477</f>
        <v>0</v>
      </c>
      <c r="AR140" s="122" t="s">
        <v>74</v>
      </c>
      <c r="AT140" s="129" t="s">
        <v>69</v>
      </c>
      <c r="AU140" s="129" t="s">
        <v>70</v>
      </c>
      <c r="AY140" s="122" t="s">
        <v>141</v>
      </c>
      <c r="BK140" s="130">
        <f>BK141+BK178+BK189+BK214+BK228+BK335+BK470+BK477</f>
        <v>0</v>
      </c>
    </row>
    <row r="141" spans="2:63" s="11" customFormat="1" ht="22.75" customHeight="1">
      <c r="B141" s="121"/>
      <c r="D141" s="122" t="s">
        <v>69</v>
      </c>
      <c r="E141" s="131" t="s">
        <v>74</v>
      </c>
      <c r="F141" s="131" t="s">
        <v>142</v>
      </c>
      <c r="I141" s="124"/>
      <c r="J141" s="132">
        <f>BK141</f>
        <v>0</v>
      </c>
      <c r="L141" s="121"/>
      <c r="M141" s="126"/>
      <c r="P141" s="127">
        <f>SUM(P142:P177)</f>
        <v>0</v>
      </c>
      <c r="R141" s="127">
        <f>SUM(R142:R177)</f>
        <v>0</v>
      </c>
      <c r="T141" s="128">
        <f>SUM(T142:T177)</f>
        <v>0</v>
      </c>
      <c r="AR141" s="122" t="s">
        <v>74</v>
      </c>
      <c r="AT141" s="129" t="s">
        <v>69</v>
      </c>
      <c r="AU141" s="129" t="s">
        <v>74</v>
      </c>
      <c r="AY141" s="122" t="s">
        <v>141</v>
      </c>
      <c r="BK141" s="130">
        <f>SUM(BK142:BK177)</f>
        <v>0</v>
      </c>
    </row>
    <row r="142" spans="2:65" s="1" customFormat="1" ht="24.15" customHeight="1">
      <c r="B142" s="133"/>
      <c r="C142" s="134" t="s">
        <v>74</v>
      </c>
      <c r="D142" s="134" t="s">
        <v>143</v>
      </c>
      <c r="E142" s="135" t="s">
        <v>144</v>
      </c>
      <c r="F142" s="136" t="s">
        <v>145</v>
      </c>
      <c r="G142" s="137" t="s">
        <v>146</v>
      </c>
      <c r="H142" s="138">
        <v>31.4</v>
      </c>
      <c r="I142" s="139"/>
      <c r="J142" s="140">
        <f>ROUND(I142*H142,2)</f>
        <v>0</v>
      </c>
      <c r="K142" s="141"/>
      <c r="L142" s="32"/>
      <c r="M142" s="142" t="s">
        <v>1</v>
      </c>
      <c r="N142" s="143" t="s">
        <v>37</v>
      </c>
      <c r="P142" s="144">
        <f>O142*H142</f>
        <v>0</v>
      </c>
      <c r="Q142" s="144">
        <v>0</v>
      </c>
      <c r="R142" s="144">
        <f>Q142*H142</f>
        <v>0</v>
      </c>
      <c r="S142" s="144">
        <v>0</v>
      </c>
      <c r="T142" s="145">
        <f>S142*H142</f>
        <v>0</v>
      </c>
      <c r="AR142" s="146" t="s">
        <v>82</v>
      </c>
      <c r="AT142" s="146" t="s">
        <v>143</v>
      </c>
      <c r="AU142" s="146" t="s">
        <v>78</v>
      </c>
      <c r="AY142" s="17" t="s">
        <v>141</v>
      </c>
      <c r="BE142" s="147">
        <f>IF(N142="základní",J142,0)</f>
        <v>0</v>
      </c>
      <c r="BF142" s="147">
        <f>IF(N142="snížená",J142,0)</f>
        <v>0</v>
      </c>
      <c r="BG142" s="147">
        <f>IF(N142="zákl. přenesená",J142,0)</f>
        <v>0</v>
      </c>
      <c r="BH142" s="147">
        <f>IF(N142="sníž. přenesená",J142,0)</f>
        <v>0</v>
      </c>
      <c r="BI142" s="147">
        <f>IF(N142="nulová",J142,0)</f>
        <v>0</v>
      </c>
      <c r="BJ142" s="17" t="s">
        <v>74</v>
      </c>
      <c r="BK142" s="147">
        <f>ROUND(I142*H142,2)</f>
        <v>0</v>
      </c>
      <c r="BL142" s="17" t="s">
        <v>82</v>
      </c>
      <c r="BM142" s="146" t="s">
        <v>78</v>
      </c>
    </row>
    <row r="143" spans="2:51" s="12" customFormat="1" ht="12">
      <c r="B143" s="148"/>
      <c r="D143" s="149" t="s">
        <v>147</v>
      </c>
      <c r="E143" s="150" t="s">
        <v>1</v>
      </c>
      <c r="F143" s="151" t="s">
        <v>148</v>
      </c>
      <c r="H143" s="150" t="s">
        <v>1</v>
      </c>
      <c r="I143" s="152"/>
      <c r="L143" s="148"/>
      <c r="M143" s="153"/>
      <c r="T143" s="154"/>
      <c r="AT143" s="150" t="s">
        <v>147</v>
      </c>
      <c r="AU143" s="150" t="s">
        <v>78</v>
      </c>
      <c r="AV143" s="12" t="s">
        <v>74</v>
      </c>
      <c r="AW143" s="12" t="s">
        <v>29</v>
      </c>
      <c r="AX143" s="12" t="s">
        <v>70</v>
      </c>
      <c r="AY143" s="150" t="s">
        <v>141</v>
      </c>
    </row>
    <row r="144" spans="2:51" s="12" customFormat="1" ht="12">
      <c r="B144" s="148"/>
      <c r="D144" s="149" t="s">
        <v>147</v>
      </c>
      <c r="E144" s="150" t="s">
        <v>1</v>
      </c>
      <c r="F144" s="151" t="s">
        <v>149</v>
      </c>
      <c r="H144" s="150" t="s">
        <v>1</v>
      </c>
      <c r="I144" s="152"/>
      <c r="L144" s="148"/>
      <c r="M144" s="153"/>
      <c r="T144" s="154"/>
      <c r="AT144" s="150" t="s">
        <v>147</v>
      </c>
      <c r="AU144" s="150" t="s">
        <v>78</v>
      </c>
      <c r="AV144" s="12" t="s">
        <v>74</v>
      </c>
      <c r="AW144" s="12" t="s">
        <v>29</v>
      </c>
      <c r="AX144" s="12" t="s">
        <v>70</v>
      </c>
      <c r="AY144" s="150" t="s">
        <v>141</v>
      </c>
    </row>
    <row r="145" spans="2:51" s="13" customFormat="1" ht="12">
      <c r="B145" s="155"/>
      <c r="D145" s="149" t="s">
        <v>147</v>
      </c>
      <c r="E145" s="156" t="s">
        <v>1</v>
      </c>
      <c r="F145" s="157" t="s">
        <v>150</v>
      </c>
      <c r="H145" s="158">
        <v>31.4</v>
      </c>
      <c r="I145" s="159"/>
      <c r="L145" s="155"/>
      <c r="M145" s="160"/>
      <c r="T145" s="161"/>
      <c r="AT145" s="156" t="s">
        <v>147</v>
      </c>
      <c r="AU145" s="156" t="s">
        <v>78</v>
      </c>
      <c r="AV145" s="13" t="s">
        <v>78</v>
      </c>
      <c r="AW145" s="13" t="s">
        <v>29</v>
      </c>
      <c r="AX145" s="13" t="s">
        <v>70</v>
      </c>
      <c r="AY145" s="156" t="s">
        <v>141</v>
      </c>
    </row>
    <row r="146" spans="2:51" s="14" customFormat="1" ht="12">
      <c r="B146" s="162"/>
      <c r="D146" s="149" t="s">
        <v>147</v>
      </c>
      <c r="E146" s="163" t="s">
        <v>1</v>
      </c>
      <c r="F146" s="164" t="s">
        <v>151</v>
      </c>
      <c r="H146" s="165">
        <v>31.4</v>
      </c>
      <c r="I146" s="166"/>
      <c r="L146" s="162"/>
      <c r="M146" s="167"/>
      <c r="T146" s="168"/>
      <c r="AT146" s="163" t="s">
        <v>147</v>
      </c>
      <c r="AU146" s="163" t="s">
        <v>78</v>
      </c>
      <c r="AV146" s="14" t="s">
        <v>82</v>
      </c>
      <c r="AW146" s="14" t="s">
        <v>29</v>
      </c>
      <c r="AX146" s="14" t="s">
        <v>74</v>
      </c>
      <c r="AY146" s="163" t="s">
        <v>141</v>
      </c>
    </row>
    <row r="147" spans="2:65" s="1" customFormat="1" ht="24.15" customHeight="1">
      <c r="B147" s="133"/>
      <c r="C147" s="134" t="s">
        <v>78</v>
      </c>
      <c r="D147" s="134" t="s">
        <v>143</v>
      </c>
      <c r="E147" s="135" t="s">
        <v>152</v>
      </c>
      <c r="F147" s="136" t="s">
        <v>153</v>
      </c>
      <c r="G147" s="137" t="s">
        <v>146</v>
      </c>
      <c r="H147" s="138">
        <v>31.4</v>
      </c>
      <c r="I147" s="139"/>
      <c r="J147" s="140">
        <f>ROUND(I147*H147,2)</f>
        <v>0</v>
      </c>
      <c r="K147" s="141"/>
      <c r="L147" s="32"/>
      <c r="M147" s="142" t="s">
        <v>1</v>
      </c>
      <c r="N147" s="143" t="s">
        <v>37</v>
      </c>
      <c r="P147" s="144">
        <f>O147*H147</f>
        <v>0</v>
      </c>
      <c r="Q147" s="144">
        <v>0</v>
      </c>
      <c r="R147" s="144">
        <f>Q147*H147</f>
        <v>0</v>
      </c>
      <c r="S147" s="144">
        <v>0</v>
      </c>
      <c r="T147" s="145">
        <f>S147*H147</f>
        <v>0</v>
      </c>
      <c r="AR147" s="146" t="s">
        <v>82</v>
      </c>
      <c r="AT147" s="146" t="s">
        <v>143</v>
      </c>
      <c r="AU147" s="146" t="s">
        <v>78</v>
      </c>
      <c r="AY147" s="17" t="s">
        <v>141</v>
      </c>
      <c r="BE147" s="147">
        <f>IF(N147="základní",J147,0)</f>
        <v>0</v>
      </c>
      <c r="BF147" s="147">
        <f>IF(N147="snížená",J147,0)</f>
        <v>0</v>
      </c>
      <c r="BG147" s="147">
        <f>IF(N147="zákl. přenesená",J147,0)</f>
        <v>0</v>
      </c>
      <c r="BH147" s="147">
        <f>IF(N147="sníž. přenesená",J147,0)</f>
        <v>0</v>
      </c>
      <c r="BI147" s="147">
        <f>IF(N147="nulová",J147,0)</f>
        <v>0</v>
      </c>
      <c r="BJ147" s="17" t="s">
        <v>74</v>
      </c>
      <c r="BK147" s="147">
        <f>ROUND(I147*H147,2)</f>
        <v>0</v>
      </c>
      <c r="BL147" s="17" t="s">
        <v>82</v>
      </c>
      <c r="BM147" s="146" t="s">
        <v>82</v>
      </c>
    </row>
    <row r="148" spans="2:51" s="12" customFormat="1" ht="12">
      <c r="B148" s="148"/>
      <c r="D148" s="149" t="s">
        <v>147</v>
      </c>
      <c r="E148" s="150" t="s">
        <v>1</v>
      </c>
      <c r="F148" s="151" t="s">
        <v>148</v>
      </c>
      <c r="H148" s="150" t="s">
        <v>1</v>
      </c>
      <c r="I148" s="152"/>
      <c r="L148" s="148"/>
      <c r="M148" s="153"/>
      <c r="T148" s="154"/>
      <c r="AT148" s="150" t="s">
        <v>147</v>
      </c>
      <c r="AU148" s="150" t="s">
        <v>78</v>
      </c>
      <c r="AV148" s="12" t="s">
        <v>74</v>
      </c>
      <c r="AW148" s="12" t="s">
        <v>29</v>
      </c>
      <c r="AX148" s="12" t="s">
        <v>70</v>
      </c>
      <c r="AY148" s="150" t="s">
        <v>141</v>
      </c>
    </row>
    <row r="149" spans="2:51" s="12" customFormat="1" ht="12">
      <c r="B149" s="148"/>
      <c r="D149" s="149" t="s">
        <v>147</v>
      </c>
      <c r="E149" s="150" t="s">
        <v>1</v>
      </c>
      <c r="F149" s="151" t="s">
        <v>149</v>
      </c>
      <c r="H149" s="150" t="s">
        <v>1</v>
      </c>
      <c r="I149" s="152"/>
      <c r="L149" s="148"/>
      <c r="M149" s="153"/>
      <c r="T149" s="154"/>
      <c r="AT149" s="150" t="s">
        <v>147</v>
      </c>
      <c r="AU149" s="150" t="s">
        <v>78</v>
      </c>
      <c r="AV149" s="12" t="s">
        <v>74</v>
      </c>
      <c r="AW149" s="12" t="s">
        <v>29</v>
      </c>
      <c r="AX149" s="12" t="s">
        <v>70</v>
      </c>
      <c r="AY149" s="150" t="s">
        <v>141</v>
      </c>
    </row>
    <row r="150" spans="2:51" s="13" customFormat="1" ht="12">
      <c r="B150" s="155"/>
      <c r="D150" s="149" t="s">
        <v>147</v>
      </c>
      <c r="E150" s="156" t="s">
        <v>1</v>
      </c>
      <c r="F150" s="157" t="s">
        <v>150</v>
      </c>
      <c r="H150" s="158">
        <v>31.4</v>
      </c>
      <c r="I150" s="159"/>
      <c r="L150" s="155"/>
      <c r="M150" s="160"/>
      <c r="T150" s="161"/>
      <c r="AT150" s="156" t="s">
        <v>147</v>
      </c>
      <c r="AU150" s="156" t="s">
        <v>78</v>
      </c>
      <c r="AV150" s="13" t="s">
        <v>78</v>
      </c>
      <c r="AW150" s="13" t="s">
        <v>29</v>
      </c>
      <c r="AX150" s="13" t="s">
        <v>70</v>
      </c>
      <c r="AY150" s="156" t="s">
        <v>141</v>
      </c>
    </row>
    <row r="151" spans="2:51" s="14" customFormat="1" ht="12">
      <c r="B151" s="162"/>
      <c r="D151" s="149" t="s">
        <v>147</v>
      </c>
      <c r="E151" s="163" t="s">
        <v>1</v>
      </c>
      <c r="F151" s="164" t="s">
        <v>151</v>
      </c>
      <c r="H151" s="165">
        <v>31.4</v>
      </c>
      <c r="I151" s="166"/>
      <c r="L151" s="162"/>
      <c r="M151" s="167"/>
      <c r="T151" s="168"/>
      <c r="AT151" s="163" t="s">
        <v>147</v>
      </c>
      <c r="AU151" s="163" t="s">
        <v>78</v>
      </c>
      <c r="AV151" s="14" t="s">
        <v>82</v>
      </c>
      <c r="AW151" s="14" t="s">
        <v>29</v>
      </c>
      <c r="AX151" s="14" t="s">
        <v>74</v>
      </c>
      <c r="AY151" s="163" t="s">
        <v>141</v>
      </c>
    </row>
    <row r="152" spans="2:65" s="1" customFormat="1" ht="33" customHeight="1">
      <c r="B152" s="133"/>
      <c r="C152" s="134" t="s">
        <v>81</v>
      </c>
      <c r="D152" s="134" t="s">
        <v>143</v>
      </c>
      <c r="E152" s="135" t="s">
        <v>154</v>
      </c>
      <c r="F152" s="136" t="s">
        <v>155</v>
      </c>
      <c r="G152" s="137" t="s">
        <v>156</v>
      </c>
      <c r="H152" s="138">
        <v>1</v>
      </c>
      <c r="I152" s="139"/>
      <c r="J152" s="140">
        <f>ROUND(I152*H152,2)</f>
        <v>0</v>
      </c>
      <c r="K152" s="141"/>
      <c r="L152" s="32"/>
      <c r="M152" s="142" t="s">
        <v>1</v>
      </c>
      <c r="N152" s="143" t="s">
        <v>37</v>
      </c>
      <c r="P152" s="144">
        <f>O152*H152</f>
        <v>0</v>
      </c>
      <c r="Q152" s="144">
        <v>0</v>
      </c>
      <c r="R152" s="144">
        <f>Q152*H152</f>
        <v>0</v>
      </c>
      <c r="S152" s="144">
        <v>0</v>
      </c>
      <c r="T152" s="145">
        <f>S152*H152</f>
        <v>0</v>
      </c>
      <c r="AR152" s="146" t="s">
        <v>82</v>
      </c>
      <c r="AT152" s="146" t="s">
        <v>143</v>
      </c>
      <c r="AU152" s="146" t="s">
        <v>78</v>
      </c>
      <c r="AY152" s="17" t="s">
        <v>141</v>
      </c>
      <c r="BE152" s="147">
        <f>IF(N152="základní",J152,0)</f>
        <v>0</v>
      </c>
      <c r="BF152" s="147">
        <f>IF(N152="snížená",J152,0)</f>
        <v>0</v>
      </c>
      <c r="BG152" s="147">
        <f>IF(N152="zákl. přenesená",J152,0)</f>
        <v>0</v>
      </c>
      <c r="BH152" s="147">
        <f>IF(N152="sníž. přenesená",J152,0)</f>
        <v>0</v>
      </c>
      <c r="BI152" s="147">
        <f>IF(N152="nulová",J152,0)</f>
        <v>0</v>
      </c>
      <c r="BJ152" s="17" t="s">
        <v>74</v>
      </c>
      <c r="BK152" s="147">
        <f>ROUND(I152*H152,2)</f>
        <v>0</v>
      </c>
      <c r="BL152" s="17" t="s">
        <v>82</v>
      </c>
      <c r="BM152" s="146" t="s">
        <v>86</v>
      </c>
    </row>
    <row r="153" spans="2:51" s="12" customFormat="1" ht="12">
      <c r="B153" s="148"/>
      <c r="D153" s="149" t="s">
        <v>147</v>
      </c>
      <c r="E153" s="150" t="s">
        <v>1</v>
      </c>
      <c r="F153" s="151" t="s">
        <v>157</v>
      </c>
      <c r="H153" s="150" t="s">
        <v>1</v>
      </c>
      <c r="I153" s="152"/>
      <c r="L153" s="148"/>
      <c r="M153" s="153"/>
      <c r="T153" s="154"/>
      <c r="AT153" s="150" t="s">
        <v>147</v>
      </c>
      <c r="AU153" s="150" t="s">
        <v>78</v>
      </c>
      <c r="AV153" s="12" t="s">
        <v>74</v>
      </c>
      <c r="AW153" s="12" t="s">
        <v>29</v>
      </c>
      <c r="AX153" s="12" t="s">
        <v>70</v>
      </c>
      <c r="AY153" s="150" t="s">
        <v>141</v>
      </c>
    </row>
    <row r="154" spans="2:51" s="12" customFormat="1" ht="12">
      <c r="B154" s="148"/>
      <c r="D154" s="149" t="s">
        <v>147</v>
      </c>
      <c r="E154" s="150" t="s">
        <v>1</v>
      </c>
      <c r="F154" s="151" t="s">
        <v>158</v>
      </c>
      <c r="H154" s="150" t="s">
        <v>1</v>
      </c>
      <c r="I154" s="152"/>
      <c r="L154" s="148"/>
      <c r="M154" s="153"/>
      <c r="T154" s="154"/>
      <c r="AT154" s="150" t="s">
        <v>147</v>
      </c>
      <c r="AU154" s="150" t="s">
        <v>78</v>
      </c>
      <c r="AV154" s="12" t="s">
        <v>74</v>
      </c>
      <c r="AW154" s="12" t="s">
        <v>29</v>
      </c>
      <c r="AX154" s="12" t="s">
        <v>70</v>
      </c>
      <c r="AY154" s="150" t="s">
        <v>141</v>
      </c>
    </row>
    <row r="155" spans="2:51" s="13" customFormat="1" ht="12">
      <c r="B155" s="155"/>
      <c r="D155" s="149" t="s">
        <v>147</v>
      </c>
      <c r="E155" s="156" t="s">
        <v>1</v>
      </c>
      <c r="F155" s="157" t="s">
        <v>74</v>
      </c>
      <c r="H155" s="158">
        <v>1</v>
      </c>
      <c r="I155" s="159"/>
      <c r="L155" s="155"/>
      <c r="M155" s="160"/>
      <c r="T155" s="161"/>
      <c r="AT155" s="156" t="s">
        <v>147</v>
      </c>
      <c r="AU155" s="156" t="s">
        <v>78</v>
      </c>
      <c r="AV155" s="13" t="s">
        <v>78</v>
      </c>
      <c r="AW155" s="13" t="s">
        <v>29</v>
      </c>
      <c r="AX155" s="13" t="s">
        <v>70</v>
      </c>
      <c r="AY155" s="156" t="s">
        <v>141</v>
      </c>
    </row>
    <row r="156" spans="2:51" s="14" customFormat="1" ht="12">
      <c r="B156" s="162"/>
      <c r="D156" s="149" t="s">
        <v>147</v>
      </c>
      <c r="E156" s="163" t="s">
        <v>1</v>
      </c>
      <c r="F156" s="164" t="s">
        <v>151</v>
      </c>
      <c r="H156" s="165">
        <v>1</v>
      </c>
      <c r="I156" s="166"/>
      <c r="L156" s="162"/>
      <c r="M156" s="167"/>
      <c r="T156" s="168"/>
      <c r="AT156" s="163" t="s">
        <v>147</v>
      </c>
      <c r="AU156" s="163" t="s">
        <v>78</v>
      </c>
      <c r="AV156" s="14" t="s">
        <v>82</v>
      </c>
      <c r="AW156" s="14" t="s">
        <v>29</v>
      </c>
      <c r="AX156" s="14" t="s">
        <v>74</v>
      </c>
      <c r="AY156" s="163" t="s">
        <v>141</v>
      </c>
    </row>
    <row r="157" spans="2:65" s="1" customFormat="1" ht="16.5" customHeight="1">
      <c r="B157" s="133"/>
      <c r="C157" s="169" t="s">
        <v>82</v>
      </c>
      <c r="D157" s="169" t="s">
        <v>159</v>
      </c>
      <c r="E157" s="170" t="s">
        <v>160</v>
      </c>
      <c r="F157" s="171" t="s">
        <v>161</v>
      </c>
      <c r="G157" s="172" t="s">
        <v>162</v>
      </c>
      <c r="H157" s="173">
        <v>1</v>
      </c>
      <c r="I157" s="174"/>
      <c r="J157" s="175">
        <f>ROUND(I157*H157,2)</f>
        <v>0</v>
      </c>
      <c r="K157" s="176"/>
      <c r="L157" s="177"/>
      <c r="M157" s="178" t="s">
        <v>1</v>
      </c>
      <c r="N157" s="179" t="s">
        <v>37</v>
      </c>
      <c r="P157" s="144">
        <f>O157*H157</f>
        <v>0</v>
      </c>
      <c r="Q157" s="144">
        <v>0</v>
      </c>
      <c r="R157" s="144">
        <f>Q157*H157</f>
        <v>0</v>
      </c>
      <c r="S157" s="144">
        <v>0</v>
      </c>
      <c r="T157" s="145">
        <f>S157*H157</f>
        <v>0</v>
      </c>
      <c r="AR157" s="146" t="s">
        <v>92</v>
      </c>
      <c r="AT157" s="146" t="s">
        <v>159</v>
      </c>
      <c r="AU157" s="146" t="s">
        <v>78</v>
      </c>
      <c r="AY157" s="17" t="s">
        <v>141</v>
      </c>
      <c r="BE157" s="147">
        <f>IF(N157="základní",J157,0)</f>
        <v>0</v>
      </c>
      <c r="BF157" s="147">
        <f>IF(N157="snížená",J157,0)</f>
        <v>0</v>
      </c>
      <c r="BG157" s="147">
        <f>IF(N157="zákl. přenesená",J157,0)</f>
        <v>0</v>
      </c>
      <c r="BH157" s="147">
        <f>IF(N157="sníž. přenesená",J157,0)</f>
        <v>0</v>
      </c>
      <c r="BI157" s="147">
        <f>IF(N157="nulová",J157,0)</f>
        <v>0</v>
      </c>
      <c r="BJ157" s="17" t="s">
        <v>74</v>
      </c>
      <c r="BK157" s="147">
        <f>ROUND(I157*H157,2)</f>
        <v>0</v>
      </c>
      <c r="BL157" s="17" t="s">
        <v>82</v>
      </c>
      <c r="BM157" s="146" t="s">
        <v>92</v>
      </c>
    </row>
    <row r="158" spans="2:65" s="1" customFormat="1" ht="24.15" customHeight="1">
      <c r="B158" s="133"/>
      <c r="C158" s="134" t="s">
        <v>85</v>
      </c>
      <c r="D158" s="134" t="s">
        <v>143</v>
      </c>
      <c r="E158" s="135" t="s">
        <v>163</v>
      </c>
      <c r="F158" s="136" t="s">
        <v>164</v>
      </c>
      <c r="G158" s="137" t="s">
        <v>156</v>
      </c>
      <c r="H158" s="138">
        <v>1</v>
      </c>
      <c r="I158" s="139"/>
      <c r="J158" s="140">
        <f>ROUND(I158*H158,2)</f>
        <v>0</v>
      </c>
      <c r="K158" s="141"/>
      <c r="L158" s="32"/>
      <c r="M158" s="142" t="s">
        <v>1</v>
      </c>
      <c r="N158" s="143" t="s">
        <v>37</v>
      </c>
      <c r="P158" s="144">
        <f>O158*H158</f>
        <v>0</v>
      </c>
      <c r="Q158" s="144">
        <v>0</v>
      </c>
      <c r="R158" s="144">
        <f>Q158*H158</f>
        <v>0</v>
      </c>
      <c r="S158" s="144">
        <v>0</v>
      </c>
      <c r="T158" s="145">
        <f>S158*H158</f>
        <v>0</v>
      </c>
      <c r="AR158" s="146" t="s">
        <v>82</v>
      </c>
      <c r="AT158" s="146" t="s">
        <v>143</v>
      </c>
      <c r="AU158" s="146" t="s">
        <v>78</v>
      </c>
      <c r="AY158" s="17" t="s">
        <v>141</v>
      </c>
      <c r="BE158" s="147">
        <f>IF(N158="základní",J158,0)</f>
        <v>0</v>
      </c>
      <c r="BF158" s="147">
        <f>IF(N158="snížená",J158,0)</f>
        <v>0</v>
      </c>
      <c r="BG158" s="147">
        <f>IF(N158="zákl. přenesená",J158,0)</f>
        <v>0</v>
      </c>
      <c r="BH158" s="147">
        <f>IF(N158="sníž. přenesená",J158,0)</f>
        <v>0</v>
      </c>
      <c r="BI158" s="147">
        <f>IF(N158="nulová",J158,0)</f>
        <v>0</v>
      </c>
      <c r="BJ158" s="17" t="s">
        <v>74</v>
      </c>
      <c r="BK158" s="147">
        <f>ROUND(I158*H158,2)</f>
        <v>0</v>
      </c>
      <c r="BL158" s="17" t="s">
        <v>82</v>
      </c>
      <c r="BM158" s="146" t="s">
        <v>165</v>
      </c>
    </row>
    <row r="159" spans="2:65" s="1" customFormat="1" ht="16.5" customHeight="1">
      <c r="B159" s="133"/>
      <c r="C159" s="169" t="s">
        <v>86</v>
      </c>
      <c r="D159" s="169" t="s">
        <v>159</v>
      </c>
      <c r="E159" s="170" t="s">
        <v>166</v>
      </c>
      <c r="F159" s="171" t="s">
        <v>167</v>
      </c>
      <c r="G159" s="172" t="s">
        <v>156</v>
      </c>
      <c r="H159" s="173">
        <v>1</v>
      </c>
      <c r="I159" s="174"/>
      <c r="J159" s="175">
        <f>ROUND(I159*H159,2)</f>
        <v>0</v>
      </c>
      <c r="K159" s="176"/>
      <c r="L159" s="177"/>
      <c r="M159" s="178" t="s">
        <v>1</v>
      </c>
      <c r="N159" s="179" t="s">
        <v>37</v>
      </c>
      <c r="P159" s="144">
        <f>O159*H159</f>
        <v>0</v>
      </c>
      <c r="Q159" s="144">
        <v>0</v>
      </c>
      <c r="R159" s="144">
        <f>Q159*H159</f>
        <v>0</v>
      </c>
      <c r="S159" s="144">
        <v>0</v>
      </c>
      <c r="T159" s="145">
        <f>S159*H159</f>
        <v>0</v>
      </c>
      <c r="AR159" s="146" t="s">
        <v>92</v>
      </c>
      <c r="AT159" s="146" t="s">
        <v>159</v>
      </c>
      <c r="AU159" s="146" t="s">
        <v>78</v>
      </c>
      <c r="AY159" s="17" t="s">
        <v>141</v>
      </c>
      <c r="BE159" s="147">
        <f>IF(N159="základní",J159,0)</f>
        <v>0</v>
      </c>
      <c r="BF159" s="147">
        <f>IF(N159="snížená",J159,0)</f>
        <v>0</v>
      </c>
      <c r="BG159" s="147">
        <f>IF(N159="zákl. přenesená",J159,0)</f>
        <v>0</v>
      </c>
      <c r="BH159" s="147">
        <f>IF(N159="sníž. přenesená",J159,0)</f>
        <v>0</v>
      </c>
      <c r="BI159" s="147">
        <f>IF(N159="nulová",J159,0)</f>
        <v>0</v>
      </c>
      <c r="BJ159" s="17" t="s">
        <v>74</v>
      </c>
      <c r="BK159" s="147">
        <f>ROUND(I159*H159,2)</f>
        <v>0</v>
      </c>
      <c r="BL159" s="17" t="s">
        <v>82</v>
      </c>
      <c r="BM159" s="146" t="s">
        <v>168</v>
      </c>
    </row>
    <row r="160" spans="2:65" s="1" customFormat="1" ht="24.15" customHeight="1">
      <c r="B160" s="133"/>
      <c r="C160" s="134" t="s">
        <v>89</v>
      </c>
      <c r="D160" s="134" t="s">
        <v>143</v>
      </c>
      <c r="E160" s="135" t="s">
        <v>169</v>
      </c>
      <c r="F160" s="136" t="s">
        <v>170</v>
      </c>
      <c r="G160" s="137" t="s">
        <v>156</v>
      </c>
      <c r="H160" s="138">
        <v>1</v>
      </c>
      <c r="I160" s="139"/>
      <c r="J160" s="140">
        <f>ROUND(I160*H160,2)</f>
        <v>0</v>
      </c>
      <c r="K160" s="141"/>
      <c r="L160" s="32"/>
      <c r="M160" s="142" t="s">
        <v>1</v>
      </c>
      <c r="N160" s="143" t="s">
        <v>37</v>
      </c>
      <c r="P160" s="144">
        <f>O160*H160</f>
        <v>0</v>
      </c>
      <c r="Q160" s="144">
        <v>0</v>
      </c>
      <c r="R160" s="144">
        <f>Q160*H160</f>
        <v>0</v>
      </c>
      <c r="S160" s="144">
        <v>0</v>
      </c>
      <c r="T160" s="145">
        <f>S160*H160</f>
        <v>0</v>
      </c>
      <c r="AR160" s="146" t="s">
        <v>82</v>
      </c>
      <c r="AT160" s="146" t="s">
        <v>143</v>
      </c>
      <c r="AU160" s="146" t="s">
        <v>78</v>
      </c>
      <c r="AY160" s="17" t="s">
        <v>141</v>
      </c>
      <c r="BE160" s="147">
        <f>IF(N160="základní",J160,0)</f>
        <v>0</v>
      </c>
      <c r="BF160" s="147">
        <f>IF(N160="snížená",J160,0)</f>
        <v>0</v>
      </c>
      <c r="BG160" s="147">
        <f>IF(N160="zákl. přenesená",J160,0)</f>
        <v>0</v>
      </c>
      <c r="BH160" s="147">
        <f>IF(N160="sníž. přenesená",J160,0)</f>
        <v>0</v>
      </c>
      <c r="BI160" s="147">
        <f>IF(N160="nulová",J160,0)</f>
        <v>0</v>
      </c>
      <c r="BJ160" s="17" t="s">
        <v>74</v>
      </c>
      <c r="BK160" s="147">
        <f>ROUND(I160*H160,2)</f>
        <v>0</v>
      </c>
      <c r="BL160" s="17" t="s">
        <v>82</v>
      </c>
      <c r="BM160" s="146" t="s">
        <v>171</v>
      </c>
    </row>
    <row r="161" spans="2:65" s="1" customFormat="1" ht="21.75" customHeight="1">
      <c r="B161" s="133"/>
      <c r="C161" s="169" t="s">
        <v>92</v>
      </c>
      <c r="D161" s="169" t="s">
        <v>159</v>
      </c>
      <c r="E161" s="170" t="s">
        <v>172</v>
      </c>
      <c r="F161" s="171" t="s">
        <v>173</v>
      </c>
      <c r="G161" s="172" t="s">
        <v>156</v>
      </c>
      <c r="H161" s="173">
        <v>3</v>
      </c>
      <c r="I161" s="174"/>
      <c r="J161" s="175">
        <f>ROUND(I161*H161,2)</f>
        <v>0</v>
      </c>
      <c r="K161" s="176"/>
      <c r="L161" s="177"/>
      <c r="M161" s="178" t="s">
        <v>1</v>
      </c>
      <c r="N161" s="179" t="s">
        <v>37</v>
      </c>
      <c r="P161" s="144">
        <f>O161*H161</f>
        <v>0</v>
      </c>
      <c r="Q161" s="144">
        <v>0</v>
      </c>
      <c r="R161" s="144">
        <f>Q161*H161</f>
        <v>0</v>
      </c>
      <c r="S161" s="144">
        <v>0</v>
      </c>
      <c r="T161" s="145">
        <f>S161*H161</f>
        <v>0</v>
      </c>
      <c r="AR161" s="146" t="s">
        <v>92</v>
      </c>
      <c r="AT161" s="146" t="s">
        <v>159</v>
      </c>
      <c r="AU161" s="146" t="s">
        <v>78</v>
      </c>
      <c r="AY161" s="17" t="s">
        <v>141</v>
      </c>
      <c r="BE161" s="147">
        <f>IF(N161="základní",J161,0)</f>
        <v>0</v>
      </c>
      <c r="BF161" s="147">
        <f>IF(N161="snížená",J161,0)</f>
        <v>0</v>
      </c>
      <c r="BG161" s="147">
        <f>IF(N161="zákl. přenesená",J161,0)</f>
        <v>0</v>
      </c>
      <c r="BH161" s="147">
        <f>IF(N161="sníž. přenesená",J161,0)</f>
        <v>0</v>
      </c>
      <c r="BI161" s="147">
        <f>IF(N161="nulová",J161,0)</f>
        <v>0</v>
      </c>
      <c r="BJ161" s="17" t="s">
        <v>74</v>
      </c>
      <c r="BK161" s="147">
        <f>ROUND(I161*H161,2)</f>
        <v>0</v>
      </c>
      <c r="BL161" s="17" t="s">
        <v>82</v>
      </c>
      <c r="BM161" s="146" t="s">
        <v>174</v>
      </c>
    </row>
    <row r="162" spans="2:51" s="13" customFormat="1" ht="12">
      <c r="B162" s="155"/>
      <c r="D162" s="149" t="s">
        <v>147</v>
      </c>
      <c r="E162" s="156" t="s">
        <v>1</v>
      </c>
      <c r="F162" s="157" t="s">
        <v>175</v>
      </c>
      <c r="H162" s="158">
        <v>3</v>
      </c>
      <c r="I162" s="159"/>
      <c r="L162" s="155"/>
      <c r="M162" s="160"/>
      <c r="T162" s="161"/>
      <c r="AT162" s="156" t="s">
        <v>147</v>
      </c>
      <c r="AU162" s="156" t="s">
        <v>78</v>
      </c>
      <c r="AV162" s="13" t="s">
        <v>78</v>
      </c>
      <c r="AW162" s="13" t="s">
        <v>29</v>
      </c>
      <c r="AX162" s="13" t="s">
        <v>70</v>
      </c>
      <c r="AY162" s="156" t="s">
        <v>141</v>
      </c>
    </row>
    <row r="163" spans="2:51" s="14" customFormat="1" ht="12">
      <c r="B163" s="162"/>
      <c r="D163" s="149" t="s">
        <v>147</v>
      </c>
      <c r="E163" s="163" t="s">
        <v>1</v>
      </c>
      <c r="F163" s="164" t="s">
        <v>151</v>
      </c>
      <c r="H163" s="165">
        <v>3</v>
      </c>
      <c r="I163" s="166"/>
      <c r="L163" s="162"/>
      <c r="M163" s="167"/>
      <c r="T163" s="168"/>
      <c r="AT163" s="163" t="s">
        <v>147</v>
      </c>
      <c r="AU163" s="163" t="s">
        <v>78</v>
      </c>
      <c r="AV163" s="14" t="s">
        <v>82</v>
      </c>
      <c r="AW163" s="14" t="s">
        <v>29</v>
      </c>
      <c r="AX163" s="14" t="s">
        <v>74</v>
      </c>
      <c r="AY163" s="163" t="s">
        <v>141</v>
      </c>
    </row>
    <row r="164" spans="2:65" s="1" customFormat="1" ht="24.15" customHeight="1">
      <c r="B164" s="133"/>
      <c r="C164" s="134" t="s">
        <v>176</v>
      </c>
      <c r="D164" s="134" t="s">
        <v>143</v>
      </c>
      <c r="E164" s="135" t="s">
        <v>177</v>
      </c>
      <c r="F164" s="136" t="s">
        <v>178</v>
      </c>
      <c r="G164" s="137" t="s">
        <v>156</v>
      </c>
      <c r="H164" s="138">
        <v>1</v>
      </c>
      <c r="I164" s="139"/>
      <c r="J164" s="140">
        <f>ROUND(I164*H164,2)</f>
        <v>0</v>
      </c>
      <c r="K164" s="141"/>
      <c r="L164" s="32"/>
      <c r="M164" s="142" t="s">
        <v>1</v>
      </c>
      <c r="N164" s="143" t="s">
        <v>37</v>
      </c>
      <c r="P164" s="144">
        <f>O164*H164</f>
        <v>0</v>
      </c>
      <c r="Q164" s="144">
        <v>0</v>
      </c>
      <c r="R164" s="144">
        <f>Q164*H164</f>
        <v>0</v>
      </c>
      <c r="S164" s="144">
        <v>0</v>
      </c>
      <c r="T164" s="145">
        <f>S164*H164</f>
        <v>0</v>
      </c>
      <c r="AR164" s="146" t="s">
        <v>82</v>
      </c>
      <c r="AT164" s="146" t="s">
        <v>143</v>
      </c>
      <c r="AU164" s="146" t="s">
        <v>78</v>
      </c>
      <c r="AY164" s="17" t="s">
        <v>141</v>
      </c>
      <c r="BE164" s="147">
        <f>IF(N164="základní",J164,0)</f>
        <v>0</v>
      </c>
      <c r="BF164" s="147">
        <f>IF(N164="snížená",J164,0)</f>
        <v>0</v>
      </c>
      <c r="BG164" s="147">
        <f>IF(N164="zákl. přenesená",J164,0)</f>
        <v>0</v>
      </c>
      <c r="BH164" s="147">
        <f>IF(N164="sníž. přenesená",J164,0)</f>
        <v>0</v>
      </c>
      <c r="BI164" s="147">
        <f>IF(N164="nulová",J164,0)</f>
        <v>0</v>
      </c>
      <c r="BJ164" s="17" t="s">
        <v>74</v>
      </c>
      <c r="BK164" s="147">
        <f>ROUND(I164*H164,2)</f>
        <v>0</v>
      </c>
      <c r="BL164" s="17" t="s">
        <v>82</v>
      </c>
      <c r="BM164" s="146" t="s">
        <v>179</v>
      </c>
    </row>
    <row r="165" spans="2:65" s="1" customFormat="1" ht="21.75" customHeight="1">
      <c r="B165" s="133"/>
      <c r="C165" s="134" t="s">
        <v>165</v>
      </c>
      <c r="D165" s="134" t="s">
        <v>143</v>
      </c>
      <c r="E165" s="135" t="s">
        <v>180</v>
      </c>
      <c r="F165" s="136" t="s">
        <v>181</v>
      </c>
      <c r="G165" s="137" t="s">
        <v>146</v>
      </c>
      <c r="H165" s="138">
        <v>1.92</v>
      </c>
      <c r="I165" s="139"/>
      <c r="J165" s="140">
        <f>ROUND(I165*H165,2)</f>
        <v>0</v>
      </c>
      <c r="K165" s="141"/>
      <c r="L165" s="32"/>
      <c r="M165" s="142" t="s">
        <v>1</v>
      </c>
      <c r="N165" s="143" t="s">
        <v>37</v>
      </c>
      <c r="P165" s="144">
        <f>O165*H165</f>
        <v>0</v>
      </c>
      <c r="Q165" s="144">
        <v>0</v>
      </c>
      <c r="R165" s="144">
        <f>Q165*H165</f>
        <v>0</v>
      </c>
      <c r="S165" s="144">
        <v>0</v>
      </c>
      <c r="T165" s="145">
        <f>S165*H165</f>
        <v>0</v>
      </c>
      <c r="AR165" s="146" t="s">
        <v>82</v>
      </c>
      <c r="AT165" s="146" t="s">
        <v>143</v>
      </c>
      <c r="AU165" s="146" t="s">
        <v>78</v>
      </c>
      <c r="AY165" s="17" t="s">
        <v>141</v>
      </c>
      <c r="BE165" s="147">
        <f>IF(N165="základní",J165,0)</f>
        <v>0</v>
      </c>
      <c r="BF165" s="147">
        <f>IF(N165="snížená",J165,0)</f>
        <v>0</v>
      </c>
      <c r="BG165" s="147">
        <f>IF(N165="zákl. přenesená",J165,0)</f>
        <v>0</v>
      </c>
      <c r="BH165" s="147">
        <f>IF(N165="sníž. přenesená",J165,0)</f>
        <v>0</v>
      </c>
      <c r="BI165" s="147">
        <f>IF(N165="nulová",J165,0)</f>
        <v>0</v>
      </c>
      <c r="BJ165" s="17" t="s">
        <v>74</v>
      </c>
      <c r="BK165" s="147">
        <f>ROUND(I165*H165,2)</f>
        <v>0</v>
      </c>
      <c r="BL165" s="17" t="s">
        <v>82</v>
      </c>
      <c r="BM165" s="146" t="s">
        <v>182</v>
      </c>
    </row>
    <row r="166" spans="2:51" s="13" customFormat="1" ht="12">
      <c r="B166" s="155"/>
      <c r="D166" s="149" t="s">
        <v>147</v>
      </c>
      <c r="E166" s="156" t="s">
        <v>1</v>
      </c>
      <c r="F166" s="157" t="s">
        <v>183</v>
      </c>
      <c r="H166" s="158">
        <v>1.92</v>
      </c>
      <c r="I166" s="159"/>
      <c r="L166" s="155"/>
      <c r="M166" s="160"/>
      <c r="T166" s="161"/>
      <c r="AT166" s="156" t="s">
        <v>147</v>
      </c>
      <c r="AU166" s="156" t="s">
        <v>78</v>
      </c>
      <c r="AV166" s="13" t="s">
        <v>78</v>
      </c>
      <c r="AW166" s="13" t="s">
        <v>29</v>
      </c>
      <c r="AX166" s="13" t="s">
        <v>70</v>
      </c>
      <c r="AY166" s="156" t="s">
        <v>141</v>
      </c>
    </row>
    <row r="167" spans="2:51" s="14" customFormat="1" ht="12">
      <c r="B167" s="162"/>
      <c r="D167" s="149" t="s">
        <v>147</v>
      </c>
      <c r="E167" s="163" t="s">
        <v>1</v>
      </c>
      <c r="F167" s="164" t="s">
        <v>151</v>
      </c>
      <c r="H167" s="165">
        <v>1.92</v>
      </c>
      <c r="I167" s="166"/>
      <c r="L167" s="162"/>
      <c r="M167" s="167"/>
      <c r="T167" s="168"/>
      <c r="AT167" s="163" t="s">
        <v>147</v>
      </c>
      <c r="AU167" s="163" t="s">
        <v>78</v>
      </c>
      <c r="AV167" s="14" t="s">
        <v>82</v>
      </c>
      <c r="AW167" s="14" t="s">
        <v>29</v>
      </c>
      <c r="AX167" s="14" t="s">
        <v>74</v>
      </c>
      <c r="AY167" s="163" t="s">
        <v>141</v>
      </c>
    </row>
    <row r="168" spans="2:65" s="1" customFormat="1" ht="16.5" customHeight="1">
      <c r="B168" s="133"/>
      <c r="C168" s="169" t="s">
        <v>184</v>
      </c>
      <c r="D168" s="169" t="s">
        <v>159</v>
      </c>
      <c r="E168" s="170" t="s">
        <v>185</v>
      </c>
      <c r="F168" s="171" t="s">
        <v>186</v>
      </c>
      <c r="G168" s="172" t="s">
        <v>146</v>
      </c>
      <c r="H168" s="173">
        <v>2.112</v>
      </c>
      <c r="I168" s="174"/>
      <c r="J168" s="175">
        <f>ROUND(I168*H168,2)</f>
        <v>0</v>
      </c>
      <c r="K168" s="176"/>
      <c r="L168" s="177"/>
      <c r="M168" s="178" t="s">
        <v>1</v>
      </c>
      <c r="N168" s="179" t="s">
        <v>37</v>
      </c>
      <c r="P168" s="144">
        <f>O168*H168</f>
        <v>0</v>
      </c>
      <c r="Q168" s="144">
        <v>0</v>
      </c>
      <c r="R168" s="144">
        <f>Q168*H168</f>
        <v>0</v>
      </c>
      <c r="S168" s="144">
        <v>0</v>
      </c>
      <c r="T168" s="145">
        <f>S168*H168</f>
        <v>0</v>
      </c>
      <c r="AR168" s="146" t="s">
        <v>92</v>
      </c>
      <c r="AT168" s="146" t="s">
        <v>159</v>
      </c>
      <c r="AU168" s="146" t="s">
        <v>78</v>
      </c>
      <c r="AY168" s="17" t="s">
        <v>141</v>
      </c>
      <c r="BE168" s="147">
        <f>IF(N168="základní",J168,0)</f>
        <v>0</v>
      </c>
      <c r="BF168" s="147">
        <f>IF(N168="snížená",J168,0)</f>
        <v>0</v>
      </c>
      <c r="BG168" s="147">
        <f>IF(N168="zákl. přenesená",J168,0)</f>
        <v>0</v>
      </c>
      <c r="BH168" s="147">
        <f>IF(N168="sníž. přenesená",J168,0)</f>
        <v>0</v>
      </c>
      <c r="BI168" s="147">
        <f>IF(N168="nulová",J168,0)</f>
        <v>0</v>
      </c>
      <c r="BJ168" s="17" t="s">
        <v>74</v>
      </c>
      <c r="BK168" s="147">
        <f>ROUND(I168*H168,2)</f>
        <v>0</v>
      </c>
      <c r="BL168" s="17" t="s">
        <v>82</v>
      </c>
      <c r="BM168" s="146" t="s">
        <v>187</v>
      </c>
    </row>
    <row r="169" spans="2:51" s="13" customFormat="1" ht="12">
      <c r="B169" s="155"/>
      <c r="D169" s="149" t="s">
        <v>147</v>
      </c>
      <c r="E169" s="156" t="s">
        <v>1</v>
      </c>
      <c r="F169" s="157" t="s">
        <v>188</v>
      </c>
      <c r="H169" s="158">
        <v>2.112</v>
      </c>
      <c r="I169" s="159"/>
      <c r="L169" s="155"/>
      <c r="M169" s="160"/>
      <c r="T169" s="161"/>
      <c r="AT169" s="156" t="s">
        <v>147</v>
      </c>
      <c r="AU169" s="156" t="s">
        <v>78</v>
      </c>
      <c r="AV169" s="13" t="s">
        <v>78</v>
      </c>
      <c r="AW169" s="13" t="s">
        <v>29</v>
      </c>
      <c r="AX169" s="13" t="s">
        <v>70</v>
      </c>
      <c r="AY169" s="156" t="s">
        <v>141</v>
      </c>
    </row>
    <row r="170" spans="2:51" s="14" customFormat="1" ht="12">
      <c r="B170" s="162"/>
      <c r="D170" s="149" t="s">
        <v>147</v>
      </c>
      <c r="E170" s="163" t="s">
        <v>1</v>
      </c>
      <c r="F170" s="164" t="s">
        <v>151</v>
      </c>
      <c r="H170" s="165">
        <v>2.112</v>
      </c>
      <c r="I170" s="166"/>
      <c r="L170" s="162"/>
      <c r="M170" s="167"/>
      <c r="T170" s="168"/>
      <c r="AT170" s="163" t="s">
        <v>147</v>
      </c>
      <c r="AU170" s="163" t="s">
        <v>78</v>
      </c>
      <c r="AV170" s="14" t="s">
        <v>82</v>
      </c>
      <c r="AW170" s="14" t="s">
        <v>29</v>
      </c>
      <c r="AX170" s="14" t="s">
        <v>74</v>
      </c>
      <c r="AY170" s="163" t="s">
        <v>141</v>
      </c>
    </row>
    <row r="171" spans="2:65" s="1" customFormat="1" ht="24.15" customHeight="1">
      <c r="B171" s="133"/>
      <c r="C171" s="134" t="s">
        <v>168</v>
      </c>
      <c r="D171" s="134" t="s">
        <v>143</v>
      </c>
      <c r="E171" s="135" t="s">
        <v>189</v>
      </c>
      <c r="F171" s="136" t="s">
        <v>190</v>
      </c>
      <c r="G171" s="137" t="s">
        <v>146</v>
      </c>
      <c r="H171" s="138">
        <v>1.92</v>
      </c>
      <c r="I171" s="139"/>
      <c r="J171" s="140">
        <f>ROUND(I171*H171,2)</f>
        <v>0</v>
      </c>
      <c r="K171" s="141"/>
      <c r="L171" s="32"/>
      <c r="M171" s="142" t="s">
        <v>1</v>
      </c>
      <c r="N171" s="143" t="s">
        <v>37</v>
      </c>
      <c r="P171" s="144">
        <f>O171*H171</f>
        <v>0</v>
      </c>
      <c r="Q171" s="144">
        <v>0</v>
      </c>
      <c r="R171" s="144">
        <f>Q171*H171</f>
        <v>0</v>
      </c>
      <c r="S171" s="144">
        <v>0</v>
      </c>
      <c r="T171" s="145">
        <f>S171*H171</f>
        <v>0</v>
      </c>
      <c r="AR171" s="146" t="s">
        <v>82</v>
      </c>
      <c r="AT171" s="146" t="s">
        <v>143</v>
      </c>
      <c r="AU171" s="146" t="s">
        <v>78</v>
      </c>
      <c r="AY171" s="17" t="s">
        <v>141</v>
      </c>
      <c r="BE171" s="147">
        <f>IF(N171="základní",J171,0)</f>
        <v>0</v>
      </c>
      <c r="BF171" s="147">
        <f>IF(N171="snížená",J171,0)</f>
        <v>0</v>
      </c>
      <c r="BG171" s="147">
        <f>IF(N171="zákl. přenesená",J171,0)</f>
        <v>0</v>
      </c>
      <c r="BH171" s="147">
        <f>IF(N171="sníž. přenesená",J171,0)</f>
        <v>0</v>
      </c>
      <c r="BI171" s="147">
        <f>IF(N171="nulová",J171,0)</f>
        <v>0</v>
      </c>
      <c r="BJ171" s="17" t="s">
        <v>74</v>
      </c>
      <c r="BK171" s="147">
        <f>ROUND(I171*H171,2)</f>
        <v>0</v>
      </c>
      <c r="BL171" s="17" t="s">
        <v>82</v>
      </c>
      <c r="BM171" s="146" t="s">
        <v>191</v>
      </c>
    </row>
    <row r="172" spans="2:51" s="13" customFormat="1" ht="12">
      <c r="B172" s="155"/>
      <c r="D172" s="149" t="s">
        <v>147</v>
      </c>
      <c r="E172" s="156" t="s">
        <v>1</v>
      </c>
      <c r="F172" s="157" t="s">
        <v>183</v>
      </c>
      <c r="H172" s="158">
        <v>1.92</v>
      </c>
      <c r="I172" s="159"/>
      <c r="L172" s="155"/>
      <c r="M172" s="160"/>
      <c r="T172" s="161"/>
      <c r="AT172" s="156" t="s">
        <v>147</v>
      </c>
      <c r="AU172" s="156" t="s">
        <v>78</v>
      </c>
      <c r="AV172" s="13" t="s">
        <v>78</v>
      </c>
      <c r="AW172" s="13" t="s">
        <v>29</v>
      </c>
      <c r="AX172" s="13" t="s">
        <v>70</v>
      </c>
      <c r="AY172" s="156" t="s">
        <v>141</v>
      </c>
    </row>
    <row r="173" spans="2:51" s="14" customFormat="1" ht="12">
      <c r="B173" s="162"/>
      <c r="D173" s="149" t="s">
        <v>147</v>
      </c>
      <c r="E173" s="163" t="s">
        <v>1</v>
      </c>
      <c r="F173" s="164" t="s">
        <v>151</v>
      </c>
      <c r="H173" s="165">
        <v>1.92</v>
      </c>
      <c r="I173" s="166"/>
      <c r="L173" s="162"/>
      <c r="M173" s="167"/>
      <c r="T173" s="168"/>
      <c r="AT173" s="163" t="s">
        <v>147</v>
      </c>
      <c r="AU173" s="163" t="s">
        <v>78</v>
      </c>
      <c r="AV173" s="14" t="s">
        <v>82</v>
      </c>
      <c r="AW173" s="14" t="s">
        <v>29</v>
      </c>
      <c r="AX173" s="14" t="s">
        <v>74</v>
      </c>
      <c r="AY173" s="163" t="s">
        <v>141</v>
      </c>
    </row>
    <row r="174" spans="2:65" s="1" customFormat="1" ht="16.5" customHeight="1">
      <c r="B174" s="133"/>
      <c r="C174" s="169" t="s">
        <v>192</v>
      </c>
      <c r="D174" s="169" t="s">
        <v>159</v>
      </c>
      <c r="E174" s="170" t="s">
        <v>193</v>
      </c>
      <c r="F174" s="171" t="s">
        <v>194</v>
      </c>
      <c r="G174" s="172" t="s">
        <v>162</v>
      </c>
      <c r="H174" s="173">
        <v>0.198</v>
      </c>
      <c r="I174" s="174"/>
      <c r="J174" s="175">
        <f>ROUND(I174*H174,2)</f>
        <v>0</v>
      </c>
      <c r="K174" s="176"/>
      <c r="L174" s="177"/>
      <c r="M174" s="178" t="s">
        <v>1</v>
      </c>
      <c r="N174" s="179" t="s">
        <v>37</v>
      </c>
      <c r="P174" s="144">
        <f>O174*H174</f>
        <v>0</v>
      </c>
      <c r="Q174" s="144">
        <v>0</v>
      </c>
      <c r="R174" s="144">
        <f>Q174*H174</f>
        <v>0</v>
      </c>
      <c r="S174" s="144">
        <v>0</v>
      </c>
      <c r="T174" s="145">
        <f>S174*H174</f>
        <v>0</v>
      </c>
      <c r="AR174" s="146" t="s">
        <v>92</v>
      </c>
      <c r="AT174" s="146" t="s">
        <v>159</v>
      </c>
      <c r="AU174" s="146" t="s">
        <v>78</v>
      </c>
      <c r="AY174" s="17" t="s">
        <v>141</v>
      </c>
      <c r="BE174" s="147">
        <f>IF(N174="základní",J174,0)</f>
        <v>0</v>
      </c>
      <c r="BF174" s="147">
        <f>IF(N174="snížená",J174,0)</f>
        <v>0</v>
      </c>
      <c r="BG174" s="147">
        <f>IF(N174="zákl. přenesená",J174,0)</f>
        <v>0</v>
      </c>
      <c r="BH174" s="147">
        <f>IF(N174="sníž. přenesená",J174,0)</f>
        <v>0</v>
      </c>
      <c r="BI174" s="147">
        <f>IF(N174="nulová",J174,0)</f>
        <v>0</v>
      </c>
      <c r="BJ174" s="17" t="s">
        <v>74</v>
      </c>
      <c r="BK174" s="147">
        <f>ROUND(I174*H174,2)</f>
        <v>0</v>
      </c>
      <c r="BL174" s="17" t="s">
        <v>82</v>
      </c>
      <c r="BM174" s="146" t="s">
        <v>195</v>
      </c>
    </row>
    <row r="175" spans="2:51" s="13" customFormat="1" ht="12">
      <c r="B175" s="155"/>
      <c r="D175" s="149" t="s">
        <v>147</v>
      </c>
      <c r="E175" s="156" t="s">
        <v>1</v>
      </c>
      <c r="F175" s="157" t="s">
        <v>196</v>
      </c>
      <c r="H175" s="158">
        <v>0.198</v>
      </c>
      <c r="I175" s="159"/>
      <c r="L175" s="155"/>
      <c r="M175" s="160"/>
      <c r="T175" s="161"/>
      <c r="AT175" s="156" t="s">
        <v>147</v>
      </c>
      <c r="AU175" s="156" t="s">
        <v>78</v>
      </c>
      <c r="AV175" s="13" t="s">
        <v>78</v>
      </c>
      <c r="AW175" s="13" t="s">
        <v>29</v>
      </c>
      <c r="AX175" s="13" t="s">
        <v>70</v>
      </c>
      <c r="AY175" s="156" t="s">
        <v>141</v>
      </c>
    </row>
    <row r="176" spans="2:51" s="14" customFormat="1" ht="12">
      <c r="B176" s="162"/>
      <c r="D176" s="149" t="s">
        <v>147</v>
      </c>
      <c r="E176" s="163" t="s">
        <v>1</v>
      </c>
      <c r="F176" s="164" t="s">
        <v>151</v>
      </c>
      <c r="H176" s="165">
        <v>0.198</v>
      </c>
      <c r="I176" s="166"/>
      <c r="L176" s="162"/>
      <c r="M176" s="167"/>
      <c r="T176" s="168"/>
      <c r="AT176" s="163" t="s">
        <v>147</v>
      </c>
      <c r="AU176" s="163" t="s">
        <v>78</v>
      </c>
      <c r="AV176" s="14" t="s">
        <v>82</v>
      </c>
      <c r="AW176" s="14" t="s">
        <v>29</v>
      </c>
      <c r="AX176" s="14" t="s">
        <v>74</v>
      </c>
      <c r="AY176" s="163" t="s">
        <v>141</v>
      </c>
    </row>
    <row r="177" spans="2:65" s="1" customFormat="1" ht="24.15" customHeight="1">
      <c r="B177" s="133"/>
      <c r="C177" s="134" t="s">
        <v>171</v>
      </c>
      <c r="D177" s="134" t="s">
        <v>143</v>
      </c>
      <c r="E177" s="135" t="s">
        <v>197</v>
      </c>
      <c r="F177" s="136" t="s">
        <v>198</v>
      </c>
      <c r="G177" s="137" t="s">
        <v>156</v>
      </c>
      <c r="H177" s="138">
        <v>1</v>
      </c>
      <c r="I177" s="139"/>
      <c r="J177" s="140">
        <f>ROUND(I177*H177,2)</f>
        <v>0</v>
      </c>
      <c r="K177" s="141"/>
      <c r="L177" s="32"/>
      <c r="M177" s="142" t="s">
        <v>1</v>
      </c>
      <c r="N177" s="143" t="s">
        <v>37</v>
      </c>
      <c r="P177" s="144">
        <f>O177*H177</f>
        <v>0</v>
      </c>
      <c r="Q177" s="144">
        <v>0</v>
      </c>
      <c r="R177" s="144">
        <f>Q177*H177</f>
        <v>0</v>
      </c>
      <c r="S177" s="144">
        <v>0</v>
      </c>
      <c r="T177" s="145">
        <f>S177*H177</f>
        <v>0</v>
      </c>
      <c r="AR177" s="146" t="s">
        <v>82</v>
      </c>
      <c r="AT177" s="146" t="s">
        <v>143</v>
      </c>
      <c r="AU177" s="146" t="s">
        <v>78</v>
      </c>
      <c r="AY177" s="17" t="s">
        <v>141</v>
      </c>
      <c r="BE177" s="147">
        <f>IF(N177="základní",J177,0)</f>
        <v>0</v>
      </c>
      <c r="BF177" s="147">
        <f>IF(N177="snížená",J177,0)</f>
        <v>0</v>
      </c>
      <c r="BG177" s="147">
        <f>IF(N177="zákl. přenesená",J177,0)</f>
        <v>0</v>
      </c>
      <c r="BH177" s="147">
        <f>IF(N177="sníž. přenesená",J177,0)</f>
        <v>0</v>
      </c>
      <c r="BI177" s="147">
        <f>IF(N177="nulová",J177,0)</f>
        <v>0</v>
      </c>
      <c r="BJ177" s="17" t="s">
        <v>74</v>
      </c>
      <c r="BK177" s="147">
        <f>ROUND(I177*H177,2)</f>
        <v>0</v>
      </c>
      <c r="BL177" s="17" t="s">
        <v>82</v>
      </c>
      <c r="BM177" s="146" t="s">
        <v>199</v>
      </c>
    </row>
    <row r="178" spans="2:63" s="11" customFormat="1" ht="22.75" customHeight="1">
      <c r="B178" s="121"/>
      <c r="D178" s="122" t="s">
        <v>69</v>
      </c>
      <c r="E178" s="131" t="s">
        <v>81</v>
      </c>
      <c r="F178" s="131" t="s">
        <v>200</v>
      </c>
      <c r="I178" s="124"/>
      <c r="J178" s="132">
        <f>BK178</f>
        <v>0</v>
      </c>
      <c r="L178" s="121"/>
      <c r="M178" s="126"/>
      <c r="P178" s="127">
        <f>SUM(P179:P188)</f>
        <v>0</v>
      </c>
      <c r="R178" s="127">
        <f>SUM(R179:R188)</f>
        <v>0</v>
      </c>
      <c r="T178" s="128">
        <f>SUM(T179:T188)</f>
        <v>0</v>
      </c>
      <c r="AR178" s="122" t="s">
        <v>74</v>
      </c>
      <c r="AT178" s="129" t="s">
        <v>69</v>
      </c>
      <c r="AU178" s="129" t="s">
        <v>74</v>
      </c>
      <c r="AY178" s="122" t="s">
        <v>141</v>
      </c>
      <c r="BK178" s="130">
        <f>SUM(BK179:BK188)</f>
        <v>0</v>
      </c>
    </row>
    <row r="179" spans="2:65" s="1" customFormat="1" ht="33" customHeight="1">
      <c r="B179" s="133"/>
      <c r="C179" s="134" t="s">
        <v>8</v>
      </c>
      <c r="D179" s="134" t="s">
        <v>143</v>
      </c>
      <c r="E179" s="135" t="s">
        <v>201</v>
      </c>
      <c r="F179" s="136" t="s">
        <v>202</v>
      </c>
      <c r="G179" s="137" t="s">
        <v>146</v>
      </c>
      <c r="H179" s="138">
        <v>1.12</v>
      </c>
      <c r="I179" s="139"/>
      <c r="J179" s="140">
        <f>ROUND(I179*H179,2)</f>
        <v>0</v>
      </c>
      <c r="K179" s="141"/>
      <c r="L179" s="32"/>
      <c r="M179" s="142" t="s">
        <v>1</v>
      </c>
      <c r="N179" s="143" t="s">
        <v>37</v>
      </c>
      <c r="P179" s="144">
        <f>O179*H179</f>
        <v>0</v>
      </c>
      <c r="Q179" s="144">
        <v>0</v>
      </c>
      <c r="R179" s="144">
        <f>Q179*H179</f>
        <v>0</v>
      </c>
      <c r="S179" s="144">
        <v>0</v>
      </c>
      <c r="T179" s="145">
        <f>S179*H179</f>
        <v>0</v>
      </c>
      <c r="AR179" s="146" t="s">
        <v>82</v>
      </c>
      <c r="AT179" s="146" t="s">
        <v>143</v>
      </c>
      <c r="AU179" s="146" t="s">
        <v>78</v>
      </c>
      <c r="AY179" s="17" t="s">
        <v>141</v>
      </c>
      <c r="BE179" s="147">
        <f>IF(N179="základní",J179,0)</f>
        <v>0</v>
      </c>
      <c r="BF179" s="147">
        <f>IF(N179="snížená",J179,0)</f>
        <v>0</v>
      </c>
      <c r="BG179" s="147">
        <f>IF(N179="zákl. přenesená",J179,0)</f>
        <v>0</v>
      </c>
      <c r="BH179" s="147">
        <f>IF(N179="sníž. přenesená",J179,0)</f>
        <v>0</v>
      </c>
      <c r="BI179" s="147">
        <f>IF(N179="nulová",J179,0)</f>
        <v>0</v>
      </c>
      <c r="BJ179" s="17" t="s">
        <v>74</v>
      </c>
      <c r="BK179" s="147">
        <f>ROUND(I179*H179,2)</f>
        <v>0</v>
      </c>
      <c r="BL179" s="17" t="s">
        <v>82</v>
      </c>
      <c r="BM179" s="146" t="s">
        <v>203</v>
      </c>
    </row>
    <row r="180" spans="2:51" s="12" customFormat="1" ht="12">
      <c r="B180" s="148"/>
      <c r="D180" s="149" t="s">
        <v>147</v>
      </c>
      <c r="E180" s="150" t="s">
        <v>1</v>
      </c>
      <c r="F180" s="151" t="s">
        <v>204</v>
      </c>
      <c r="H180" s="150" t="s">
        <v>1</v>
      </c>
      <c r="I180" s="152"/>
      <c r="L180" s="148"/>
      <c r="M180" s="153"/>
      <c r="T180" s="154"/>
      <c r="AT180" s="150" t="s">
        <v>147</v>
      </c>
      <c r="AU180" s="150" t="s">
        <v>78</v>
      </c>
      <c r="AV180" s="12" t="s">
        <v>74</v>
      </c>
      <c r="AW180" s="12" t="s">
        <v>29</v>
      </c>
      <c r="AX180" s="12" t="s">
        <v>70</v>
      </c>
      <c r="AY180" s="150" t="s">
        <v>141</v>
      </c>
    </row>
    <row r="181" spans="2:51" s="12" customFormat="1" ht="12">
      <c r="B181" s="148"/>
      <c r="D181" s="149" t="s">
        <v>147</v>
      </c>
      <c r="E181" s="150" t="s">
        <v>1</v>
      </c>
      <c r="F181" s="151" t="s">
        <v>205</v>
      </c>
      <c r="H181" s="150" t="s">
        <v>1</v>
      </c>
      <c r="I181" s="152"/>
      <c r="L181" s="148"/>
      <c r="M181" s="153"/>
      <c r="T181" s="154"/>
      <c r="AT181" s="150" t="s">
        <v>147</v>
      </c>
      <c r="AU181" s="150" t="s">
        <v>78</v>
      </c>
      <c r="AV181" s="12" t="s">
        <v>74</v>
      </c>
      <c r="AW181" s="12" t="s">
        <v>29</v>
      </c>
      <c r="AX181" s="12" t="s">
        <v>70</v>
      </c>
      <c r="AY181" s="150" t="s">
        <v>141</v>
      </c>
    </row>
    <row r="182" spans="2:51" s="13" customFormat="1" ht="12">
      <c r="B182" s="155"/>
      <c r="D182" s="149" t="s">
        <v>147</v>
      </c>
      <c r="E182" s="156" t="s">
        <v>1</v>
      </c>
      <c r="F182" s="157" t="s">
        <v>206</v>
      </c>
      <c r="H182" s="158">
        <v>1.12</v>
      </c>
      <c r="I182" s="159"/>
      <c r="L182" s="155"/>
      <c r="M182" s="160"/>
      <c r="T182" s="161"/>
      <c r="AT182" s="156" t="s">
        <v>147</v>
      </c>
      <c r="AU182" s="156" t="s">
        <v>78</v>
      </c>
      <c r="AV182" s="13" t="s">
        <v>78</v>
      </c>
      <c r="AW182" s="13" t="s">
        <v>29</v>
      </c>
      <c r="AX182" s="13" t="s">
        <v>70</v>
      </c>
      <c r="AY182" s="156" t="s">
        <v>141</v>
      </c>
    </row>
    <row r="183" spans="2:51" s="14" customFormat="1" ht="12">
      <c r="B183" s="162"/>
      <c r="D183" s="149" t="s">
        <v>147</v>
      </c>
      <c r="E183" s="163" t="s">
        <v>1</v>
      </c>
      <c r="F183" s="164" t="s">
        <v>151</v>
      </c>
      <c r="H183" s="165">
        <v>1.12</v>
      </c>
      <c r="I183" s="166"/>
      <c r="L183" s="162"/>
      <c r="M183" s="167"/>
      <c r="T183" s="168"/>
      <c r="AT183" s="163" t="s">
        <v>147</v>
      </c>
      <c r="AU183" s="163" t="s">
        <v>78</v>
      </c>
      <c r="AV183" s="14" t="s">
        <v>82</v>
      </c>
      <c r="AW183" s="14" t="s">
        <v>29</v>
      </c>
      <c r="AX183" s="14" t="s">
        <v>74</v>
      </c>
      <c r="AY183" s="163" t="s">
        <v>141</v>
      </c>
    </row>
    <row r="184" spans="2:65" s="1" customFormat="1" ht="24.15" customHeight="1">
      <c r="B184" s="133"/>
      <c r="C184" s="134" t="s">
        <v>174</v>
      </c>
      <c r="D184" s="134" t="s">
        <v>143</v>
      </c>
      <c r="E184" s="135" t="s">
        <v>207</v>
      </c>
      <c r="F184" s="136" t="s">
        <v>208</v>
      </c>
      <c r="G184" s="137" t="s">
        <v>146</v>
      </c>
      <c r="H184" s="138">
        <v>6.98</v>
      </c>
      <c r="I184" s="139"/>
      <c r="J184" s="140">
        <f>ROUND(I184*H184,2)</f>
        <v>0</v>
      </c>
      <c r="K184" s="141"/>
      <c r="L184" s="32"/>
      <c r="M184" s="142" t="s">
        <v>1</v>
      </c>
      <c r="N184" s="143" t="s">
        <v>37</v>
      </c>
      <c r="P184" s="144">
        <f>O184*H184</f>
        <v>0</v>
      </c>
      <c r="Q184" s="144">
        <v>0</v>
      </c>
      <c r="R184" s="144">
        <f>Q184*H184</f>
        <v>0</v>
      </c>
      <c r="S184" s="144">
        <v>0</v>
      </c>
      <c r="T184" s="145">
        <f>S184*H184</f>
        <v>0</v>
      </c>
      <c r="AR184" s="146" t="s">
        <v>82</v>
      </c>
      <c r="AT184" s="146" t="s">
        <v>143</v>
      </c>
      <c r="AU184" s="146" t="s">
        <v>78</v>
      </c>
      <c r="AY184" s="17" t="s">
        <v>141</v>
      </c>
      <c r="BE184" s="147">
        <f>IF(N184="základní",J184,0)</f>
        <v>0</v>
      </c>
      <c r="BF184" s="147">
        <f>IF(N184="snížená",J184,0)</f>
        <v>0</v>
      </c>
      <c r="BG184" s="147">
        <f>IF(N184="zákl. přenesená",J184,0)</f>
        <v>0</v>
      </c>
      <c r="BH184" s="147">
        <f>IF(N184="sníž. přenesená",J184,0)</f>
        <v>0</v>
      </c>
      <c r="BI184" s="147">
        <f>IF(N184="nulová",J184,0)</f>
        <v>0</v>
      </c>
      <c r="BJ184" s="17" t="s">
        <v>74</v>
      </c>
      <c r="BK184" s="147">
        <f>ROUND(I184*H184,2)</f>
        <v>0</v>
      </c>
      <c r="BL184" s="17" t="s">
        <v>82</v>
      </c>
      <c r="BM184" s="146" t="s">
        <v>209</v>
      </c>
    </row>
    <row r="185" spans="2:51" s="12" customFormat="1" ht="12">
      <c r="B185" s="148"/>
      <c r="D185" s="149" t="s">
        <v>147</v>
      </c>
      <c r="E185" s="150" t="s">
        <v>1</v>
      </c>
      <c r="F185" s="151" t="s">
        <v>210</v>
      </c>
      <c r="H185" s="150" t="s">
        <v>1</v>
      </c>
      <c r="I185" s="152"/>
      <c r="L185" s="148"/>
      <c r="M185" s="153"/>
      <c r="T185" s="154"/>
      <c r="AT185" s="150" t="s">
        <v>147</v>
      </c>
      <c r="AU185" s="150" t="s">
        <v>78</v>
      </c>
      <c r="AV185" s="12" t="s">
        <v>74</v>
      </c>
      <c r="AW185" s="12" t="s">
        <v>29</v>
      </c>
      <c r="AX185" s="12" t="s">
        <v>70</v>
      </c>
      <c r="AY185" s="150" t="s">
        <v>141</v>
      </c>
    </row>
    <row r="186" spans="2:51" s="12" customFormat="1" ht="12">
      <c r="B186" s="148"/>
      <c r="D186" s="149" t="s">
        <v>147</v>
      </c>
      <c r="E186" s="150" t="s">
        <v>1</v>
      </c>
      <c r="F186" s="151" t="s">
        <v>211</v>
      </c>
      <c r="H186" s="150" t="s">
        <v>1</v>
      </c>
      <c r="I186" s="152"/>
      <c r="L186" s="148"/>
      <c r="M186" s="153"/>
      <c r="T186" s="154"/>
      <c r="AT186" s="150" t="s">
        <v>147</v>
      </c>
      <c r="AU186" s="150" t="s">
        <v>78</v>
      </c>
      <c r="AV186" s="12" t="s">
        <v>74</v>
      </c>
      <c r="AW186" s="12" t="s">
        <v>29</v>
      </c>
      <c r="AX186" s="12" t="s">
        <v>70</v>
      </c>
      <c r="AY186" s="150" t="s">
        <v>141</v>
      </c>
    </row>
    <row r="187" spans="2:51" s="13" customFormat="1" ht="12">
      <c r="B187" s="155"/>
      <c r="D187" s="149" t="s">
        <v>147</v>
      </c>
      <c r="E187" s="156" t="s">
        <v>1</v>
      </c>
      <c r="F187" s="157" t="s">
        <v>212</v>
      </c>
      <c r="H187" s="158">
        <v>6.98</v>
      </c>
      <c r="I187" s="159"/>
      <c r="L187" s="155"/>
      <c r="M187" s="160"/>
      <c r="T187" s="161"/>
      <c r="AT187" s="156" t="s">
        <v>147</v>
      </c>
      <c r="AU187" s="156" t="s">
        <v>78</v>
      </c>
      <c r="AV187" s="13" t="s">
        <v>78</v>
      </c>
      <c r="AW187" s="13" t="s">
        <v>29</v>
      </c>
      <c r="AX187" s="13" t="s">
        <v>70</v>
      </c>
      <c r="AY187" s="156" t="s">
        <v>141</v>
      </c>
    </row>
    <row r="188" spans="2:51" s="14" customFormat="1" ht="12">
      <c r="B188" s="162"/>
      <c r="D188" s="149" t="s">
        <v>147</v>
      </c>
      <c r="E188" s="163" t="s">
        <v>1</v>
      </c>
      <c r="F188" s="164" t="s">
        <v>151</v>
      </c>
      <c r="H188" s="165">
        <v>6.98</v>
      </c>
      <c r="I188" s="166"/>
      <c r="L188" s="162"/>
      <c r="M188" s="167"/>
      <c r="T188" s="168"/>
      <c r="AT188" s="163" t="s">
        <v>147</v>
      </c>
      <c r="AU188" s="163" t="s">
        <v>78</v>
      </c>
      <c r="AV188" s="14" t="s">
        <v>82</v>
      </c>
      <c r="AW188" s="14" t="s">
        <v>29</v>
      </c>
      <c r="AX188" s="14" t="s">
        <v>74</v>
      </c>
      <c r="AY188" s="163" t="s">
        <v>141</v>
      </c>
    </row>
    <row r="189" spans="2:63" s="11" customFormat="1" ht="22.75" customHeight="1">
      <c r="B189" s="121"/>
      <c r="D189" s="122" t="s">
        <v>69</v>
      </c>
      <c r="E189" s="131" t="s">
        <v>82</v>
      </c>
      <c r="F189" s="131" t="s">
        <v>213</v>
      </c>
      <c r="I189" s="124"/>
      <c r="J189" s="132">
        <f>BK189</f>
        <v>0</v>
      </c>
      <c r="L189" s="121"/>
      <c r="M189" s="126"/>
      <c r="P189" s="127">
        <f>SUM(P190:P213)</f>
        <v>0</v>
      </c>
      <c r="R189" s="127">
        <f>SUM(R190:R213)</f>
        <v>0</v>
      </c>
      <c r="T189" s="128">
        <f>SUM(T190:T213)</f>
        <v>0</v>
      </c>
      <c r="AR189" s="122" t="s">
        <v>74</v>
      </c>
      <c r="AT189" s="129" t="s">
        <v>69</v>
      </c>
      <c r="AU189" s="129" t="s">
        <v>74</v>
      </c>
      <c r="AY189" s="122" t="s">
        <v>141</v>
      </c>
      <c r="BK189" s="130">
        <f>SUM(BK190:BK213)</f>
        <v>0</v>
      </c>
    </row>
    <row r="190" spans="2:65" s="1" customFormat="1" ht="21.75" customHeight="1">
      <c r="B190" s="133"/>
      <c r="C190" s="134" t="s">
        <v>214</v>
      </c>
      <c r="D190" s="134" t="s">
        <v>143</v>
      </c>
      <c r="E190" s="135" t="s">
        <v>215</v>
      </c>
      <c r="F190" s="136" t="s">
        <v>216</v>
      </c>
      <c r="G190" s="137" t="s">
        <v>162</v>
      </c>
      <c r="H190" s="138">
        <v>1.001</v>
      </c>
      <c r="I190" s="139"/>
      <c r="J190" s="140">
        <f>ROUND(I190*H190,2)</f>
        <v>0</v>
      </c>
      <c r="K190" s="141"/>
      <c r="L190" s="32"/>
      <c r="M190" s="142" t="s">
        <v>1</v>
      </c>
      <c r="N190" s="143" t="s">
        <v>37</v>
      </c>
      <c r="P190" s="144">
        <f>O190*H190</f>
        <v>0</v>
      </c>
      <c r="Q190" s="144">
        <v>0</v>
      </c>
      <c r="R190" s="144">
        <f>Q190*H190</f>
        <v>0</v>
      </c>
      <c r="S190" s="144">
        <v>0</v>
      </c>
      <c r="T190" s="145">
        <f>S190*H190</f>
        <v>0</v>
      </c>
      <c r="AR190" s="146" t="s">
        <v>82</v>
      </c>
      <c r="AT190" s="146" t="s">
        <v>143</v>
      </c>
      <c r="AU190" s="146" t="s">
        <v>78</v>
      </c>
      <c r="AY190" s="17" t="s">
        <v>141</v>
      </c>
      <c r="BE190" s="147">
        <f>IF(N190="základní",J190,0)</f>
        <v>0</v>
      </c>
      <c r="BF190" s="147">
        <f>IF(N190="snížená",J190,0)</f>
        <v>0</v>
      </c>
      <c r="BG190" s="147">
        <f>IF(N190="zákl. přenesená",J190,0)</f>
        <v>0</v>
      </c>
      <c r="BH190" s="147">
        <f>IF(N190="sníž. přenesená",J190,0)</f>
        <v>0</v>
      </c>
      <c r="BI190" s="147">
        <f>IF(N190="nulová",J190,0)</f>
        <v>0</v>
      </c>
      <c r="BJ190" s="17" t="s">
        <v>74</v>
      </c>
      <c r="BK190" s="147">
        <f>ROUND(I190*H190,2)</f>
        <v>0</v>
      </c>
      <c r="BL190" s="17" t="s">
        <v>82</v>
      </c>
      <c r="BM190" s="146" t="s">
        <v>217</v>
      </c>
    </row>
    <row r="191" spans="2:51" s="12" customFormat="1" ht="12">
      <c r="B191" s="148"/>
      <c r="D191" s="149" t="s">
        <v>147</v>
      </c>
      <c r="E191" s="150" t="s">
        <v>1</v>
      </c>
      <c r="F191" s="151" t="s">
        <v>204</v>
      </c>
      <c r="H191" s="150" t="s">
        <v>1</v>
      </c>
      <c r="I191" s="152"/>
      <c r="L191" s="148"/>
      <c r="M191" s="153"/>
      <c r="T191" s="154"/>
      <c r="AT191" s="150" t="s">
        <v>147</v>
      </c>
      <c r="AU191" s="150" t="s">
        <v>78</v>
      </c>
      <c r="AV191" s="12" t="s">
        <v>74</v>
      </c>
      <c r="AW191" s="12" t="s">
        <v>29</v>
      </c>
      <c r="AX191" s="12" t="s">
        <v>70</v>
      </c>
      <c r="AY191" s="150" t="s">
        <v>141</v>
      </c>
    </row>
    <row r="192" spans="2:51" s="12" customFormat="1" ht="12">
      <c r="B192" s="148"/>
      <c r="D192" s="149" t="s">
        <v>147</v>
      </c>
      <c r="E192" s="150" t="s">
        <v>1</v>
      </c>
      <c r="F192" s="151" t="s">
        <v>218</v>
      </c>
      <c r="H192" s="150" t="s">
        <v>1</v>
      </c>
      <c r="I192" s="152"/>
      <c r="L192" s="148"/>
      <c r="M192" s="153"/>
      <c r="T192" s="154"/>
      <c r="AT192" s="150" t="s">
        <v>147</v>
      </c>
      <c r="AU192" s="150" t="s">
        <v>78</v>
      </c>
      <c r="AV192" s="12" t="s">
        <v>74</v>
      </c>
      <c r="AW192" s="12" t="s">
        <v>29</v>
      </c>
      <c r="AX192" s="12" t="s">
        <v>70</v>
      </c>
      <c r="AY192" s="150" t="s">
        <v>141</v>
      </c>
    </row>
    <row r="193" spans="2:51" s="13" customFormat="1" ht="12">
      <c r="B193" s="155"/>
      <c r="D193" s="149" t="s">
        <v>147</v>
      </c>
      <c r="E193" s="156" t="s">
        <v>1</v>
      </c>
      <c r="F193" s="157" t="s">
        <v>219</v>
      </c>
      <c r="H193" s="158">
        <v>0.394</v>
      </c>
      <c r="I193" s="159"/>
      <c r="L193" s="155"/>
      <c r="M193" s="160"/>
      <c r="T193" s="161"/>
      <c r="AT193" s="156" t="s">
        <v>147</v>
      </c>
      <c r="AU193" s="156" t="s">
        <v>78</v>
      </c>
      <c r="AV193" s="13" t="s">
        <v>78</v>
      </c>
      <c r="AW193" s="13" t="s">
        <v>29</v>
      </c>
      <c r="AX193" s="13" t="s">
        <v>70</v>
      </c>
      <c r="AY193" s="156" t="s">
        <v>141</v>
      </c>
    </row>
    <row r="194" spans="2:51" s="13" customFormat="1" ht="12">
      <c r="B194" s="155"/>
      <c r="D194" s="149" t="s">
        <v>147</v>
      </c>
      <c r="E194" s="156" t="s">
        <v>1</v>
      </c>
      <c r="F194" s="157" t="s">
        <v>220</v>
      </c>
      <c r="H194" s="158">
        <v>0.395</v>
      </c>
      <c r="I194" s="159"/>
      <c r="L194" s="155"/>
      <c r="M194" s="160"/>
      <c r="T194" s="161"/>
      <c r="AT194" s="156" t="s">
        <v>147</v>
      </c>
      <c r="AU194" s="156" t="s">
        <v>78</v>
      </c>
      <c r="AV194" s="13" t="s">
        <v>78</v>
      </c>
      <c r="AW194" s="13" t="s">
        <v>29</v>
      </c>
      <c r="AX194" s="13" t="s">
        <v>70</v>
      </c>
      <c r="AY194" s="156" t="s">
        <v>141</v>
      </c>
    </row>
    <row r="195" spans="2:51" s="13" customFormat="1" ht="12">
      <c r="B195" s="155"/>
      <c r="D195" s="149" t="s">
        <v>147</v>
      </c>
      <c r="E195" s="156" t="s">
        <v>1</v>
      </c>
      <c r="F195" s="157" t="s">
        <v>221</v>
      </c>
      <c r="H195" s="158">
        <v>0.212</v>
      </c>
      <c r="I195" s="159"/>
      <c r="L195" s="155"/>
      <c r="M195" s="160"/>
      <c r="T195" s="161"/>
      <c r="AT195" s="156" t="s">
        <v>147</v>
      </c>
      <c r="AU195" s="156" t="s">
        <v>78</v>
      </c>
      <c r="AV195" s="13" t="s">
        <v>78</v>
      </c>
      <c r="AW195" s="13" t="s">
        <v>29</v>
      </c>
      <c r="AX195" s="13" t="s">
        <v>70</v>
      </c>
      <c r="AY195" s="156" t="s">
        <v>141</v>
      </c>
    </row>
    <row r="196" spans="2:51" s="14" customFormat="1" ht="12">
      <c r="B196" s="162"/>
      <c r="D196" s="149" t="s">
        <v>147</v>
      </c>
      <c r="E196" s="163" t="s">
        <v>1</v>
      </c>
      <c r="F196" s="164" t="s">
        <v>151</v>
      </c>
      <c r="H196" s="165">
        <v>1.0010000000000001</v>
      </c>
      <c r="I196" s="166"/>
      <c r="L196" s="162"/>
      <c r="M196" s="167"/>
      <c r="T196" s="168"/>
      <c r="AT196" s="163" t="s">
        <v>147</v>
      </c>
      <c r="AU196" s="163" t="s">
        <v>78</v>
      </c>
      <c r="AV196" s="14" t="s">
        <v>82</v>
      </c>
      <c r="AW196" s="14" t="s">
        <v>29</v>
      </c>
      <c r="AX196" s="14" t="s">
        <v>74</v>
      </c>
      <c r="AY196" s="163" t="s">
        <v>141</v>
      </c>
    </row>
    <row r="197" spans="2:65" s="1" customFormat="1" ht="24.15" customHeight="1">
      <c r="B197" s="133"/>
      <c r="C197" s="134" t="s">
        <v>179</v>
      </c>
      <c r="D197" s="134" t="s">
        <v>143</v>
      </c>
      <c r="E197" s="135" t="s">
        <v>222</v>
      </c>
      <c r="F197" s="136" t="s">
        <v>223</v>
      </c>
      <c r="G197" s="137" t="s">
        <v>146</v>
      </c>
      <c r="H197" s="138">
        <v>2.631</v>
      </c>
      <c r="I197" s="139"/>
      <c r="J197" s="140">
        <f>ROUND(I197*H197,2)</f>
        <v>0</v>
      </c>
      <c r="K197" s="141"/>
      <c r="L197" s="32"/>
      <c r="M197" s="142" t="s">
        <v>1</v>
      </c>
      <c r="N197" s="143" t="s">
        <v>37</v>
      </c>
      <c r="P197" s="144">
        <f>O197*H197</f>
        <v>0</v>
      </c>
      <c r="Q197" s="144">
        <v>0</v>
      </c>
      <c r="R197" s="144">
        <f>Q197*H197</f>
        <v>0</v>
      </c>
      <c r="S197" s="144">
        <v>0</v>
      </c>
      <c r="T197" s="145">
        <f>S197*H197</f>
        <v>0</v>
      </c>
      <c r="AR197" s="146" t="s">
        <v>82</v>
      </c>
      <c r="AT197" s="146" t="s">
        <v>143</v>
      </c>
      <c r="AU197" s="146" t="s">
        <v>78</v>
      </c>
      <c r="AY197" s="17" t="s">
        <v>141</v>
      </c>
      <c r="BE197" s="147">
        <f>IF(N197="základní",J197,0)</f>
        <v>0</v>
      </c>
      <c r="BF197" s="147">
        <f>IF(N197="snížená",J197,0)</f>
        <v>0</v>
      </c>
      <c r="BG197" s="147">
        <f>IF(N197="zákl. přenesená",J197,0)</f>
        <v>0</v>
      </c>
      <c r="BH197" s="147">
        <f>IF(N197="sníž. přenesená",J197,0)</f>
        <v>0</v>
      </c>
      <c r="BI197" s="147">
        <f>IF(N197="nulová",J197,0)</f>
        <v>0</v>
      </c>
      <c r="BJ197" s="17" t="s">
        <v>74</v>
      </c>
      <c r="BK197" s="147">
        <f>ROUND(I197*H197,2)</f>
        <v>0</v>
      </c>
      <c r="BL197" s="17" t="s">
        <v>82</v>
      </c>
      <c r="BM197" s="146" t="s">
        <v>224</v>
      </c>
    </row>
    <row r="198" spans="2:51" s="12" customFormat="1" ht="12">
      <c r="B198" s="148"/>
      <c r="D198" s="149" t="s">
        <v>147</v>
      </c>
      <c r="E198" s="150" t="s">
        <v>1</v>
      </c>
      <c r="F198" s="151" t="s">
        <v>225</v>
      </c>
      <c r="H198" s="150" t="s">
        <v>1</v>
      </c>
      <c r="I198" s="152"/>
      <c r="L198" s="148"/>
      <c r="M198" s="153"/>
      <c r="T198" s="154"/>
      <c r="AT198" s="150" t="s">
        <v>147</v>
      </c>
      <c r="AU198" s="150" t="s">
        <v>78</v>
      </c>
      <c r="AV198" s="12" t="s">
        <v>74</v>
      </c>
      <c r="AW198" s="12" t="s">
        <v>29</v>
      </c>
      <c r="AX198" s="12" t="s">
        <v>70</v>
      </c>
      <c r="AY198" s="150" t="s">
        <v>141</v>
      </c>
    </row>
    <row r="199" spans="2:51" s="12" customFormat="1" ht="12">
      <c r="B199" s="148"/>
      <c r="D199" s="149" t="s">
        <v>147</v>
      </c>
      <c r="E199" s="150" t="s">
        <v>1</v>
      </c>
      <c r="F199" s="151" t="s">
        <v>226</v>
      </c>
      <c r="H199" s="150" t="s">
        <v>1</v>
      </c>
      <c r="I199" s="152"/>
      <c r="L199" s="148"/>
      <c r="M199" s="153"/>
      <c r="T199" s="154"/>
      <c r="AT199" s="150" t="s">
        <v>147</v>
      </c>
      <c r="AU199" s="150" t="s">
        <v>78</v>
      </c>
      <c r="AV199" s="12" t="s">
        <v>74</v>
      </c>
      <c r="AW199" s="12" t="s">
        <v>29</v>
      </c>
      <c r="AX199" s="12" t="s">
        <v>70</v>
      </c>
      <c r="AY199" s="150" t="s">
        <v>141</v>
      </c>
    </row>
    <row r="200" spans="2:51" s="13" customFormat="1" ht="12">
      <c r="B200" s="155"/>
      <c r="D200" s="149" t="s">
        <v>147</v>
      </c>
      <c r="E200" s="156" t="s">
        <v>1</v>
      </c>
      <c r="F200" s="157" t="s">
        <v>227</v>
      </c>
      <c r="H200" s="158">
        <v>2.631</v>
      </c>
      <c r="I200" s="159"/>
      <c r="L200" s="155"/>
      <c r="M200" s="160"/>
      <c r="T200" s="161"/>
      <c r="AT200" s="156" t="s">
        <v>147</v>
      </c>
      <c r="AU200" s="156" t="s">
        <v>78</v>
      </c>
      <c r="AV200" s="13" t="s">
        <v>78</v>
      </c>
      <c r="AW200" s="13" t="s">
        <v>29</v>
      </c>
      <c r="AX200" s="13" t="s">
        <v>70</v>
      </c>
      <c r="AY200" s="156" t="s">
        <v>141</v>
      </c>
    </row>
    <row r="201" spans="2:51" s="14" customFormat="1" ht="12">
      <c r="B201" s="162"/>
      <c r="D201" s="149" t="s">
        <v>147</v>
      </c>
      <c r="E201" s="163" t="s">
        <v>1</v>
      </c>
      <c r="F201" s="164" t="s">
        <v>151</v>
      </c>
      <c r="H201" s="165">
        <v>2.631</v>
      </c>
      <c r="I201" s="166"/>
      <c r="L201" s="162"/>
      <c r="M201" s="167"/>
      <c r="T201" s="168"/>
      <c r="AT201" s="163" t="s">
        <v>147</v>
      </c>
      <c r="AU201" s="163" t="s">
        <v>78</v>
      </c>
      <c r="AV201" s="14" t="s">
        <v>82</v>
      </c>
      <c r="AW201" s="14" t="s">
        <v>29</v>
      </c>
      <c r="AX201" s="14" t="s">
        <v>74</v>
      </c>
      <c r="AY201" s="163" t="s">
        <v>141</v>
      </c>
    </row>
    <row r="202" spans="2:65" s="1" customFormat="1" ht="24.15" customHeight="1">
      <c r="B202" s="133"/>
      <c r="C202" s="134" t="s">
        <v>228</v>
      </c>
      <c r="D202" s="134" t="s">
        <v>143</v>
      </c>
      <c r="E202" s="135" t="s">
        <v>229</v>
      </c>
      <c r="F202" s="136" t="s">
        <v>230</v>
      </c>
      <c r="G202" s="137" t="s">
        <v>231</v>
      </c>
      <c r="H202" s="138">
        <v>0.025</v>
      </c>
      <c r="I202" s="139"/>
      <c r="J202" s="140">
        <f>ROUND(I202*H202,2)</f>
        <v>0</v>
      </c>
      <c r="K202" s="141"/>
      <c r="L202" s="32"/>
      <c r="M202" s="142" t="s">
        <v>1</v>
      </c>
      <c r="N202" s="143" t="s">
        <v>37</v>
      </c>
      <c r="P202" s="144">
        <f>O202*H202</f>
        <v>0</v>
      </c>
      <c r="Q202" s="144">
        <v>0</v>
      </c>
      <c r="R202" s="144">
        <f>Q202*H202</f>
        <v>0</v>
      </c>
      <c r="S202" s="144">
        <v>0</v>
      </c>
      <c r="T202" s="145">
        <f>S202*H202</f>
        <v>0</v>
      </c>
      <c r="AR202" s="146" t="s">
        <v>82</v>
      </c>
      <c r="AT202" s="146" t="s">
        <v>143</v>
      </c>
      <c r="AU202" s="146" t="s">
        <v>78</v>
      </c>
      <c r="AY202" s="17" t="s">
        <v>141</v>
      </c>
      <c r="BE202" s="147">
        <f>IF(N202="základní",J202,0)</f>
        <v>0</v>
      </c>
      <c r="BF202" s="147">
        <f>IF(N202="snížená",J202,0)</f>
        <v>0</v>
      </c>
      <c r="BG202" s="147">
        <f>IF(N202="zákl. přenesená",J202,0)</f>
        <v>0</v>
      </c>
      <c r="BH202" s="147">
        <f>IF(N202="sníž. přenesená",J202,0)</f>
        <v>0</v>
      </c>
      <c r="BI202" s="147">
        <f>IF(N202="nulová",J202,0)</f>
        <v>0</v>
      </c>
      <c r="BJ202" s="17" t="s">
        <v>74</v>
      </c>
      <c r="BK202" s="147">
        <f>ROUND(I202*H202,2)</f>
        <v>0</v>
      </c>
      <c r="BL202" s="17" t="s">
        <v>82</v>
      </c>
      <c r="BM202" s="146" t="s">
        <v>232</v>
      </c>
    </row>
    <row r="203" spans="2:51" s="12" customFormat="1" ht="12">
      <c r="B203" s="148"/>
      <c r="D203" s="149" t="s">
        <v>147</v>
      </c>
      <c r="E203" s="150" t="s">
        <v>1</v>
      </c>
      <c r="F203" s="151" t="s">
        <v>225</v>
      </c>
      <c r="H203" s="150" t="s">
        <v>1</v>
      </c>
      <c r="I203" s="152"/>
      <c r="L203" s="148"/>
      <c r="M203" s="153"/>
      <c r="T203" s="154"/>
      <c r="AT203" s="150" t="s">
        <v>147</v>
      </c>
      <c r="AU203" s="150" t="s">
        <v>78</v>
      </c>
      <c r="AV203" s="12" t="s">
        <v>74</v>
      </c>
      <c r="AW203" s="12" t="s">
        <v>29</v>
      </c>
      <c r="AX203" s="12" t="s">
        <v>70</v>
      </c>
      <c r="AY203" s="150" t="s">
        <v>141</v>
      </c>
    </row>
    <row r="204" spans="2:51" s="12" customFormat="1" ht="12">
      <c r="B204" s="148"/>
      <c r="D204" s="149" t="s">
        <v>147</v>
      </c>
      <c r="E204" s="150" t="s">
        <v>1</v>
      </c>
      <c r="F204" s="151" t="s">
        <v>233</v>
      </c>
      <c r="H204" s="150" t="s">
        <v>1</v>
      </c>
      <c r="I204" s="152"/>
      <c r="L204" s="148"/>
      <c r="M204" s="153"/>
      <c r="T204" s="154"/>
      <c r="AT204" s="150" t="s">
        <v>147</v>
      </c>
      <c r="AU204" s="150" t="s">
        <v>78</v>
      </c>
      <c r="AV204" s="12" t="s">
        <v>74</v>
      </c>
      <c r="AW204" s="12" t="s">
        <v>29</v>
      </c>
      <c r="AX204" s="12" t="s">
        <v>70</v>
      </c>
      <c r="AY204" s="150" t="s">
        <v>141</v>
      </c>
    </row>
    <row r="205" spans="2:51" s="13" customFormat="1" ht="12">
      <c r="B205" s="155"/>
      <c r="D205" s="149" t="s">
        <v>147</v>
      </c>
      <c r="E205" s="156" t="s">
        <v>1</v>
      </c>
      <c r="F205" s="157" t="s">
        <v>234</v>
      </c>
      <c r="H205" s="158">
        <v>0.025</v>
      </c>
      <c r="I205" s="159"/>
      <c r="L205" s="155"/>
      <c r="M205" s="160"/>
      <c r="T205" s="161"/>
      <c r="AT205" s="156" t="s">
        <v>147</v>
      </c>
      <c r="AU205" s="156" t="s">
        <v>78</v>
      </c>
      <c r="AV205" s="13" t="s">
        <v>78</v>
      </c>
      <c r="AW205" s="13" t="s">
        <v>29</v>
      </c>
      <c r="AX205" s="13" t="s">
        <v>70</v>
      </c>
      <c r="AY205" s="156" t="s">
        <v>141</v>
      </c>
    </row>
    <row r="206" spans="2:51" s="14" customFormat="1" ht="12">
      <c r="B206" s="162"/>
      <c r="D206" s="149" t="s">
        <v>147</v>
      </c>
      <c r="E206" s="163" t="s">
        <v>1</v>
      </c>
      <c r="F206" s="164" t="s">
        <v>151</v>
      </c>
      <c r="H206" s="165">
        <v>0.025</v>
      </c>
      <c r="I206" s="166"/>
      <c r="L206" s="162"/>
      <c r="M206" s="167"/>
      <c r="T206" s="168"/>
      <c r="AT206" s="163" t="s">
        <v>147</v>
      </c>
      <c r="AU206" s="163" t="s">
        <v>78</v>
      </c>
      <c r="AV206" s="14" t="s">
        <v>82</v>
      </c>
      <c r="AW206" s="14" t="s">
        <v>29</v>
      </c>
      <c r="AX206" s="14" t="s">
        <v>74</v>
      </c>
      <c r="AY206" s="163" t="s">
        <v>141</v>
      </c>
    </row>
    <row r="207" spans="2:65" s="1" customFormat="1" ht="16.5" customHeight="1">
      <c r="B207" s="133"/>
      <c r="C207" s="134" t="s">
        <v>182</v>
      </c>
      <c r="D207" s="134" t="s">
        <v>143</v>
      </c>
      <c r="E207" s="135" t="s">
        <v>235</v>
      </c>
      <c r="F207" s="136" t="s">
        <v>236</v>
      </c>
      <c r="G207" s="137" t="s">
        <v>146</v>
      </c>
      <c r="H207" s="138">
        <v>4.226</v>
      </c>
      <c r="I207" s="139"/>
      <c r="J207" s="140">
        <f>ROUND(I207*H207,2)</f>
        <v>0</v>
      </c>
      <c r="K207" s="141"/>
      <c r="L207" s="32"/>
      <c r="M207" s="142" t="s">
        <v>1</v>
      </c>
      <c r="N207" s="143" t="s">
        <v>37</v>
      </c>
      <c r="P207" s="144">
        <f>O207*H207</f>
        <v>0</v>
      </c>
      <c r="Q207" s="144">
        <v>0</v>
      </c>
      <c r="R207" s="144">
        <f>Q207*H207</f>
        <v>0</v>
      </c>
      <c r="S207" s="144">
        <v>0</v>
      </c>
      <c r="T207" s="145">
        <f>S207*H207</f>
        <v>0</v>
      </c>
      <c r="AR207" s="146" t="s">
        <v>82</v>
      </c>
      <c r="AT207" s="146" t="s">
        <v>143</v>
      </c>
      <c r="AU207" s="146" t="s">
        <v>78</v>
      </c>
      <c r="AY207" s="17" t="s">
        <v>141</v>
      </c>
      <c r="BE207" s="147">
        <f>IF(N207="základní",J207,0)</f>
        <v>0</v>
      </c>
      <c r="BF207" s="147">
        <f>IF(N207="snížená",J207,0)</f>
        <v>0</v>
      </c>
      <c r="BG207" s="147">
        <f>IF(N207="zákl. přenesená",J207,0)</f>
        <v>0</v>
      </c>
      <c r="BH207" s="147">
        <f>IF(N207="sníž. přenesená",J207,0)</f>
        <v>0</v>
      </c>
      <c r="BI207" s="147">
        <f>IF(N207="nulová",J207,0)</f>
        <v>0</v>
      </c>
      <c r="BJ207" s="17" t="s">
        <v>74</v>
      </c>
      <c r="BK207" s="147">
        <f>ROUND(I207*H207,2)</f>
        <v>0</v>
      </c>
      <c r="BL207" s="17" t="s">
        <v>82</v>
      </c>
      <c r="BM207" s="146" t="s">
        <v>237</v>
      </c>
    </row>
    <row r="208" spans="2:51" s="12" customFormat="1" ht="12">
      <c r="B208" s="148"/>
      <c r="D208" s="149" t="s">
        <v>147</v>
      </c>
      <c r="E208" s="150" t="s">
        <v>1</v>
      </c>
      <c r="F208" s="151" t="s">
        <v>238</v>
      </c>
      <c r="H208" s="150" t="s">
        <v>1</v>
      </c>
      <c r="I208" s="152"/>
      <c r="L208" s="148"/>
      <c r="M208" s="153"/>
      <c r="T208" s="154"/>
      <c r="AT208" s="150" t="s">
        <v>147</v>
      </c>
      <c r="AU208" s="150" t="s">
        <v>78</v>
      </c>
      <c r="AV208" s="12" t="s">
        <v>74</v>
      </c>
      <c r="AW208" s="12" t="s">
        <v>29</v>
      </c>
      <c r="AX208" s="12" t="s">
        <v>70</v>
      </c>
      <c r="AY208" s="150" t="s">
        <v>141</v>
      </c>
    </row>
    <row r="209" spans="2:51" s="13" customFormat="1" ht="12">
      <c r="B209" s="155"/>
      <c r="D209" s="149" t="s">
        <v>147</v>
      </c>
      <c r="E209" s="156" t="s">
        <v>1</v>
      </c>
      <c r="F209" s="157" t="s">
        <v>239</v>
      </c>
      <c r="H209" s="158">
        <v>1.118</v>
      </c>
      <c r="I209" s="159"/>
      <c r="L209" s="155"/>
      <c r="M209" s="160"/>
      <c r="T209" s="161"/>
      <c r="AT209" s="156" t="s">
        <v>147</v>
      </c>
      <c r="AU209" s="156" t="s">
        <v>78</v>
      </c>
      <c r="AV209" s="13" t="s">
        <v>78</v>
      </c>
      <c r="AW209" s="13" t="s">
        <v>29</v>
      </c>
      <c r="AX209" s="13" t="s">
        <v>70</v>
      </c>
      <c r="AY209" s="156" t="s">
        <v>141</v>
      </c>
    </row>
    <row r="210" spans="2:51" s="13" customFormat="1" ht="12">
      <c r="B210" s="155"/>
      <c r="D210" s="149" t="s">
        <v>147</v>
      </c>
      <c r="E210" s="156" t="s">
        <v>1</v>
      </c>
      <c r="F210" s="157" t="s">
        <v>240</v>
      </c>
      <c r="H210" s="158">
        <v>0.75</v>
      </c>
      <c r="I210" s="159"/>
      <c r="L210" s="155"/>
      <c r="M210" s="160"/>
      <c r="T210" s="161"/>
      <c r="AT210" s="156" t="s">
        <v>147</v>
      </c>
      <c r="AU210" s="156" t="s">
        <v>78</v>
      </c>
      <c r="AV210" s="13" t="s">
        <v>78</v>
      </c>
      <c r="AW210" s="13" t="s">
        <v>29</v>
      </c>
      <c r="AX210" s="13" t="s">
        <v>70</v>
      </c>
      <c r="AY210" s="156" t="s">
        <v>141</v>
      </c>
    </row>
    <row r="211" spans="2:51" s="13" customFormat="1" ht="12">
      <c r="B211" s="155"/>
      <c r="D211" s="149" t="s">
        <v>147</v>
      </c>
      <c r="E211" s="156" t="s">
        <v>1</v>
      </c>
      <c r="F211" s="157" t="s">
        <v>241</v>
      </c>
      <c r="H211" s="158">
        <v>2.358</v>
      </c>
      <c r="I211" s="159"/>
      <c r="L211" s="155"/>
      <c r="M211" s="160"/>
      <c r="T211" s="161"/>
      <c r="AT211" s="156" t="s">
        <v>147</v>
      </c>
      <c r="AU211" s="156" t="s">
        <v>78</v>
      </c>
      <c r="AV211" s="13" t="s">
        <v>78</v>
      </c>
      <c r="AW211" s="13" t="s">
        <v>29</v>
      </c>
      <c r="AX211" s="13" t="s">
        <v>70</v>
      </c>
      <c r="AY211" s="156" t="s">
        <v>141</v>
      </c>
    </row>
    <row r="212" spans="2:51" s="14" customFormat="1" ht="12">
      <c r="B212" s="162"/>
      <c r="D212" s="149" t="s">
        <v>147</v>
      </c>
      <c r="E212" s="163" t="s">
        <v>1</v>
      </c>
      <c r="F212" s="164" t="s">
        <v>151</v>
      </c>
      <c r="H212" s="165">
        <v>4.226</v>
      </c>
      <c r="I212" s="166"/>
      <c r="L212" s="162"/>
      <c r="M212" s="167"/>
      <c r="T212" s="168"/>
      <c r="AT212" s="163" t="s">
        <v>147</v>
      </c>
      <c r="AU212" s="163" t="s">
        <v>78</v>
      </c>
      <c r="AV212" s="14" t="s">
        <v>82</v>
      </c>
      <c r="AW212" s="14" t="s">
        <v>29</v>
      </c>
      <c r="AX212" s="14" t="s">
        <v>74</v>
      </c>
      <c r="AY212" s="163" t="s">
        <v>141</v>
      </c>
    </row>
    <row r="213" spans="2:65" s="1" customFormat="1" ht="16.5" customHeight="1">
      <c r="B213" s="133"/>
      <c r="C213" s="134" t="s">
        <v>7</v>
      </c>
      <c r="D213" s="134" t="s">
        <v>143</v>
      </c>
      <c r="E213" s="135" t="s">
        <v>242</v>
      </c>
      <c r="F213" s="136" t="s">
        <v>243</v>
      </c>
      <c r="G213" s="137" t="s">
        <v>146</v>
      </c>
      <c r="H213" s="138">
        <v>4.226</v>
      </c>
      <c r="I213" s="139"/>
      <c r="J213" s="140">
        <f>ROUND(I213*H213,2)</f>
        <v>0</v>
      </c>
      <c r="K213" s="141"/>
      <c r="L213" s="32"/>
      <c r="M213" s="142" t="s">
        <v>1</v>
      </c>
      <c r="N213" s="143" t="s">
        <v>37</v>
      </c>
      <c r="P213" s="144">
        <f>O213*H213</f>
        <v>0</v>
      </c>
      <c r="Q213" s="144">
        <v>0</v>
      </c>
      <c r="R213" s="144">
        <f>Q213*H213</f>
        <v>0</v>
      </c>
      <c r="S213" s="144">
        <v>0</v>
      </c>
      <c r="T213" s="145">
        <f>S213*H213</f>
        <v>0</v>
      </c>
      <c r="AR213" s="146" t="s">
        <v>82</v>
      </c>
      <c r="AT213" s="146" t="s">
        <v>143</v>
      </c>
      <c r="AU213" s="146" t="s">
        <v>78</v>
      </c>
      <c r="AY213" s="17" t="s">
        <v>141</v>
      </c>
      <c r="BE213" s="147">
        <f>IF(N213="základní",J213,0)</f>
        <v>0</v>
      </c>
      <c r="BF213" s="147">
        <f>IF(N213="snížená",J213,0)</f>
        <v>0</v>
      </c>
      <c r="BG213" s="147">
        <f>IF(N213="zákl. přenesená",J213,0)</f>
        <v>0</v>
      </c>
      <c r="BH213" s="147">
        <f>IF(N213="sníž. přenesená",J213,0)</f>
        <v>0</v>
      </c>
      <c r="BI213" s="147">
        <f>IF(N213="nulová",J213,0)</f>
        <v>0</v>
      </c>
      <c r="BJ213" s="17" t="s">
        <v>74</v>
      </c>
      <c r="BK213" s="147">
        <f>ROUND(I213*H213,2)</f>
        <v>0</v>
      </c>
      <c r="BL213" s="17" t="s">
        <v>82</v>
      </c>
      <c r="BM213" s="146" t="s">
        <v>244</v>
      </c>
    </row>
    <row r="214" spans="2:63" s="11" customFormat="1" ht="22.75" customHeight="1">
      <c r="B214" s="121"/>
      <c r="D214" s="122" t="s">
        <v>69</v>
      </c>
      <c r="E214" s="131" t="s">
        <v>85</v>
      </c>
      <c r="F214" s="131" t="s">
        <v>245</v>
      </c>
      <c r="I214" s="124"/>
      <c r="J214" s="132">
        <f>BK214</f>
        <v>0</v>
      </c>
      <c r="L214" s="121"/>
      <c r="M214" s="126"/>
      <c r="P214" s="127">
        <f>SUM(P215:P227)</f>
        <v>0</v>
      </c>
      <c r="R214" s="127">
        <f>SUM(R215:R227)</f>
        <v>0</v>
      </c>
      <c r="T214" s="128">
        <f>SUM(T215:T227)</f>
        <v>0</v>
      </c>
      <c r="AR214" s="122" t="s">
        <v>74</v>
      </c>
      <c r="AT214" s="129" t="s">
        <v>69</v>
      </c>
      <c r="AU214" s="129" t="s">
        <v>74</v>
      </c>
      <c r="AY214" s="122" t="s">
        <v>141</v>
      </c>
      <c r="BK214" s="130">
        <f>SUM(BK215:BK227)</f>
        <v>0</v>
      </c>
    </row>
    <row r="215" spans="2:65" s="1" customFormat="1" ht="21.75" customHeight="1">
      <c r="B215" s="133"/>
      <c r="C215" s="134" t="s">
        <v>187</v>
      </c>
      <c r="D215" s="134" t="s">
        <v>143</v>
      </c>
      <c r="E215" s="135" t="s">
        <v>246</v>
      </c>
      <c r="F215" s="136" t="s">
        <v>247</v>
      </c>
      <c r="G215" s="137" t="s">
        <v>146</v>
      </c>
      <c r="H215" s="138">
        <v>31.4</v>
      </c>
      <c r="I215" s="139"/>
      <c r="J215" s="140">
        <f>ROUND(I215*H215,2)</f>
        <v>0</v>
      </c>
      <c r="K215" s="141"/>
      <c r="L215" s="32"/>
      <c r="M215" s="142" t="s">
        <v>1</v>
      </c>
      <c r="N215" s="143" t="s">
        <v>37</v>
      </c>
      <c r="P215" s="144">
        <f>O215*H215</f>
        <v>0</v>
      </c>
      <c r="Q215" s="144">
        <v>0</v>
      </c>
      <c r="R215" s="144">
        <f>Q215*H215</f>
        <v>0</v>
      </c>
      <c r="S215" s="144">
        <v>0</v>
      </c>
      <c r="T215" s="145">
        <f>S215*H215</f>
        <v>0</v>
      </c>
      <c r="AR215" s="146" t="s">
        <v>82</v>
      </c>
      <c r="AT215" s="146" t="s">
        <v>143</v>
      </c>
      <c r="AU215" s="146" t="s">
        <v>78</v>
      </c>
      <c r="AY215" s="17" t="s">
        <v>141</v>
      </c>
      <c r="BE215" s="147">
        <f>IF(N215="základní",J215,0)</f>
        <v>0</v>
      </c>
      <c r="BF215" s="147">
        <f>IF(N215="snížená",J215,0)</f>
        <v>0</v>
      </c>
      <c r="BG215" s="147">
        <f>IF(N215="zákl. přenesená",J215,0)</f>
        <v>0</v>
      </c>
      <c r="BH215" s="147">
        <f>IF(N215="sníž. přenesená",J215,0)</f>
        <v>0</v>
      </c>
      <c r="BI215" s="147">
        <f>IF(N215="nulová",J215,0)</f>
        <v>0</v>
      </c>
      <c r="BJ215" s="17" t="s">
        <v>74</v>
      </c>
      <c r="BK215" s="147">
        <f>ROUND(I215*H215,2)</f>
        <v>0</v>
      </c>
      <c r="BL215" s="17" t="s">
        <v>82</v>
      </c>
      <c r="BM215" s="146" t="s">
        <v>248</v>
      </c>
    </row>
    <row r="216" spans="2:51" s="12" customFormat="1" ht="12">
      <c r="B216" s="148"/>
      <c r="D216" s="149" t="s">
        <v>147</v>
      </c>
      <c r="E216" s="150" t="s">
        <v>1</v>
      </c>
      <c r="F216" s="151" t="s">
        <v>157</v>
      </c>
      <c r="H216" s="150" t="s">
        <v>1</v>
      </c>
      <c r="I216" s="152"/>
      <c r="L216" s="148"/>
      <c r="M216" s="153"/>
      <c r="T216" s="154"/>
      <c r="AT216" s="150" t="s">
        <v>147</v>
      </c>
      <c r="AU216" s="150" t="s">
        <v>78</v>
      </c>
      <c r="AV216" s="12" t="s">
        <v>74</v>
      </c>
      <c r="AW216" s="12" t="s">
        <v>29</v>
      </c>
      <c r="AX216" s="12" t="s">
        <v>70</v>
      </c>
      <c r="AY216" s="150" t="s">
        <v>141</v>
      </c>
    </row>
    <row r="217" spans="2:51" s="12" customFormat="1" ht="12">
      <c r="B217" s="148"/>
      <c r="D217" s="149" t="s">
        <v>147</v>
      </c>
      <c r="E217" s="150" t="s">
        <v>1</v>
      </c>
      <c r="F217" s="151" t="s">
        <v>249</v>
      </c>
      <c r="H217" s="150" t="s">
        <v>1</v>
      </c>
      <c r="I217" s="152"/>
      <c r="L217" s="148"/>
      <c r="M217" s="153"/>
      <c r="T217" s="154"/>
      <c r="AT217" s="150" t="s">
        <v>147</v>
      </c>
      <c r="AU217" s="150" t="s">
        <v>78</v>
      </c>
      <c r="AV217" s="12" t="s">
        <v>74</v>
      </c>
      <c r="AW217" s="12" t="s">
        <v>29</v>
      </c>
      <c r="AX217" s="12" t="s">
        <v>70</v>
      </c>
      <c r="AY217" s="150" t="s">
        <v>141</v>
      </c>
    </row>
    <row r="218" spans="2:51" s="13" customFormat="1" ht="12">
      <c r="B218" s="155"/>
      <c r="D218" s="149" t="s">
        <v>147</v>
      </c>
      <c r="E218" s="156" t="s">
        <v>1</v>
      </c>
      <c r="F218" s="157" t="s">
        <v>150</v>
      </c>
      <c r="H218" s="158">
        <v>31.4</v>
      </c>
      <c r="I218" s="159"/>
      <c r="L218" s="155"/>
      <c r="M218" s="160"/>
      <c r="T218" s="161"/>
      <c r="AT218" s="156" t="s">
        <v>147</v>
      </c>
      <c r="AU218" s="156" t="s">
        <v>78</v>
      </c>
      <c r="AV218" s="13" t="s">
        <v>78</v>
      </c>
      <c r="AW218" s="13" t="s">
        <v>29</v>
      </c>
      <c r="AX218" s="13" t="s">
        <v>70</v>
      </c>
      <c r="AY218" s="156" t="s">
        <v>141</v>
      </c>
    </row>
    <row r="219" spans="2:51" s="14" customFormat="1" ht="12">
      <c r="B219" s="162"/>
      <c r="D219" s="149" t="s">
        <v>147</v>
      </c>
      <c r="E219" s="163" t="s">
        <v>1</v>
      </c>
      <c r="F219" s="164" t="s">
        <v>151</v>
      </c>
      <c r="H219" s="165">
        <v>31.4</v>
      </c>
      <c r="I219" s="166"/>
      <c r="L219" s="162"/>
      <c r="M219" s="167"/>
      <c r="T219" s="168"/>
      <c r="AT219" s="163" t="s">
        <v>147</v>
      </c>
      <c r="AU219" s="163" t="s">
        <v>78</v>
      </c>
      <c r="AV219" s="14" t="s">
        <v>82</v>
      </c>
      <c r="AW219" s="14" t="s">
        <v>29</v>
      </c>
      <c r="AX219" s="14" t="s">
        <v>74</v>
      </c>
      <c r="AY219" s="163" t="s">
        <v>141</v>
      </c>
    </row>
    <row r="220" spans="2:65" s="1" customFormat="1" ht="33" customHeight="1">
      <c r="B220" s="133"/>
      <c r="C220" s="134" t="s">
        <v>250</v>
      </c>
      <c r="D220" s="134" t="s">
        <v>143</v>
      </c>
      <c r="E220" s="135" t="s">
        <v>251</v>
      </c>
      <c r="F220" s="136" t="s">
        <v>252</v>
      </c>
      <c r="G220" s="137" t="s">
        <v>146</v>
      </c>
      <c r="H220" s="138">
        <v>31.4</v>
      </c>
      <c r="I220" s="139"/>
      <c r="J220" s="140">
        <f>ROUND(I220*H220,2)</f>
        <v>0</v>
      </c>
      <c r="K220" s="141"/>
      <c r="L220" s="32"/>
      <c r="M220" s="142" t="s">
        <v>1</v>
      </c>
      <c r="N220" s="143" t="s">
        <v>37</v>
      </c>
      <c r="P220" s="144">
        <f>O220*H220</f>
        <v>0</v>
      </c>
      <c r="Q220" s="144">
        <v>0</v>
      </c>
      <c r="R220" s="144">
        <f>Q220*H220</f>
        <v>0</v>
      </c>
      <c r="S220" s="144">
        <v>0</v>
      </c>
      <c r="T220" s="145">
        <f>S220*H220</f>
        <v>0</v>
      </c>
      <c r="AR220" s="146" t="s">
        <v>82</v>
      </c>
      <c r="AT220" s="146" t="s">
        <v>143</v>
      </c>
      <c r="AU220" s="146" t="s">
        <v>78</v>
      </c>
      <c r="AY220" s="17" t="s">
        <v>141</v>
      </c>
      <c r="BE220" s="147">
        <f>IF(N220="základní",J220,0)</f>
        <v>0</v>
      </c>
      <c r="BF220" s="147">
        <f>IF(N220="snížená",J220,0)</f>
        <v>0</v>
      </c>
      <c r="BG220" s="147">
        <f>IF(N220="zákl. přenesená",J220,0)</f>
        <v>0</v>
      </c>
      <c r="BH220" s="147">
        <f>IF(N220="sníž. přenesená",J220,0)</f>
        <v>0</v>
      </c>
      <c r="BI220" s="147">
        <f>IF(N220="nulová",J220,0)</f>
        <v>0</v>
      </c>
      <c r="BJ220" s="17" t="s">
        <v>74</v>
      </c>
      <c r="BK220" s="147">
        <f>ROUND(I220*H220,2)</f>
        <v>0</v>
      </c>
      <c r="BL220" s="17" t="s">
        <v>82</v>
      </c>
      <c r="BM220" s="146" t="s">
        <v>253</v>
      </c>
    </row>
    <row r="221" spans="2:51" s="12" customFormat="1" ht="12">
      <c r="B221" s="148"/>
      <c r="D221" s="149" t="s">
        <v>147</v>
      </c>
      <c r="E221" s="150" t="s">
        <v>1</v>
      </c>
      <c r="F221" s="151" t="s">
        <v>157</v>
      </c>
      <c r="H221" s="150" t="s">
        <v>1</v>
      </c>
      <c r="I221" s="152"/>
      <c r="L221" s="148"/>
      <c r="M221" s="153"/>
      <c r="T221" s="154"/>
      <c r="AT221" s="150" t="s">
        <v>147</v>
      </c>
      <c r="AU221" s="150" t="s">
        <v>78</v>
      </c>
      <c r="AV221" s="12" t="s">
        <v>74</v>
      </c>
      <c r="AW221" s="12" t="s">
        <v>29</v>
      </c>
      <c r="AX221" s="12" t="s">
        <v>70</v>
      </c>
      <c r="AY221" s="150" t="s">
        <v>141</v>
      </c>
    </row>
    <row r="222" spans="2:51" s="12" customFormat="1" ht="12">
      <c r="B222" s="148"/>
      <c r="D222" s="149" t="s">
        <v>147</v>
      </c>
      <c r="E222" s="150" t="s">
        <v>1</v>
      </c>
      <c r="F222" s="151" t="s">
        <v>254</v>
      </c>
      <c r="H222" s="150" t="s">
        <v>1</v>
      </c>
      <c r="I222" s="152"/>
      <c r="L222" s="148"/>
      <c r="M222" s="153"/>
      <c r="T222" s="154"/>
      <c r="AT222" s="150" t="s">
        <v>147</v>
      </c>
      <c r="AU222" s="150" t="s">
        <v>78</v>
      </c>
      <c r="AV222" s="12" t="s">
        <v>74</v>
      </c>
      <c r="AW222" s="12" t="s">
        <v>29</v>
      </c>
      <c r="AX222" s="12" t="s">
        <v>70</v>
      </c>
      <c r="AY222" s="150" t="s">
        <v>141</v>
      </c>
    </row>
    <row r="223" spans="2:51" s="13" customFormat="1" ht="12">
      <c r="B223" s="155"/>
      <c r="D223" s="149" t="s">
        <v>147</v>
      </c>
      <c r="E223" s="156" t="s">
        <v>1</v>
      </c>
      <c r="F223" s="157" t="s">
        <v>150</v>
      </c>
      <c r="H223" s="158">
        <v>31.4</v>
      </c>
      <c r="I223" s="159"/>
      <c r="L223" s="155"/>
      <c r="M223" s="160"/>
      <c r="T223" s="161"/>
      <c r="AT223" s="156" t="s">
        <v>147</v>
      </c>
      <c r="AU223" s="156" t="s">
        <v>78</v>
      </c>
      <c r="AV223" s="13" t="s">
        <v>78</v>
      </c>
      <c r="AW223" s="13" t="s">
        <v>29</v>
      </c>
      <c r="AX223" s="13" t="s">
        <v>70</v>
      </c>
      <c r="AY223" s="156" t="s">
        <v>141</v>
      </c>
    </row>
    <row r="224" spans="2:51" s="14" customFormat="1" ht="12">
      <c r="B224" s="162"/>
      <c r="D224" s="149" t="s">
        <v>147</v>
      </c>
      <c r="E224" s="163" t="s">
        <v>1</v>
      </c>
      <c r="F224" s="164" t="s">
        <v>151</v>
      </c>
      <c r="H224" s="165">
        <v>31.4</v>
      </c>
      <c r="I224" s="166"/>
      <c r="L224" s="162"/>
      <c r="M224" s="167"/>
      <c r="T224" s="168"/>
      <c r="AT224" s="163" t="s">
        <v>147</v>
      </c>
      <c r="AU224" s="163" t="s">
        <v>78</v>
      </c>
      <c r="AV224" s="14" t="s">
        <v>82</v>
      </c>
      <c r="AW224" s="14" t="s">
        <v>29</v>
      </c>
      <c r="AX224" s="14" t="s">
        <v>74</v>
      </c>
      <c r="AY224" s="163" t="s">
        <v>141</v>
      </c>
    </row>
    <row r="225" spans="2:65" s="1" customFormat="1" ht="24.15" customHeight="1">
      <c r="B225" s="133"/>
      <c r="C225" s="169" t="s">
        <v>191</v>
      </c>
      <c r="D225" s="169" t="s">
        <v>159</v>
      </c>
      <c r="E225" s="170" t="s">
        <v>255</v>
      </c>
      <c r="F225" s="171" t="s">
        <v>256</v>
      </c>
      <c r="G225" s="172" t="s">
        <v>146</v>
      </c>
      <c r="H225" s="173">
        <v>32.342</v>
      </c>
      <c r="I225" s="174"/>
      <c r="J225" s="175">
        <f>ROUND(I225*H225,2)</f>
        <v>0</v>
      </c>
      <c r="K225" s="176"/>
      <c r="L225" s="177"/>
      <c r="M225" s="178" t="s">
        <v>1</v>
      </c>
      <c r="N225" s="179" t="s">
        <v>37</v>
      </c>
      <c r="P225" s="144">
        <f>O225*H225</f>
        <v>0</v>
      </c>
      <c r="Q225" s="144">
        <v>0</v>
      </c>
      <c r="R225" s="144">
        <f>Q225*H225</f>
        <v>0</v>
      </c>
      <c r="S225" s="144">
        <v>0</v>
      </c>
      <c r="T225" s="145">
        <f>S225*H225</f>
        <v>0</v>
      </c>
      <c r="AR225" s="146" t="s">
        <v>92</v>
      </c>
      <c r="AT225" s="146" t="s">
        <v>159</v>
      </c>
      <c r="AU225" s="146" t="s">
        <v>78</v>
      </c>
      <c r="AY225" s="17" t="s">
        <v>141</v>
      </c>
      <c r="BE225" s="147">
        <f>IF(N225="základní",J225,0)</f>
        <v>0</v>
      </c>
      <c r="BF225" s="147">
        <f>IF(N225="snížená",J225,0)</f>
        <v>0</v>
      </c>
      <c r="BG225" s="147">
        <f>IF(N225="zákl. přenesená",J225,0)</f>
        <v>0</v>
      </c>
      <c r="BH225" s="147">
        <f>IF(N225="sníž. přenesená",J225,0)</f>
        <v>0</v>
      </c>
      <c r="BI225" s="147">
        <f>IF(N225="nulová",J225,0)</f>
        <v>0</v>
      </c>
      <c r="BJ225" s="17" t="s">
        <v>74</v>
      </c>
      <c r="BK225" s="147">
        <f>ROUND(I225*H225,2)</f>
        <v>0</v>
      </c>
      <c r="BL225" s="17" t="s">
        <v>82</v>
      </c>
      <c r="BM225" s="146" t="s">
        <v>257</v>
      </c>
    </row>
    <row r="226" spans="2:51" s="13" customFormat="1" ht="12">
      <c r="B226" s="155"/>
      <c r="D226" s="149" t="s">
        <v>147</v>
      </c>
      <c r="E226" s="156" t="s">
        <v>1</v>
      </c>
      <c r="F226" s="157" t="s">
        <v>258</v>
      </c>
      <c r="H226" s="158">
        <v>32.342</v>
      </c>
      <c r="I226" s="159"/>
      <c r="L226" s="155"/>
      <c r="M226" s="160"/>
      <c r="T226" s="161"/>
      <c r="AT226" s="156" t="s">
        <v>147</v>
      </c>
      <c r="AU226" s="156" t="s">
        <v>78</v>
      </c>
      <c r="AV226" s="13" t="s">
        <v>78</v>
      </c>
      <c r="AW226" s="13" t="s">
        <v>29</v>
      </c>
      <c r="AX226" s="13" t="s">
        <v>70</v>
      </c>
      <c r="AY226" s="156" t="s">
        <v>141</v>
      </c>
    </row>
    <row r="227" spans="2:51" s="14" customFormat="1" ht="12">
      <c r="B227" s="162"/>
      <c r="D227" s="149" t="s">
        <v>147</v>
      </c>
      <c r="E227" s="163" t="s">
        <v>1</v>
      </c>
      <c r="F227" s="164" t="s">
        <v>151</v>
      </c>
      <c r="H227" s="165">
        <v>32.342</v>
      </c>
      <c r="I227" s="166"/>
      <c r="L227" s="162"/>
      <c r="M227" s="167"/>
      <c r="T227" s="168"/>
      <c r="AT227" s="163" t="s">
        <v>147</v>
      </c>
      <c r="AU227" s="163" t="s">
        <v>78</v>
      </c>
      <c r="AV227" s="14" t="s">
        <v>82</v>
      </c>
      <c r="AW227" s="14" t="s">
        <v>29</v>
      </c>
      <c r="AX227" s="14" t="s">
        <v>74</v>
      </c>
      <c r="AY227" s="163" t="s">
        <v>141</v>
      </c>
    </row>
    <row r="228" spans="2:63" s="11" customFormat="1" ht="22.75" customHeight="1">
      <c r="B228" s="121"/>
      <c r="D228" s="122" t="s">
        <v>69</v>
      </c>
      <c r="E228" s="131" t="s">
        <v>86</v>
      </c>
      <c r="F228" s="131" t="s">
        <v>259</v>
      </c>
      <c r="I228" s="124"/>
      <c r="J228" s="132">
        <f>BK228</f>
        <v>0</v>
      </c>
      <c r="L228" s="121"/>
      <c r="M228" s="126"/>
      <c r="P228" s="127">
        <f>SUM(P229:P334)</f>
        <v>0</v>
      </c>
      <c r="R228" s="127">
        <f>SUM(R229:R334)</f>
        <v>0</v>
      </c>
      <c r="T228" s="128">
        <f>SUM(T229:T334)</f>
        <v>0</v>
      </c>
      <c r="AR228" s="122" t="s">
        <v>74</v>
      </c>
      <c r="AT228" s="129" t="s">
        <v>69</v>
      </c>
      <c r="AU228" s="129" t="s">
        <v>74</v>
      </c>
      <c r="AY228" s="122" t="s">
        <v>141</v>
      </c>
      <c r="BK228" s="130">
        <f>SUM(BK229:BK334)</f>
        <v>0</v>
      </c>
    </row>
    <row r="229" spans="2:65" s="1" customFormat="1" ht="24.15" customHeight="1">
      <c r="B229" s="133"/>
      <c r="C229" s="134" t="s">
        <v>260</v>
      </c>
      <c r="D229" s="134" t="s">
        <v>143</v>
      </c>
      <c r="E229" s="135" t="s">
        <v>261</v>
      </c>
      <c r="F229" s="136" t="s">
        <v>262</v>
      </c>
      <c r="G229" s="137" t="s">
        <v>146</v>
      </c>
      <c r="H229" s="138">
        <v>580.933</v>
      </c>
      <c r="I229" s="139"/>
      <c r="J229" s="140">
        <f>ROUND(I229*H229,2)</f>
        <v>0</v>
      </c>
      <c r="K229" s="141"/>
      <c r="L229" s="32"/>
      <c r="M229" s="142" t="s">
        <v>1</v>
      </c>
      <c r="N229" s="143" t="s">
        <v>37</v>
      </c>
      <c r="P229" s="144">
        <f>O229*H229</f>
        <v>0</v>
      </c>
      <c r="Q229" s="144">
        <v>0</v>
      </c>
      <c r="R229" s="144">
        <f>Q229*H229</f>
        <v>0</v>
      </c>
      <c r="S229" s="144">
        <v>0</v>
      </c>
      <c r="T229" s="145">
        <f>S229*H229</f>
        <v>0</v>
      </c>
      <c r="AR229" s="146" t="s">
        <v>82</v>
      </c>
      <c r="AT229" s="146" t="s">
        <v>143</v>
      </c>
      <c r="AU229" s="146" t="s">
        <v>78</v>
      </c>
      <c r="AY229" s="17" t="s">
        <v>141</v>
      </c>
      <c r="BE229" s="147">
        <f>IF(N229="základní",J229,0)</f>
        <v>0</v>
      </c>
      <c r="BF229" s="147">
        <f>IF(N229="snížená",J229,0)</f>
        <v>0</v>
      </c>
      <c r="BG229" s="147">
        <f>IF(N229="zákl. přenesená",J229,0)</f>
        <v>0</v>
      </c>
      <c r="BH229" s="147">
        <f>IF(N229="sníž. přenesená",J229,0)</f>
        <v>0</v>
      </c>
      <c r="BI229" s="147">
        <f>IF(N229="nulová",J229,0)</f>
        <v>0</v>
      </c>
      <c r="BJ229" s="17" t="s">
        <v>74</v>
      </c>
      <c r="BK229" s="147">
        <f>ROUND(I229*H229,2)</f>
        <v>0</v>
      </c>
      <c r="BL229" s="17" t="s">
        <v>82</v>
      </c>
      <c r="BM229" s="146" t="s">
        <v>263</v>
      </c>
    </row>
    <row r="230" spans="2:51" s="12" customFormat="1" ht="12">
      <c r="B230" s="148"/>
      <c r="D230" s="149" t="s">
        <v>147</v>
      </c>
      <c r="E230" s="150" t="s">
        <v>1</v>
      </c>
      <c r="F230" s="151" t="s">
        <v>157</v>
      </c>
      <c r="H230" s="150" t="s">
        <v>1</v>
      </c>
      <c r="I230" s="152"/>
      <c r="L230" s="148"/>
      <c r="M230" s="153"/>
      <c r="T230" s="154"/>
      <c r="AT230" s="150" t="s">
        <v>147</v>
      </c>
      <c r="AU230" s="150" t="s">
        <v>78</v>
      </c>
      <c r="AV230" s="12" t="s">
        <v>74</v>
      </c>
      <c r="AW230" s="12" t="s">
        <v>29</v>
      </c>
      <c r="AX230" s="12" t="s">
        <v>70</v>
      </c>
      <c r="AY230" s="150" t="s">
        <v>141</v>
      </c>
    </row>
    <row r="231" spans="2:51" s="13" customFormat="1" ht="12">
      <c r="B231" s="155"/>
      <c r="D231" s="149" t="s">
        <v>147</v>
      </c>
      <c r="E231" s="156" t="s">
        <v>1</v>
      </c>
      <c r="F231" s="157" t="s">
        <v>264</v>
      </c>
      <c r="H231" s="158">
        <v>182.73</v>
      </c>
      <c r="I231" s="159"/>
      <c r="L231" s="155"/>
      <c r="M231" s="160"/>
      <c r="T231" s="161"/>
      <c r="AT231" s="156" t="s">
        <v>147</v>
      </c>
      <c r="AU231" s="156" t="s">
        <v>78</v>
      </c>
      <c r="AV231" s="13" t="s">
        <v>78</v>
      </c>
      <c r="AW231" s="13" t="s">
        <v>29</v>
      </c>
      <c r="AX231" s="13" t="s">
        <v>70</v>
      </c>
      <c r="AY231" s="156" t="s">
        <v>141</v>
      </c>
    </row>
    <row r="232" spans="2:51" s="13" customFormat="1" ht="12">
      <c r="B232" s="155"/>
      <c r="D232" s="149" t="s">
        <v>147</v>
      </c>
      <c r="E232" s="156" t="s">
        <v>1</v>
      </c>
      <c r="F232" s="157" t="s">
        <v>265</v>
      </c>
      <c r="H232" s="158">
        <v>46.935</v>
      </c>
      <c r="I232" s="159"/>
      <c r="L232" s="155"/>
      <c r="M232" s="160"/>
      <c r="T232" s="161"/>
      <c r="AT232" s="156" t="s">
        <v>147</v>
      </c>
      <c r="AU232" s="156" t="s">
        <v>78</v>
      </c>
      <c r="AV232" s="13" t="s">
        <v>78</v>
      </c>
      <c r="AW232" s="13" t="s">
        <v>29</v>
      </c>
      <c r="AX232" s="13" t="s">
        <v>70</v>
      </c>
      <c r="AY232" s="156" t="s">
        <v>141</v>
      </c>
    </row>
    <row r="233" spans="2:51" s="13" customFormat="1" ht="12">
      <c r="B233" s="155"/>
      <c r="D233" s="149" t="s">
        <v>147</v>
      </c>
      <c r="E233" s="156" t="s">
        <v>1</v>
      </c>
      <c r="F233" s="157" t="s">
        <v>266</v>
      </c>
      <c r="H233" s="158">
        <v>41.25</v>
      </c>
      <c r="I233" s="159"/>
      <c r="L233" s="155"/>
      <c r="M233" s="160"/>
      <c r="T233" s="161"/>
      <c r="AT233" s="156" t="s">
        <v>147</v>
      </c>
      <c r="AU233" s="156" t="s">
        <v>78</v>
      </c>
      <c r="AV233" s="13" t="s">
        <v>78</v>
      </c>
      <c r="AW233" s="13" t="s">
        <v>29</v>
      </c>
      <c r="AX233" s="13" t="s">
        <v>70</v>
      </c>
      <c r="AY233" s="156" t="s">
        <v>141</v>
      </c>
    </row>
    <row r="234" spans="2:51" s="13" customFormat="1" ht="12">
      <c r="B234" s="155"/>
      <c r="D234" s="149" t="s">
        <v>147</v>
      </c>
      <c r="E234" s="156" t="s">
        <v>1</v>
      </c>
      <c r="F234" s="157" t="s">
        <v>267</v>
      </c>
      <c r="H234" s="158">
        <v>57.27</v>
      </c>
      <c r="I234" s="159"/>
      <c r="L234" s="155"/>
      <c r="M234" s="160"/>
      <c r="T234" s="161"/>
      <c r="AT234" s="156" t="s">
        <v>147</v>
      </c>
      <c r="AU234" s="156" t="s">
        <v>78</v>
      </c>
      <c r="AV234" s="13" t="s">
        <v>78</v>
      </c>
      <c r="AW234" s="13" t="s">
        <v>29</v>
      </c>
      <c r="AX234" s="13" t="s">
        <v>70</v>
      </c>
      <c r="AY234" s="156" t="s">
        <v>141</v>
      </c>
    </row>
    <row r="235" spans="2:51" s="12" customFormat="1" ht="12">
      <c r="B235" s="148"/>
      <c r="D235" s="149" t="s">
        <v>147</v>
      </c>
      <c r="E235" s="150" t="s">
        <v>1</v>
      </c>
      <c r="F235" s="151" t="s">
        <v>210</v>
      </c>
      <c r="H235" s="150" t="s">
        <v>1</v>
      </c>
      <c r="I235" s="152"/>
      <c r="L235" s="148"/>
      <c r="M235" s="153"/>
      <c r="T235" s="154"/>
      <c r="AT235" s="150" t="s">
        <v>147</v>
      </c>
      <c r="AU235" s="150" t="s">
        <v>78</v>
      </c>
      <c r="AV235" s="12" t="s">
        <v>74</v>
      </c>
      <c r="AW235" s="12" t="s">
        <v>29</v>
      </c>
      <c r="AX235" s="12" t="s">
        <v>70</v>
      </c>
      <c r="AY235" s="150" t="s">
        <v>141</v>
      </c>
    </row>
    <row r="236" spans="2:51" s="13" customFormat="1" ht="12">
      <c r="B236" s="155"/>
      <c r="D236" s="149" t="s">
        <v>147</v>
      </c>
      <c r="E236" s="156" t="s">
        <v>1</v>
      </c>
      <c r="F236" s="157" t="s">
        <v>268</v>
      </c>
      <c r="H236" s="158">
        <v>9.88</v>
      </c>
      <c r="I236" s="159"/>
      <c r="L236" s="155"/>
      <c r="M236" s="160"/>
      <c r="T236" s="161"/>
      <c r="AT236" s="156" t="s">
        <v>147</v>
      </c>
      <c r="AU236" s="156" t="s">
        <v>78</v>
      </c>
      <c r="AV236" s="13" t="s">
        <v>78</v>
      </c>
      <c r="AW236" s="13" t="s">
        <v>29</v>
      </c>
      <c r="AX236" s="13" t="s">
        <v>70</v>
      </c>
      <c r="AY236" s="156" t="s">
        <v>141</v>
      </c>
    </row>
    <row r="237" spans="2:51" s="13" customFormat="1" ht="12">
      <c r="B237" s="155"/>
      <c r="D237" s="149" t="s">
        <v>147</v>
      </c>
      <c r="E237" s="156" t="s">
        <v>1</v>
      </c>
      <c r="F237" s="157" t="s">
        <v>269</v>
      </c>
      <c r="H237" s="158">
        <v>13.559</v>
      </c>
      <c r="I237" s="159"/>
      <c r="L237" s="155"/>
      <c r="M237" s="160"/>
      <c r="T237" s="161"/>
      <c r="AT237" s="156" t="s">
        <v>147</v>
      </c>
      <c r="AU237" s="156" t="s">
        <v>78</v>
      </c>
      <c r="AV237" s="13" t="s">
        <v>78</v>
      </c>
      <c r="AW237" s="13" t="s">
        <v>29</v>
      </c>
      <c r="AX237" s="13" t="s">
        <v>70</v>
      </c>
      <c r="AY237" s="156" t="s">
        <v>141</v>
      </c>
    </row>
    <row r="238" spans="2:51" s="13" customFormat="1" ht="12">
      <c r="B238" s="155"/>
      <c r="D238" s="149" t="s">
        <v>147</v>
      </c>
      <c r="E238" s="156" t="s">
        <v>1</v>
      </c>
      <c r="F238" s="157" t="s">
        <v>270</v>
      </c>
      <c r="H238" s="158">
        <v>13.819</v>
      </c>
      <c r="I238" s="159"/>
      <c r="L238" s="155"/>
      <c r="M238" s="160"/>
      <c r="T238" s="161"/>
      <c r="AT238" s="156" t="s">
        <v>147</v>
      </c>
      <c r="AU238" s="156" t="s">
        <v>78</v>
      </c>
      <c r="AV238" s="13" t="s">
        <v>78</v>
      </c>
      <c r="AW238" s="13" t="s">
        <v>29</v>
      </c>
      <c r="AX238" s="13" t="s">
        <v>70</v>
      </c>
      <c r="AY238" s="156" t="s">
        <v>141</v>
      </c>
    </row>
    <row r="239" spans="2:51" s="13" customFormat="1" ht="12">
      <c r="B239" s="155"/>
      <c r="D239" s="149" t="s">
        <v>147</v>
      </c>
      <c r="E239" s="156" t="s">
        <v>1</v>
      </c>
      <c r="F239" s="157" t="s">
        <v>271</v>
      </c>
      <c r="H239" s="158">
        <v>6.45</v>
      </c>
      <c r="I239" s="159"/>
      <c r="L239" s="155"/>
      <c r="M239" s="160"/>
      <c r="T239" s="161"/>
      <c r="AT239" s="156" t="s">
        <v>147</v>
      </c>
      <c r="AU239" s="156" t="s">
        <v>78</v>
      </c>
      <c r="AV239" s="13" t="s">
        <v>78</v>
      </c>
      <c r="AW239" s="13" t="s">
        <v>29</v>
      </c>
      <c r="AX239" s="13" t="s">
        <v>70</v>
      </c>
      <c r="AY239" s="156" t="s">
        <v>141</v>
      </c>
    </row>
    <row r="240" spans="2:51" s="12" customFormat="1" ht="12">
      <c r="B240" s="148"/>
      <c r="D240" s="149" t="s">
        <v>147</v>
      </c>
      <c r="E240" s="150" t="s">
        <v>1</v>
      </c>
      <c r="F240" s="151" t="s">
        <v>272</v>
      </c>
      <c r="H240" s="150" t="s">
        <v>1</v>
      </c>
      <c r="I240" s="152"/>
      <c r="L240" s="148"/>
      <c r="M240" s="153"/>
      <c r="T240" s="154"/>
      <c r="AT240" s="150" t="s">
        <v>147</v>
      </c>
      <c r="AU240" s="150" t="s">
        <v>78</v>
      </c>
      <c r="AV240" s="12" t="s">
        <v>74</v>
      </c>
      <c r="AW240" s="12" t="s">
        <v>29</v>
      </c>
      <c r="AX240" s="12" t="s">
        <v>70</v>
      </c>
      <c r="AY240" s="150" t="s">
        <v>141</v>
      </c>
    </row>
    <row r="241" spans="2:51" s="13" customFormat="1" ht="12">
      <c r="B241" s="155"/>
      <c r="D241" s="149" t="s">
        <v>147</v>
      </c>
      <c r="E241" s="156" t="s">
        <v>1</v>
      </c>
      <c r="F241" s="157" t="s">
        <v>273</v>
      </c>
      <c r="H241" s="158">
        <v>39.5</v>
      </c>
      <c r="I241" s="159"/>
      <c r="L241" s="155"/>
      <c r="M241" s="160"/>
      <c r="T241" s="161"/>
      <c r="AT241" s="156" t="s">
        <v>147</v>
      </c>
      <c r="AU241" s="156" t="s">
        <v>78</v>
      </c>
      <c r="AV241" s="13" t="s">
        <v>78</v>
      </c>
      <c r="AW241" s="13" t="s">
        <v>29</v>
      </c>
      <c r="AX241" s="13" t="s">
        <v>70</v>
      </c>
      <c r="AY241" s="156" t="s">
        <v>141</v>
      </c>
    </row>
    <row r="242" spans="2:51" s="13" customFormat="1" ht="12">
      <c r="B242" s="155"/>
      <c r="D242" s="149" t="s">
        <v>147</v>
      </c>
      <c r="E242" s="156" t="s">
        <v>1</v>
      </c>
      <c r="F242" s="157" t="s">
        <v>274</v>
      </c>
      <c r="H242" s="158">
        <v>22.36</v>
      </c>
      <c r="I242" s="159"/>
      <c r="L242" s="155"/>
      <c r="M242" s="160"/>
      <c r="T242" s="161"/>
      <c r="AT242" s="156" t="s">
        <v>147</v>
      </c>
      <c r="AU242" s="156" t="s">
        <v>78</v>
      </c>
      <c r="AV242" s="13" t="s">
        <v>78</v>
      </c>
      <c r="AW242" s="13" t="s">
        <v>29</v>
      </c>
      <c r="AX242" s="13" t="s">
        <v>70</v>
      </c>
      <c r="AY242" s="156" t="s">
        <v>141</v>
      </c>
    </row>
    <row r="243" spans="2:51" s="13" customFormat="1" ht="12">
      <c r="B243" s="155"/>
      <c r="D243" s="149" t="s">
        <v>147</v>
      </c>
      <c r="E243" s="156" t="s">
        <v>1</v>
      </c>
      <c r="F243" s="157" t="s">
        <v>275</v>
      </c>
      <c r="H243" s="158">
        <v>53.06</v>
      </c>
      <c r="I243" s="159"/>
      <c r="L243" s="155"/>
      <c r="M243" s="160"/>
      <c r="T243" s="161"/>
      <c r="AT243" s="156" t="s">
        <v>147</v>
      </c>
      <c r="AU243" s="156" t="s">
        <v>78</v>
      </c>
      <c r="AV243" s="13" t="s">
        <v>78</v>
      </c>
      <c r="AW243" s="13" t="s">
        <v>29</v>
      </c>
      <c r="AX243" s="13" t="s">
        <v>70</v>
      </c>
      <c r="AY243" s="156" t="s">
        <v>141</v>
      </c>
    </row>
    <row r="244" spans="2:51" s="12" customFormat="1" ht="12">
      <c r="B244" s="148"/>
      <c r="D244" s="149" t="s">
        <v>147</v>
      </c>
      <c r="E244" s="150" t="s">
        <v>1</v>
      </c>
      <c r="F244" s="151" t="s">
        <v>276</v>
      </c>
      <c r="H244" s="150" t="s">
        <v>1</v>
      </c>
      <c r="I244" s="152"/>
      <c r="L244" s="148"/>
      <c r="M244" s="153"/>
      <c r="T244" s="154"/>
      <c r="AT244" s="150" t="s">
        <v>147</v>
      </c>
      <c r="AU244" s="150" t="s">
        <v>78</v>
      </c>
      <c r="AV244" s="12" t="s">
        <v>74</v>
      </c>
      <c r="AW244" s="12" t="s">
        <v>29</v>
      </c>
      <c r="AX244" s="12" t="s">
        <v>70</v>
      </c>
      <c r="AY244" s="150" t="s">
        <v>141</v>
      </c>
    </row>
    <row r="245" spans="2:51" s="13" customFormat="1" ht="12">
      <c r="B245" s="155"/>
      <c r="D245" s="149" t="s">
        <v>147</v>
      </c>
      <c r="E245" s="156" t="s">
        <v>1</v>
      </c>
      <c r="F245" s="157" t="s">
        <v>277</v>
      </c>
      <c r="H245" s="158">
        <v>94.12</v>
      </c>
      <c r="I245" s="159"/>
      <c r="L245" s="155"/>
      <c r="M245" s="160"/>
      <c r="T245" s="161"/>
      <c r="AT245" s="156" t="s">
        <v>147</v>
      </c>
      <c r="AU245" s="156" t="s">
        <v>78</v>
      </c>
      <c r="AV245" s="13" t="s">
        <v>78</v>
      </c>
      <c r="AW245" s="13" t="s">
        <v>29</v>
      </c>
      <c r="AX245" s="13" t="s">
        <v>70</v>
      </c>
      <c r="AY245" s="156" t="s">
        <v>141</v>
      </c>
    </row>
    <row r="246" spans="2:51" s="14" customFormat="1" ht="12">
      <c r="B246" s="162"/>
      <c r="D246" s="149" t="s">
        <v>147</v>
      </c>
      <c r="E246" s="163" t="s">
        <v>1</v>
      </c>
      <c r="F246" s="164" t="s">
        <v>151</v>
      </c>
      <c r="H246" s="165">
        <v>580.933</v>
      </c>
      <c r="I246" s="166"/>
      <c r="L246" s="162"/>
      <c r="M246" s="167"/>
      <c r="T246" s="168"/>
      <c r="AT246" s="163" t="s">
        <v>147</v>
      </c>
      <c r="AU246" s="163" t="s">
        <v>78</v>
      </c>
      <c r="AV246" s="14" t="s">
        <v>82</v>
      </c>
      <c r="AW246" s="14" t="s">
        <v>29</v>
      </c>
      <c r="AX246" s="14" t="s">
        <v>74</v>
      </c>
      <c r="AY246" s="163" t="s">
        <v>141</v>
      </c>
    </row>
    <row r="247" spans="2:65" s="1" customFormat="1" ht="24.15" customHeight="1">
      <c r="B247" s="133"/>
      <c r="C247" s="134" t="s">
        <v>195</v>
      </c>
      <c r="D247" s="134" t="s">
        <v>143</v>
      </c>
      <c r="E247" s="135" t="s">
        <v>278</v>
      </c>
      <c r="F247" s="136" t="s">
        <v>279</v>
      </c>
      <c r="G247" s="137" t="s">
        <v>146</v>
      </c>
      <c r="H247" s="138">
        <v>15.08</v>
      </c>
      <c r="I247" s="139"/>
      <c r="J247" s="140">
        <f>ROUND(I247*H247,2)</f>
        <v>0</v>
      </c>
      <c r="K247" s="141"/>
      <c r="L247" s="32"/>
      <c r="M247" s="142" t="s">
        <v>1</v>
      </c>
      <c r="N247" s="143" t="s">
        <v>37</v>
      </c>
      <c r="P247" s="144">
        <f>O247*H247</f>
        <v>0</v>
      </c>
      <c r="Q247" s="144">
        <v>0</v>
      </c>
      <c r="R247" s="144">
        <f>Q247*H247</f>
        <v>0</v>
      </c>
      <c r="S247" s="144">
        <v>0</v>
      </c>
      <c r="T247" s="145">
        <f>S247*H247</f>
        <v>0</v>
      </c>
      <c r="AR247" s="146" t="s">
        <v>82</v>
      </c>
      <c r="AT247" s="146" t="s">
        <v>143</v>
      </c>
      <c r="AU247" s="146" t="s">
        <v>78</v>
      </c>
      <c r="AY247" s="17" t="s">
        <v>141</v>
      </c>
      <c r="BE247" s="147">
        <f>IF(N247="základní",J247,0)</f>
        <v>0</v>
      </c>
      <c r="BF247" s="147">
        <f>IF(N247="snížená",J247,0)</f>
        <v>0</v>
      </c>
      <c r="BG247" s="147">
        <f>IF(N247="zákl. přenesená",J247,0)</f>
        <v>0</v>
      </c>
      <c r="BH247" s="147">
        <f>IF(N247="sníž. přenesená",J247,0)</f>
        <v>0</v>
      </c>
      <c r="BI247" s="147">
        <f>IF(N247="nulová",J247,0)</f>
        <v>0</v>
      </c>
      <c r="BJ247" s="17" t="s">
        <v>74</v>
      </c>
      <c r="BK247" s="147">
        <f>ROUND(I247*H247,2)</f>
        <v>0</v>
      </c>
      <c r="BL247" s="17" t="s">
        <v>82</v>
      </c>
      <c r="BM247" s="146" t="s">
        <v>280</v>
      </c>
    </row>
    <row r="248" spans="2:51" s="12" customFormat="1" ht="12">
      <c r="B248" s="148"/>
      <c r="D248" s="149" t="s">
        <v>147</v>
      </c>
      <c r="E248" s="150" t="s">
        <v>1</v>
      </c>
      <c r="F248" s="151" t="s">
        <v>281</v>
      </c>
      <c r="H248" s="150" t="s">
        <v>1</v>
      </c>
      <c r="I248" s="152"/>
      <c r="L248" s="148"/>
      <c r="M248" s="153"/>
      <c r="T248" s="154"/>
      <c r="AT248" s="150" t="s">
        <v>147</v>
      </c>
      <c r="AU248" s="150" t="s">
        <v>78</v>
      </c>
      <c r="AV248" s="12" t="s">
        <v>74</v>
      </c>
      <c r="AW248" s="12" t="s">
        <v>29</v>
      </c>
      <c r="AX248" s="12" t="s">
        <v>70</v>
      </c>
      <c r="AY248" s="150" t="s">
        <v>141</v>
      </c>
    </row>
    <row r="249" spans="2:51" s="12" customFormat="1" ht="12">
      <c r="B249" s="148"/>
      <c r="D249" s="149" t="s">
        <v>147</v>
      </c>
      <c r="E249" s="150" t="s">
        <v>1</v>
      </c>
      <c r="F249" s="151" t="s">
        <v>157</v>
      </c>
      <c r="H249" s="150" t="s">
        <v>1</v>
      </c>
      <c r="I249" s="152"/>
      <c r="L249" s="148"/>
      <c r="M249" s="153"/>
      <c r="T249" s="154"/>
      <c r="AT249" s="150" t="s">
        <v>147</v>
      </c>
      <c r="AU249" s="150" t="s">
        <v>78</v>
      </c>
      <c r="AV249" s="12" t="s">
        <v>74</v>
      </c>
      <c r="AW249" s="12" t="s">
        <v>29</v>
      </c>
      <c r="AX249" s="12" t="s">
        <v>70</v>
      </c>
      <c r="AY249" s="150" t="s">
        <v>141</v>
      </c>
    </row>
    <row r="250" spans="2:51" s="13" customFormat="1" ht="12">
      <c r="B250" s="155"/>
      <c r="D250" s="149" t="s">
        <v>147</v>
      </c>
      <c r="E250" s="156" t="s">
        <v>1</v>
      </c>
      <c r="F250" s="157" t="s">
        <v>282</v>
      </c>
      <c r="H250" s="158">
        <v>1.12</v>
      </c>
      <c r="I250" s="159"/>
      <c r="L250" s="155"/>
      <c r="M250" s="160"/>
      <c r="T250" s="161"/>
      <c r="AT250" s="156" t="s">
        <v>147</v>
      </c>
      <c r="AU250" s="156" t="s">
        <v>78</v>
      </c>
      <c r="AV250" s="13" t="s">
        <v>78</v>
      </c>
      <c r="AW250" s="13" t="s">
        <v>29</v>
      </c>
      <c r="AX250" s="13" t="s">
        <v>70</v>
      </c>
      <c r="AY250" s="156" t="s">
        <v>141</v>
      </c>
    </row>
    <row r="251" spans="2:51" s="12" customFormat="1" ht="12">
      <c r="B251" s="148"/>
      <c r="D251" s="149" t="s">
        <v>147</v>
      </c>
      <c r="E251" s="150" t="s">
        <v>1</v>
      </c>
      <c r="F251" s="151" t="s">
        <v>210</v>
      </c>
      <c r="H251" s="150" t="s">
        <v>1</v>
      </c>
      <c r="I251" s="152"/>
      <c r="L251" s="148"/>
      <c r="M251" s="153"/>
      <c r="T251" s="154"/>
      <c r="AT251" s="150" t="s">
        <v>147</v>
      </c>
      <c r="AU251" s="150" t="s">
        <v>78</v>
      </c>
      <c r="AV251" s="12" t="s">
        <v>74</v>
      </c>
      <c r="AW251" s="12" t="s">
        <v>29</v>
      </c>
      <c r="AX251" s="12" t="s">
        <v>70</v>
      </c>
      <c r="AY251" s="150" t="s">
        <v>141</v>
      </c>
    </row>
    <row r="252" spans="2:51" s="13" customFormat="1" ht="12">
      <c r="B252" s="155"/>
      <c r="D252" s="149" t="s">
        <v>147</v>
      </c>
      <c r="E252" s="156" t="s">
        <v>1</v>
      </c>
      <c r="F252" s="157" t="s">
        <v>283</v>
      </c>
      <c r="H252" s="158">
        <v>13.96</v>
      </c>
      <c r="I252" s="159"/>
      <c r="L252" s="155"/>
      <c r="M252" s="160"/>
      <c r="T252" s="161"/>
      <c r="AT252" s="156" t="s">
        <v>147</v>
      </c>
      <c r="AU252" s="156" t="s">
        <v>78</v>
      </c>
      <c r="AV252" s="13" t="s">
        <v>78</v>
      </c>
      <c r="AW252" s="13" t="s">
        <v>29</v>
      </c>
      <c r="AX252" s="13" t="s">
        <v>70</v>
      </c>
      <c r="AY252" s="156" t="s">
        <v>141</v>
      </c>
    </row>
    <row r="253" spans="2:51" s="14" customFormat="1" ht="12">
      <c r="B253" s="162"/>
      <c r="D253" s="149" t="s">
        <v>147</v>
      </c>
      <c r="E253" s="163" t="s">
        <v>1</v>
      </c>
      <c r="F253" s="164" t="s">
        <v>151</v>
      </c>
      <c r="H253" s="165">
        <v>15.080000000000002</v>
      </c>
      <c r="I253" s="166"/>
      <c r="L253" s="162"/>
      <c r="M253" s="167"/>
      <c r="T253" s="168"/>
      <c r="AT253" s="163" t="s">
        <v>147</v>
      </c>
      <c r="AU253" s="163" t="s">
        <v>78</v>
      </c>
      <c r="AV253" s="14" t="s">
        <v>82</v>
      </c>
      <c r="AW253" s="14" t="s">
        <v>29</v>
      </c>
      <c r="AX253" s="14" t="s">
        <v>74</v>
      </c>
      <c r="AY253" s="163" t="s">
        <v>141</v>
      </c>
    </row>
    <row r="254" spans="2:65" s="1" customFormat="1" ht="24.15" customHeight="1">
      <c r="B254" s="133"/>
      <c r="C254" s="134" t="s">
        <v>284</v>
      </c>
      <c r="D254" s="134" t="s">
        <v>143</v>
      </c>
      <c r="E254" s="135" t="s">
        <v>285</v>
      </c>
      <c r="F254" s="136" t="s">
        <v>286</v>
      </c>
      <c r="G254" s="137" t="s">
        <v>146</v>
      </c>
      <c r="H254" s="138">
        <v>15.08</v>
      </c>
      <c r="I254" s="139"/>
      <c r="J254" s="140">
        <f>ROUND(I254*H254,2)</f>
        <v>0</v>
      </c>
      <c r="K254" s="141"/>
      <c r="L254" s="32"/>
      <c r="M254" s="142" t="s">
        <v>1</v>
      </c>
      <c r="N254" s="143" t="s">
        <v>37</v>
      </c>
      <c r="P254" s="144">
        <f>O254*H254</f>
        <v>0</v>
      </c>
      <c r="Q254" s="144">
        <v>0</v>
      </c>
      <c r="R254" s="144">
        <f>Q254*H254</f>
        <v>0</v>
      </c>
      <c r="S254" s="144">
        <v>0</v>
      </c>
      <c r="T254" s="145">
        <f>S254*H254</f>
        <v>0</v>
      </c>
      <c r="AR254" s="146" t="s">
        <v>82</v>
      </c>
      <c r="AT254" s="146" t="s">
        <v>143</v>
      </c>
      <c r="AU254" s="146" t="s">
        <v>78</v>
      </c>
      <c r="AY254" s="17" t="s">
        <v>141</v>
      </c>
      <c r="BE254" s="147">
        <f>IF(N254="základní",J254,0)</f>
        <v>0</v>
      </c>
      <c r="BF254" s="147">
        <f>IF(N254="snížená",J254,0)</f>
        <v>0</v>
      </c>
      <c r="BG254" s="147">
        <f>IF(N254="zákl. přenesená",J254,0)</f>
        <v>0</v>
      </c>
      <c r="BH254" s="147">
        <f>IF(N254="sníž. přenesená",J254,0)</f>
        <v>0</v>
      </c>
      <c r="BI254" s="147">
        <f>IF(N254="nulová",J254,0)</f>
        <v>0</v>
      </c>
      <c r="BJ254" s="17" t="s">
        <v>74</v>
      </c>
      <c r="BK254" s="147">
        <f>ROUND(I254*H254,2)</f>
        <v>0</v>
      </c>
      <c r="BL254" s="17" t="s">
        <v>82</v>
      </c>
      <c r="BM254" s="146" t="s">
        <v>287</v>
      </c>
    </row>
    <row r="255" spans="2:65" s="1" customFormat="1" ht="24.15" customHeight="1">
      <c r="B255" s="133"/>
      <c r="C255" s="134" t="s">
        <v>199</v>
      </c>
      <c r="D255" s="134" t="s">
        <v>143</v>
      </c>
      <c r="E255" s="135" t="s">
        <v>288</v>
      </c>
      <c r="F255" s="136" t="s">
        <v>289</v>
      </c>
      <c r="G255" s="137" t="s">
        <v>146</v>
      </c>
      <c r="H255" s="138">
        <v>27</v>
      </c>
      <c r="I255" s="139"/>
      <c r="J255" s="140">
        <f>ROUND(I255*H255,2)</f>
        <v>0</v>
      </c>
      <c r="K255" s="141"/>
      <c r="L255" s="32"/>
      <c r="M255" s="142" t="s">
        <v>1</v>
      </c>
      <c r="N255" s="143" t="s">
        <v>37</v>
      </c>
      <c r="P255" s="144">
        <f>O255*H255</f>
        <v>0</v>
      </c>
      <c r="Q255" s="144">
        <v>0</v>
      </c>
      <c r="R255" s="144">
        <f>Q255*H255</f>
        <v>0</v>
      </c>
      <c r="S255" s="144">
        <v>0</v>
      </c>
      <c r="T255" s="145">
        <f>S255*H255</f>
        <v>0</v>
      </c>
      <c r="AR255" s="146" t="s">
        <v>82</v>
      </c>
      <c r="AT255" s="146" t="s">
        <v>143</v>
      </c>
      <c r="AU255" s="146" t="s">
        <v>78</v>
      </c>
      <c r="AY255" s="17" t="s">
        <v>141</v>
      </c>
      <c r="BE255" s="147">
        <f>IF(N255="základní",J255,0)</f>
        <v>0</v>
      </c>
      <c r="BF255" s="147">
        <f>IF(N255="snížená",J255,0)</f>
        <v>0</v>
      </c>
      <c r="BG255" s="147">
        <f>IF(N255="zákl. přenesená",J255,0)</f>
        <v>0</v>
      </c>
      <c r="BH255" s="147">
        <f>IF(N255="sníž. přenesená",J255,0)</f>
        <v>0</v>
      </c>
      <c r="BI255" s="147">
        <f>IF(N255="nulová",J255,0)</f>
        <v>0</v>
      </c>
      <c r="BJ255" s="17" t="s">
        <v>74</v>
      </c>
      <c r="BK255" s="147">
        <f>ROUND(I255*H255,2)</f>
        <v>0</v>
      </c>
      <c r="BL255" s="17" t="s">
        <v>82</v>
      </c>
      <c r="BM255" s="146" t="s">
        <v>290</v>
      </c>
    </row>
    <row r="256" spans="2:51" s="12" customFormat="1" ht="12">
      <c r="B256" s="148"/>
      <c r="D256" s="149" t="s">
        <v>147</v>
      </c>
      <c r="E256" s="150" t="s">
        <v>1</v>
      </c>
      <c r="F256" s="151" t="s">
        <v>291</v>
      </c>
      <c r="H256" s="150" t="s">
        <v>1</v>
      </c>
      <c r="I256" s="152"/>
      <c r="L256" s="148"/>
      <c r="M256" s="153"/>
      <c r="T256" s="154"/>
      <c r="AT256" s="150" t="s">
        <v>147</v>
      </c>
      <c r="AU256" s="150" t="s">
        <v>78</v>
      </c>
      <c r="AV256" s="12" t="s">
        <v>74</v>
      </c>
      <c r="AW256" s="12" t="s">
        <v>29</v>
      </c>
      <c r="AX256" s="12" t="s">
        <v>70</v>
      </c>
      <c r="AY256" s="150" t="s">
        <v>141</v>
      </c>
    </row>
    <row r="257" spans="2:51" s="13" customFormat="1" ht="12">
      <c r="B257" s="155"/>
      <c r="D257" s="149" t="s">
        <v>147</v>
      </c>
      <c r="E257" s="156" t="s">
        <v>1</v>
      </c>
      <c r="F257" s="157" t="s">
        <v>292</v>
      </c>
      <c r="H257" s="158">
        <v>27</v>
      </c>
      <c r="I257" s="159"/>
      <c r="L257" s="155"/>
      <c r="M257" s="160"/>
      <c r="T257" s="161"/>
      <c r="AT257" s="156" t="s">
        <v>147</v>
      </c>
      <c r="AU257" s="156" t="s">
        <v>78</v>
      </c>
      <c r="AV257" s="13" t="s">
        <v>78</v>
      </c>
      <c r="AW257" s="13" t="s">
        <v>29</v>
      </c>
      <c r="AX257" s="13" t="s">
        <v>70</v>
      </c>
      <c r="AY257" s="156" t="s">
        <v>141</v>
      </c>
    </row>
    <row r="258" spans="2:51" s="14" customFormat="1" ht="12">
      <c r="B258" s="162"/>
      <c r="D258" s="149" t="s">
        <v>147</v>
      </c>
      <c r="E258" s="163" t="s">
        <v>1</v>
      </c>
      <c r="F258" s="164" t="s">
        <v>151</v>
      </c>
      <c r="H258" s="165">
        <v>27</v>
      </c>
      <c r="I258" s="166"/>
      <c r="L258" s="162"/>
      <c r="M258" s="167"/>
      <c r="T258" s="168"/>
      <c r="AT258" s="163" t="s">
        <v>147</v>
      </c>
      <c r="AU258" s="163" t="s">
        <v>78</v>
      </c>
      <c r="AV258" s="14" t="s">
        <v>82</v>
      </c>
      <c r="AW258" s="14" t="s">
        <v>29</v>
      </c>
      <c r="AX258" s="14" t="s">
        <v>74</v>
      </c>
      <c r="AY258" s="163" t="s">
        <v>141</v>
      </c>
    </row>
    <row r="259" spans="2:65" s="1" customFormat="1" ht="24.15" customHeight="1">
      <c r="B259" s="133"/>
      <c r="C259" s="134" t="s">
        <v>293</v>
      </c>
      <c r="D259" s="134" t="s">
        <v>143</v>
      </c>
      <c r="E259" s="135" t="s">
        <v>294</v>
      </c>
      <c r="F259" s="136" t="s">
        <v>295</v>
      </c>
      <c r="G259" s="137" t="s">
        <v>146</v>
      </c>
      <c r="H259" s="138">
        <v>2.98</v>
      </c>
      <c r="I259" s="139"/>
      <c r="J259" s="140">
        <f>ROUND(I259*H259,2)</f>
        <v>0</v>
      </c>
      <c r="K259" s="141"/>
      <c r="L259" s="32"/>
      <c r="M259" s="142" t="s">
        <v>1</v>
      </c>
      <c r="N259" s="143" t="s">
        <v>37</v>
      </c>
      <c r="P259" s="144">
        <f>O259*H259</f>
        <v>0</v>
      </c>
      <c r="Q259" s="144">
        <v>0</v>
      </c>
      <c r="R259" s="144">
        <f>Q259*H259</f>
        <v>0</v>
      </c>
      <c r="S259" s="144">
        <v>0</v>
      </c>
      <c r="T259" s="145">
        <f>S259*H259</f>
        <v>0</v>
      </c>
      <c r="AR259" s="146" t="s">
        <v>82</v>
      </c>
      <c r="AT259" s="146" t="s">
        <v>143</v>
      </c>
      <c r="AU259" s="146" t="s">
        <v>78</v>
      </c>
      <c r="AY259" s="17" t="s">
        <v>141</v>
      </c>
      <c r="BE259" s="147">
        <f>IF(N259="základní",J259,0)</f>
        <v>0</v>
      </c>
      <c r="BF259" s="147">
        <f>IF(N259="snížená",J259,0)</f>
        <v>0</v>
      </c>
      <c r="BG259" s="147">
        <f>IF(N259="zákl. přenesená",J259,0)</f>
        <v>0</v>
      </c>
      <c r="BH259" s="147">
        <f>IF(N259="sníž. přenesená",J259,0)</f>
        <v>0</v>
      </c>
      <c r="BI259" s="147">
        <f>IF(N259="nulová",J259,0)</f>
        <v>0</v>
      </c>
      <c r="BJ259" s="17" t="s">
        <v>74</v>
      </c>
      <c r="BK259" s="147">
        <f>ROUND(I259*H259,2)</f>
        <v>0</v>
      </c>
      <c r="BL259" s="17" t="s">
        <v>82</v>
      </c>
      <c r="BM259" s="146" t="s">
        <v>296</v>
      </c>
    </row>
    <row r="260" spans="2:51" s="12" customFormat="1" ht="12">
      <c r="B260" s="148"/>
      <c r="D260" s="149" t="s">
        <v>147</v>
      </c>
      <c r="E260" s="150" t="s">
        <v>1</v>
      </c>
      <c r="F260" s="151" t="s">
        <v>210</v>
      </c>
      <c r="H260" s="150" t="s">
        <v>1</v>
      </c>
      <c r="I260" s="152"/>
      <c r="L260" s="148"/>
      <c r="M260" s="153"/>
      <c r="T260" s="154"/>
      <c r="AT260" s="150" t="s">
        <v>147</v>
      </c>
      <c r="AU260" s="150" t="s">
        <v>78</v>
      </c>
      <c r="AV260" s="12" t="s">
        <v>74</v>
      </c>
      <c r="AW260" s="12" t="s">
        <v>29</v>
      </c>
      <c r="AX260" s="12" t="s">
        <v>70</v>
      </c>
      <c r="AY260" s="150" t="s">
        <v>141</v>
      </c>
    </row>
    <row r="261" spans="2:51" s="12" customFormat="1" ht="12">
      <c r="B261" s="148"/>
      <c r="D261" s="149" t="s">
        <v>147</v>
      </c>
      <c r="E261" s="150" t="s">
        <v>1</v>
      </c>
      <c r="F261" s="151" t="s">
        <v>297</v>
      </c>
      <c r="H261" s="150" t="s">
        <v>1</v>
      </c>
      <c r="I261" s="152"/>
      <c r="L261" s="148"/>
      <c r="M261" s="153"/>
      <c r="T261" s="154"/>
      <c r="AT261" s="150" t="s">
        <v>147</v>
      </c>
      <c r="AU261" s="150" t="s">
        <v>78</v>
      </c>
      <c r="AV261" s="12" t="s">
        <v>74</v>
      </c>
      <c r="AW261" s="12" t="s">
        <v>29</v>
      </c>
      <c r="AX261" s="12" t="s">
        <v>70</v>
      </c>
      <c r="AY261" s="150" t="s">
        <v>141</v>
      </c>
    </row>
    <row r="262" spans="2:51" s="13" customFormat="1" ht="12">
      <c r="B262" s="155"/>
      <c r="D262" s="149" t="s">
        <v>147</v>
      </c>
      <c r="E262" s="156" t="s">
        <v>1</v>
      </c>
      <c r="F262" s="157" t="s">
        <v>298</v>
      </c>
      <c r="H262" s="158">
        <v>0.52</v>
      </c>
      <c r="I262" s="159"/>
      <c r="L262" s="155"/>
      <c r="M262" s="160"/>
      <c r="T262" s="161"/>
      <c r="AT262" s="156" t="s">
        <v>147</v>
      </c>
      <c r="AU262" s="156" t="s">
        <v>78</v>
      </c>
      <c r="AV262" s="13" t="s">
        <v>78</v>
      </c>
      <c r="AW262" s="13" t="s">
        <v>29</v>
      </c>
      <c r="AX262" s="13" t="s">
        <v>70</v>
      </c>
      <c r="AY262" s="156" t="s">
        <v>141</v>
      </c>
    </row>
    <row r="263" spans="2:51" s="12" customFormat="1" ht="12">
      <c r="B263" s="148"/>
      <c r="D263" s="149" t="s">
        <v>147</v>
      </c>
      <c r="E263" s="150" t="s">
        <v>1</v>
      </c>
      <c r="F263" s="151" t="s">
        <v>299</v>
      </c>
      <c r="H263" s="150" t="s">
        <v>1</v>
      </c>
      <c r="I263" s="152"/>
      <c r="L263" s="148"/>
      <c r="M263" s="153"/>
      <c r="T263" s="154"/>
      <c r="AT263" s="150" t="s">
        <v>147</v>
      </c>
      <c r="AU263" s="150" t="s">
        <v>78</v>
      </c>
      <c r="AV263" s="12" t="s">
        <v>74</v>
      </c>
      <c r="AW263" s="12" t="s">
        <v>29</v>
      </c>
      <c r="AX263" s="12" t="s">
        <v>70</v>
      </c>
      <c r="AY263" s="150" t="s">
        <v>141</v>
      </c>
    </row>
    <row r="264" spans="2:51" s="13" customFormat="1" ht="12">
      <c r="B264" s="155"/>
      <c r="D264" s="149" t="s">
        <v>147</v>
      </c>
      <c r="E264" s="156" t="s">
        <v>1</v>
      </c>
      <c r="F264" s="157" t="s">
        <v>300</v>
      </c>
      <c r="H264" s="158">
        <v>2.46</v>
      </c>
      <c r="I264" s="159"/>
      <c r="L264" s="155"/>
      <c r="M264" s="160"/>
      <c r="T264" s="161"/>
      <c r="AT264" s="156" t="s">
        <v>147</v>
      </c>
      <c r="AU264" s="156" t="s">
        <v>78</v>
      </c>
      <c r="AV264" s="13" t="s">
        <v>78</v>
      </c>
      <c r="AW264" s="13" t="s">
        <v>29</v>
      </c>
      <c r="AX264" s="13" t="s">
        <v>70</v>
      </c>
      <c r="AY264" s="156" t="s">
        <v>141</v>
      </c>
    </row>
    <row r="265" spans="2:51" s="14" customFormat="1" ht="12">
      <c r="B265" s="162"/>
      <c r="D265" s="149" t="s">
        <v>147</v>
      </c>
      <c r="E265" s="163" t="s">
        <v>1</v>
      </c>
      <c r="F265" s="164" t="s">
        <v>151</v>
      </c>
      <c r="H265" s="165">
        <v>2.98</v>
      </c>
      <c r="I265" s="166"/>
      <c r="L265" s="162"/>
      <c r="M265" s="167"/>
      <c r="T265" s="168"/>
      <c r="AT265" s="163" t="s">
        <v>147</v>
      </c>
      <c r="AU265" s="163" t="s">
        <v>78</v>
      </c>
      <c r="AV265" s="14" t="s">
        <v>82</v>
      </c>
      <c r="AW265" s="14" t="s">
        <v>29</v>
      </c>
      <c r="AX265" s="14" t="s">
        <v>74</v>
      </c>
      <c r="AY265" s="163" t="s">
        <v>141</v>
      </c>
    </row>
    <row r="266" spans="2:65" s="1" customFormat="1" ht="24.15" customHeight="1">
      <c r="B266" s="133"/>
      <c r="C266" s="134" t="s">
        <v>203</v>
      </c>
      <c r="D266" s="134" t="s">
        <v>143</v>
      </c>
      <c r="E266" s="135" t="s">
        <v>301</v>
      </c>
      <c r="F266" s="136" t="s">
        <v>302</v>
      </c>
      <c r="G266" s="137" t="s">
        <v>146</v>
      </c>
      <c r="H266" s="138">
        <v>1179.521</v>
      </c>
      <c r="I266" s="139"/>
      <c r="J266" s="140">
        <f>ROUND(I266*H266,2)</f>
        <v>0</v>
      </c>
      <c r="K266" s="141"/>
      <c r="L266" s="32"/>
      <c r="M266" s="142" t="s">
        <v>1</v>
      </c>
      <c r="N266" s="143" t="s">
        <v>37</v>
      </c>
      <c r="P266" s="144">
        <f>O266*H266</f>
        <v>0</v>
      </c>
      <c r="Q266" s="144">
        <v>0</v>
      </c>
      <c r="R266" s="144">
        <f>Q266*H266</f>
        <v>0</v>
      </c>
      <c r="S266" s="144">
        <v>0</v>
      </c>
      <c r="T266" s="145">
        <f>S266*H266</f>
        <v>0</v>
      </c>
      <c r="AR266" s="146" t="s">
        <v>82</v>
      </c>
      <c r="AT266" s="146" t="s">
        <v>143</v>
      </c>
      <c r="AU266" s="146" t="s">
        <v>78</v>
      </c>
      <c r="AY266" s="17" t="s">
        <v>141</v>
      </c>
      <c r="BE266" s="147">
        <f>IF(N266="základní",J266,0)</f>
        <v>0</v>
      </c>
      <c r="BF266" s="147">
        <f>IF(N266="snížená",J266,0)</f>
        <v>0</v>
      </c>
      <c r="BG266" s="147">
        <f>IF(N266="zákl. přenesená",J266,0)</f>
        <v>0</v>
      </c>
      <c r="BH266" s="147">
        <f>IF(N266="sníž. přenesená",J266,0)</f>
        <v>0</v>
      </c>
      <c r="BI266" s="147">
        <f>IF(N266="nulová",J266,0)</f>
        <v>0</v>
      </c>
      <c r="BJ266" s="17" t="s">
        <v>74</v>
      </c>
      <c r="BK266" s="147">
        <f>ROUND(I266*H266,2)</f>
        <v>0</v>
      </c>
      <c r="BL266" s="17" t="s">
        <v>82</v>
      </c>
      <c r="BM266" s="146" t="s">
        <v>303</v>
      </c>
    </row>
    <row r="267" spans="2:51" s="12" customFormat="1" ht="12">
      <c r="B267" s="148"/>
      <c r="D267" s="149" t="s">
        <v>147</v>
      </c>
      <c r="E267" s="150" t="s">
        <v>1</v>
      </c>
      <c r="F267" s="151" t="s">
        <v>157</v>
      </c>
      <c r="H267" s="150" t="s">
        <v>1</v>
      </c>
      <c r="I267" s="152"/>
      <c r="L267" s="148"/>
      <c r="M267" s="153"/>
      <c r="T267" s="154"/>
      <c r="AT267" s="150" t="s">
        <v>147</v>
      </c>
      <c r="AU267" s="150" t="s">
        <v>78</v>
      </c>
      <c r="AV267" s="12" t="s">
        <v>74</v>
      </c>
      <c r="AW267" s="12" t="s">
        <v>29</v>
      </c>
      <c r="AX267" s="12" t="s">
        <v>70</v>
      </c>
      <c r="AY267" s="150" t="s">
        <v>141</v>
      </c>
    </row>
    <row r="268" spans="2:51" s="12" customFormat="1" ht="12">
      <c r="B268" s="148"/>
      <c r="D268" s="149" t="s">
        <v>147</v>
      </c>
      <c r="E268" s="150" t="s">
        <v>1</v>
      </c>
      <c r="F268" s="151" t="s">
        <v>304</v>
      </c>
      <c r="H268" s="150" t="s">
        <v>1</v>
      </c>
      <c r="I268" s="152"/>
      <c r="L268" s="148"/>
      <c r="M268" s="153"/>
      <c r="T268" s="154"/>
      <c r="AT268" s="150" t="s">
        <v>147</v>
      </c>
      <c r="AU268" s="150" t="s">
        <v>78</v>
      </c>
      <c r="AV268" s="12" t="s">
        <v>74</v>
      </c>
      <c r="AW268" s="12" t="s">
        <v>29</v>
      </c>
      <c r="AX268" s="12" t="s">
        <v>70</v>
      </c>
      <c r="AY268" s="150" t="s">
        <v>141</v>
      </c>
    </row>
    <row r="269" spans="2:51" s="13" customFormat="1" ht="20">
      <c r="B269" s="155"/>
      <c r="D269" s="149" t="s">
        <v>147</v>
      </c>
      <c r="E269" s="156" t="s">
        <v>1</v>
      </c>
      <c r="F269" s="157" t="s">
        <v>305</v>
      </c>
      <c r="H269" s="158">
        <v>93.488</v>
      </c>
      <c r="I269" s="159"/>
      <c r="L269" s="155"/>
      <c r="M269" s="160"/>
      <c r="T269" s="161"/>
      <c r="AT269" s="156" t="s">
        <v>147</v>
      </c>
      <c r="AU269" s="156" t="s">
        <v>78</v>
      </c>
      <c r="AV269" s="13" t="s">
        <v>78</v>
      </c>
      <c r="AW269" s="13" t="s">
        <v>29</v>
      </c>
      <c r="AX269" s="13" t="s">
        <v>70</v>
      </c>
      <c r="AY269" s="156" t="s">
        <v>141</v>
      </c>
    </row>
    <row r="270" spans="2:51" s="13" customFormat="1" ht="12">
      <c r="B270" s="155"/>
      <c r="D270" s="149" t="s">
        <v>147</v>
      </c>
      <c r="E270" s="156" t="s">
        <v>1</v>
      </c>
      <c r="F270" s="157" t="s">
        <v>306</v>
      </c>
      <c r="H270" s="158">
        <v>95.804</v>
      </c>
      <c r="I270" s="159"/>
      <c r="L270" s="155"/>
      <c r="M270" s="160"/>
      <c r="T270" s="161"/>
      <c r="AT270" s="156" t="s">
        <v>147</v>
      </c>
      <c r="AU270" s="156" t="s">
        <v>78</v>
      </c>
      <c r="AV270" s="13" t="s">
        <v>78</v>
      </c>
      <c r="AW270" s="13" t="s">
        <v>29</v>
      </c>
      <c r="AX270" s="13" t="s">
        <v>70</v>
      </c>
      <c r="AY270" s="156" t="s">
        <v>141</v>
      </c>
    </row>
    <row r="271" spans="2:51" s="13" customFormat="1" ht="12">
      <c r="B271" s="155"/>
      <c r="D271" s="149" t="s">
        <v>147</v>
      </c>
      <c r="E271" s="156" t="s">
        <v>1</v>
      </c>
      <c r="F271" s="157" t="s">
        <v>307</v>
      </c>
      <c r="H271" s="158">
        <v>13.056</v>
      </c>
      <c r="I271" s="159"/>
      <c r="L271" s="155"/>
      <c r="M271" s="160"/>
      <c r="T271" s="161"/>
      <c r="AT271" s="156" t="s">
        <v>147</v>
      </c>
      <c r="AU271" s="156" t="s">
        <v>78</v>
      </c>
      <c r="AV271" s="13" t="s">
        <v>78</v>
      </c>
      <c r="AW271" s="13" t="s">
        <v>29</v>
      </c>
      <c r="AX271" s="13" t="s">
        <v>70</v>
      </c>
      <c r="AY271" s="156" t="s">
        <v>141</v>
      </c>
    </row>
    <row r="272" spans="2:51" s="13" customFormat="1" ht="20">
      <c r="B272" s="155"/>
      <c r="D272" s="149" t="s">
        <v>147</v>
      </c>
      <c r="E272" s="156" t="s">
        <v>1</v>
      </c>
      <c r="F272" s="157" t="s">
        <v>308</v>
      </c>
      <c r="H272" s="158">
        <v>62.622</v>
      </c>
      <c r="I272" s="159"/>
      <c r="L272" s="155"/>
      <c r="M272" s="160"/>
      <c r="T272" s="161"/>
      <c r="AT272" s="156" t="s">
        <v>147</v>
      </c>
      <c r="AU272" s="156" t="s">
        <v>78</v>
      </c>
      <c r="AV272" s="13" t="s">
        <v>78</v>
      </c>
      <c r="AW272" s="13" t="s">
        <v>29</v>
      </c>
      <c r="AX272" s="13" t="s">
        <v>70</v>
      </c>
      <c r="AY272" s="156" t="s">
        <v>141</v>
      </c>
    </row>
    <row r="273" spans="2:51" s="13" customFormat="1" ht="12">
      <c r="B273" s="155"/>
      <c r="D273" s="149" t="s">
        <v>147</v>
      </c>
      <c r="E273" s="156" t="s">
        <v>1</v>
      </c>
      <c r="F273" s="157" t="s">
        <v>309</v>
      </c>
      <c r="H273" s="158">
        <v>8.84</v>
      </c>
      <c r="I273" s="159"/>
      <c r="L273" s="155"/>
      <c r="M273" s="160"/>
      <c r="T273" s="161"/>
      <c r="AT273" s="156" t="s">
        <v>147</v>
      </c>
      <c r="AU273" s="156" t="s">
        <v>78</v>
      </c>
      <c r="AV273" s="13" t="s">
        <v>78</v>
      </c>
      <c r="AW273" s="13" t="s">
        <v>29</v>
      </c>
      <c r="AX273" s="13" t="s">
        <v>70</v>
      </c>
      <c r="AY273" s="156" t="s">
        <v>141</v>
      </c>
    </row>
    <row r="274" spans="2:51" s="12" customFormat="1" ht="12">
      <c r="B274" s="148"/>
      <c r="D274" s="149" t="s">
        <v>147</v>
      </c>
      <c r="E274" s="150" t="s">
        <v>1</v>
      </c>
      <c r="F274" s="151" t="s">
        <v>210</v>
      </c>
      <c r="H274" s="150" t="s">
        <v>1</v>
      </c>
      <c r="I274" s="152"/>
      <c r="L274" s="148"/>
      <c r="M274" s="153"/>
      <c r="T274" s="154"/>
      <c r="AT274" s="150" t="s">
        <v>147</v>
      </c>
      <c r="AU274" s="150" t="s">
        <v>78</v>
      </c>
      <c r="AV274" s="12" t="s">
        <v>74</v>
      </c>
      <c r="AW274" s="12" t="s">
        <v>29</v>
      </c>
      <c r="AX274" s="12" t="s">
        <v>70</v>
      </c>
      <c r="AY274" s="150" t="s">
        <v>141</v>
      </c>
    </row>
    <row r="275" spans="2:51" s="13" customFormat="1" ht="12">
      <c r="B275" s="155"/>
      <c r="D275" s="149" t="s">
        <v>147</v>
      </c>
      <c r="E275" s="156" t="s">
        <v>1</v>
      </c>
      <c r="F275" s="157" t="s">
        <v>310</v>
      </c>
      <c r="H275" s="158">
        <v>23.498</v>
      </c>
      <c r="I275" s="159"/>
      <c r="L275" s="155"/>
      <c r="M275" s="160"/>
      <c r="T275" s="161"/>
      <c r="AT275" s="156" t="s">
        <v>147</v>
      </c>
      <c r="AU275" s="156" t="s">
        <v>78</v>
      </c>
      <c r="AV275" s="13" t="s">
        <v>78</v>
      </c>
      <c r="AW275" s="13" t="s">
        <v>29</v>
      </c>
      <c r="AX275" s="13" t="s">
        <v>70</v>
      </c>
      <c r="AY275" s="156" t="s">
        <v>141</v>
      </c>
    </row>
    <row r="276" spans="2:51" s="13" customFormat="1" ht="12">
      <c r="B276" s="155"/>
      <c r="D276" s="149" t="s">
        <v>147</v>
      </c>
      <c r="E276" s="156" t="s">
        <v>1</v>
      </c>
      <c r="F276" s="157" t="s">
        <v>311</v>
      </c>
      <c r="H276" s="158">
        <v>18.73</v>
      </c>
      <c r="I276" s="159"/>
      <c r="L276" s="155"/>
      <c r="M276" s="160"/>
      <c r="T276" s="161"/>
      <c r="AT276" s="156" t="s">
        <v>147</v>
      </c>
      <c r="AU276" s="156" t="s">
        <v>78</v>
      </c>
      <c r="AV276" s="13" t="s">
        <v>78</v>
      </c>
      <c r="AW276" s="13" t="s">
        <v>29</v>
      </c>
      <c r="AX276" s="13" t="s">
        <v>70</v>
      </c>
      <c r="AY276" s="156" t="s">
        <v>141</v>
      </c>
    </row>
    <row r="277" spans="2:51" s="13" customFormat="1" ht="12">
      <c r="B277" s="155"/>
      <c r="D277" s="149" t="s">
        <v>147</v>
      </c>
      <c r="E277" s="156" t="s">
        <v>1</v>
      </c>
      <c r="F277" s="157" t="s">
        <v>312</v>
      </c>
      <c r="H277" s="158">
        <v>27.12</v>
      </c>
      <c r="I277" s="159"/>
      <c r="L277" s="155"/>
      <c r="M277" s="160"/>
      <c r="T277" s="161"/>
      <c r="AT277" s="156" t="s">
        <v>147</v>
      </c>
      <c r="AU277" s="156" t="s">
        <v>78</v>
      </c>
      <c r="AV277" s="13" t="s">
        <v>78</v>
      </c>
      <c r="AW277" s="13" t="s">
        <v>29</v>
      </c>
      <c r="AX277" s="13" t="s">
        <v>70</v>
      </c>
      <c r="AY277" s="156" t="s">
        <v>141</v>
      </c>
    </row>
    <row r="278" spans="2:51" s="13" customFormat="1" ht="12">
      <c r="B278" s="155"/>
      <c r="D278" s="149" t="s">
        <v>147</v>
      </c>
      <c r="E278" s="156" t="s">
        <v>1</v>
      </c>
      <c r="F278" s="157" t="s">
        <v>313</v>
      </c>
      <c r="H278" s="158">
        <v>26.245</v>
      </c>
      <c r="I278" s="159"/>
      <c r="L278" s="155"/>
      <c r="M278" s="160"/>
      <c r="T278" s="161"/>
      <c r="AT278" s="156" t="s">
        <v>147</v>
      </c>
      <c r="AU278" s="156" t="s">
        <v>78</v>
      </c>
      <c r="AV278" s="13" t="s">
        <v>78</v>
      </c>
      <c r="AW278" s="13" t="s">
        <v>29</v>
      </c>
      <c r="AX278" s="13" t="s">
        <v>70</v>
      </c>
      <c r="AY278" s="156" t="s">
        <v>141</v>
      </c>
    </row>
    <row r="279" spans="2:51" s="12" customFormat="1" ht="12">
      <c r="B279" s="148"/>
      <c r="D279" s="149" t="s">
        <v>147</v>
      </c>
      <c r="E279" s="150" t="s">
        <v>1</v>
      </c>
      <c r="F279" s="151" t="s">
        <v>272</v>
      </c>
      <c r="H279" s="150" t="s">
        <v>1</v>
      </c>
      <c r="I279" s="152"/>
      <c r="L279" s="148"/>
      <c r="M279" s="153"/>
      <c r="T279" s="154"/>
      <c r="AT279" s="150" t="s">
        <v>147</v>
      </c>
      <c r="AU279" s="150" t="s">
        <v>78</v>
      </c>
      <c r="AV279" s="12" t="s">
        <v>74</v>
      </c>
      <c r="AW279" s="12" t="s">
        <v>29</v>
      </c>
      <c r="AX279" s="12" t="s">
        <v>70</v>
      </c>
      <c r="AY279" s="150" t="s">
        <v>141</v>
      </c>
    </row>
    <row r="280" spans="2:51" s="13" customFormat="1" ht="30">
      <c r="B280" s="155"/>
      <c r="D280" s="149" t="s">
        <v>147</v>
      </c>
      <c r="E280" s="156" t="s">
        <v>1</v>
      </c>
      <c r="F280" s="157" t="s">
        <v>314</v>
      </c>
      <c r="H280" s="158">
        <v>111.448</v>
      </c>
      <c r="I280" s="159"/>
      <c r="L280" s="155"/>
      <c r="M280" s="160"/>
      <c r="T280" s="161"/>
      <c r="AT280" s="156" t="s">
        <v>147</v>
      </c>
      <c r="AU280" s="156" t="s">
        <v>78</v>
      </c>
      <c r="AV280" s="13" t="s">
        <v>78</v>
      </c>
      <c r="AW280" s="13" t="s">
        <v>29</v>
      </c>
      <c r="AX280" s="13" t="s">
        <v>70</v>
      </c>
      <c r="AY280" s="156" t="s">
        <v>141</v>
      </c>
    </row>
    <row r="281" spans="2:51" s="13" customFormat="1" ht="12">
      <c r="B281" s="155"/>
      <c r="D281" s="149" t="s">
        <v>147</v>
      </c>
      <c r="E281" s="156" t="s">
        <v>1</v>
      </c>
      <c r="F281" s="157" t="s">
        <v>315</v>
      </c>
      <c r="H281" s="158">
        <v>123.272</v>
      </c>
      <c r="I281" s="159"/>
      <c r="L281" s="155"/>
      <c r="M281" s="160"/>
      <c r="T281" s="161"/>
      <c r="AT281" s="156" t="s">
        <v>147</v>
      </c>
      <c r="AU281" s="156" t="s">
        <v>78</v>
      </c>
      <c r="AV281" s="13" t="s">
        <v>78</v>
      </c>
      <c r="AW281" s="13" t="s">
        <v>29</v>
      </c>
      <c r="AX281" s="13" t="s">
        <v>70</v>
      </c>
      <c r="AY281" s="156" t="s">
        <v>141</v>
      </c>
    </row>
    <row r="282" spans="2:51" s="13" customFormat="1" ht="12">
      <c r="B282" s="155"/>
      <c r="D282" s="149" t="s">
        <v>147</v>
      </c>
      <c r="E282" s="156" t="s">
        <v>1</v>
      </c>
      <c r="F282" s="157" t="s">
        <v>316</v>
      </c>
      <c r="H282" s="158">
        <v>58.206</v>
      </c>
      <c r="I282" s="159"/>
      <c r="L282" s="155"/>
      <c r="M282" s="160"/>
      <c r="T282" s="161"/>
      <c r="AT282" s="156" t="s">
        <v>147</v>
      </c>
      <c r="AU282" s="156" t="s">
        <v>78</v>
      </c>
      <c r="AV282" s="13" t="s">
        <v>78</v>
      </c>
      <c r="AW282" s="13" t="s">
        <v>29</v>
      </c>
      <c r="AX282" s="13" t="s">
        <v>70</v>
      </c>
      <c r="AY282" s="156" t="s">
        <v>141</v>
      </c>
    </row>
    <row r="283" spans="2:51" s="13" customFormat="1" ht="12">
      <c r="B283" s="155"/>
      <c r="D283" s="149" t="s">
        <v>147</v>
      </c>
      <c r="E283" s="156" t="s">
        <v>1</v>
      </c>
      <c r="F283" s="157" t="s">
        <v>317</v>
      </c>
      <c r="H283" s="158">
        <v>77.75</v>
      </c>
      <c r="I283" s="159"/>
      <c r="L283" s="155"/>
      <c r="M283" s="160"/>
      <c r="T283" s="161"/>
      <c r="AT283" s="156" t="s">
        <v>147</v>
      </c>
      <c r="AU283" s="156" t="s">
        <v>78</v>
      </c>
      <c r="AV283" s="13" t="s">
        <v>78</v>
      </c>
      <c r="AW283" s="13" t="s">
        <v>29</v>
      </c>
      <c r="AX283" s="13" t="s">
        <v>70</v>
      </c>
      <c r="AY283" s="156" t="s">
        <v>141</v>
      </c>
    </row>
    <row r="284" spans="2:51" s="12" customFormat="1" ht="12">
      <c r="B284" s="148"/>
      <c r="D284" s="149" t="s">
        <v>147</v>
      </c>
      <c r="E284" s="150" t="s">
        <v>1</v>
      </c>
      <c r="F284" s="151" t="s">
        <v>276</v>
      </c>
      <c r="H284" s="150" t="s">
        <v>1</v>
      </c>
      <c r="I284" s="152"/>
      <c r="L284" s="148"/>
      <c r="M284" s="153"/>
      <c r="T284" s="154"/>
      <c r="AT284" s="150" t="s">
        <v>147</v>
      </c>
      <c r="AU284" s="150" t="s">
        <v>78</v>
      </c>
      <c r="AV284" s="12" t="s">
        <v>74</v>
      </c>
      <c r="AW284" s="12" t="s">
        <v>29</v>
      </c>
      <c r="AX284" s="12" t="s">
        <v>70</v>
      </c>
      <c r="AY284" s="150" t="s">
        <v>141</v>
      </c>
    </row>
    <row r="285" spans="2:51" s="13" customFormat="1" ht="20">
      <c r="B285" s="155"/>
      <c r="D285" s="149" t="s">
        <v>147</v>
      </c>
      <c r="E285" s="156" t="s">
        <v>1</v>
      </c>
      <c r="F285" s="157" t="s">
        <v>318</v>
      </c>
      <c r="H285" s="158">
        <v>221.589</v>
      </c>
      <c r="I285" s="159"/>
      <c r="L285" s="155"/>
      <c r="M285" s="160"/>
      <c r="T285" s="161"/>
      <c r="AT285" s="156" t="s">
        <v>147</v>
      </c>
      <c r="AU285" s="156" t="s">
        <v>78</v>
      </c>
      <c r="AV285" s="13" t="s">
        <v>78</v>
      </c>
      <c r="AW285" s="13" t="s">
        <v>29</v>
      </c>
      <c r="AX285" s="13" t="s">
        <v>70</v>
      </c>
      <c r="AY285" s="156" t="s">
        <v>141</v>
      </c>
    </row>
    <row r="286" spans="2:51" s="13" customFormat="1" ht="12">
      <c r="B286" s="155"/>
      <c r="D286" s="149" t="s">
        <v>147</v>
      </c>
      <c r="E286" s="156" t="s">
        <v>1</v>
      </c>
      <c r="F286" s="157" t="s">
        <v>319</v>
      </c>
      <c r="H286" s="158">
        <v>99.893</v>
      </c>
      <c r="I286" s="159"/>
      <c r="L286" s="155"/>
      <c r="M286" s="160"/>
      <c r="T286" s="161"/>
      <c r="AT286" s="156" t="s">
        <v>147</v>
      </c>
      <c r="AU286" s="156" t="s">
        <v>78</v>
      </c>
      <c r="AV286" s="13" t="s">
        <v>78</v>
      </c>
      <c r="AW286" s="13" t="s">
        <v>29</v>
      </c>
      <c r="AX286" s="13" t="s">
        <v>70</v>
      </c>
      <c r="AY286" s="156" t="s">
        <v>141</v>
      </c>
    </row>
    <row r="287" spans="2:51" s="12" customFormat="1" ht="12">
      <c r="B287" s="148"/>
      <c r="D287" s="149" t="s">
        <v>147</v>
      </c>
      <c r="E287" s="150" t="s">
        <v>1</v>
      </c>
      <c r="F287" s="151" t="s">
        <v>320</v>
      </c>
      <c r="H287" s="150" t="s">
        <v>1</v>
      </c>
      <c r="I287" s="152"/>
      <c r="L287" s="148"/>
      <c r="M287" s="153"/>
      <c r="T287" s="154"/>
      <c r="AT287" s="150" t="s">
        <v>147</v>
      </c>
      <c r="AU287" s="150" t="s">
        <v>78</v>
      </c>
      <c r="AV287" s="12" t="s">
        <v>74</v>
      </c>
      <c r="AW287" s="12" t="s">
        <v>29</v>
      </c>
      <c r="AX287" s="12" t="s">
        <v>70</v>
      </c>
      <c r="AY287" s="150" t="s">
        <v>141</v>
      </c>
    </row>
    <row r="288" spans="2:51" s="13" customFormat="1" ht="30">
      <c r="B288" s="155"/>
      <c r="D288" s="149" t="s">
        <v>147</v>
      </c>
      <c r="E288" s="156" t="s">
        <v>1</v>
      </c>
      <c r="F288" s="157" t="s">
        <v>321</v>
      </c>
      <c r="H288" s="158">
        <v>117.96</v>
      </c>
      <c r="I288" s="159"/>
      <c r="L288" s="155"/>
      <c r="M288" s="160"/>
      <c r="T288" s="161"/>
      <c r="AT288" s="156" t="s">
        <v>147</v>
      </c>
      <c r="AU288" s="156" t="s">
        <v>78</v>
      </c>
      <c r="AV288" s="13" t="s">
        <v>78</v>
      </c>
      <c r="AW288" s="13" t="s">
        <v>29</v>
      </c>
      <c r="AX288" s="13" t="s">
        <v>70</v>
      </c>
      <c r="AY288" s="156" t="s">
        <v>141</v>
      </c>
    </row>
    <row r="289" spans="2:51" s="14" customFormat="1" ht="12">
      <c r="B289" s="162"/>
      <c r="D289" s="149" t="s">
        <v>147</v>
      </c>
      <c r="E289" s="163" t="s">
        <v>1</v>
      </c>
      <c r="F289" s="164" t="s">
        <v>151</v>
      </c>
      <c r="H289" s="165">
        <v>1179.5210000000002</v>
      </c>
      <c r="I289" s="166"/>
      <c r="L289" s="162"/>
      <c r="M289" s="167"/>
      <c r="T289" s="168"/>
      <c r="AT289" s="163" t="s">
        <v>147</v>
      </c>
      <c r="AU289" s="163" t="s">
        <v>78</v>
      </c>
      <c r="AV289" s="14" t="s">
        <v>82</v>
      </c>
      <c r="AW289" s="14" t="s">
        <v>29</v>
      </c>
      <c r="AX289" s="14" t="s">
        <v>74</v>
      </c>
      <c r="AY289" s="163" t="s">
        <v>141</v>
      </c>
    </row>
    <row r="290" spans="2:65" s="1" customFormat="1" ht="24.15" customHeight="1">
      <c r="B290" s="133"/>
      <c r="C290" s="134" t="s">
        <v>322</v>
      </c>
      <c r="D290" s="134" t="s">
        <v>143</v>
      </c>
      <c r="E290" s="135" t="s">
        <v>323</v>
      </c>
      <c r="F290" s="136" t="s">
        <v>324</v>
      </c>
      <c r="G290" s="137" t="s">
        <v>146</v>
      </c>
      <c r="H290" s="138">
        <v>75</v>
      </c>
      <c r="I290" s="139"/>
      <c r="J290" s="140">
        <f>ROUND(I290*H290,2)</f>
        <v>0</v>
      </c>
      <c r="K290" s="141"/>
      <c r="L290" s="32"/>
      <c r="M290" s="142" t="s">
        <v>1</v>
      </c>
      <c r="N290" s="143" t="s">
        <v>37</v>
      </c>
      <c r="P290" s="144">
        <f>O290*H290</f>
        <v>0</v>
      </c>
      <c r="Q290" s="144">
        <v>0</v>
      </c>
      <c r="R290" s="144">
        <f>Q290*H290</f>
        <v>0</v>
      </c>
      <c r="S290" s="144">
        <v>0</v>
      </c>
      <c r="T290" s="145">
        <f>S290*H290</f>
        <v>0</v>
      </c>
      <c r="AR290" s="146" t="s">
        <v>82</v>
      </c>
      <c r="AT290" s="146" t="s">
        <v>143</v>
      </c>
      <c r="AU290" s="146" t="s">
        <v>78</v>
      </c>
      <c r="AY290" s="17" t="s">
        <v>141</v>
      </c>
      <c r="BE290" s="147">
        <f>IF(N290="základní",J290,0)</f>
        <v>0</v>
      </c>
      <c r="BF290" s="147">
        <f>IF(N290="snížená",J290,0)</f>
        <v>0</v>
      </c>
      <c r="BG290" s="147">
        <f>IF(N290="zákl. přenesená",J290,0)</f>
        <v>0</v>
      </c>
      <c r="BH290" s="147">
        <f>IF(N290="sníž. přenesená",J290,0)</f>
        <v>0</v>
      </c>
      <c r="BI290" s="147">
        <f>IF(N290="nulová",J290,0)</f>
        <v>0</v>
      </c>
      <c r="BJ290" s="17" t="s">
        <v>74</v>
      </c>
      <c r="BK290" s="147">
        <f>ROUND(I290*H290,2)</f>
        <v>0</v>
      </c>
      <c r="BL290" s="17" t="s">
        <v>82</v>
      </c>
      <c r="BM290" s="146" t="s">
        <v>325</v>
      </c>
    </row>
    <row r="291" spans="2:51" s="12" customFormat="1" ht="12">
      <c r="B291" s="148"/>
      <c r="D291" s="149" t="s">
        <v>147</v>
      </c>
      <c r="E291" s="150" t="s">
        <v>1</v>
      </c>
      <c r="F291" s="151" t="s">
        <v>326</v>
      </c>
      <c r="H291" s="150" t="s">
        <v>1</v>
      </c>
      <c r="I291" s="152"/>
      <c r="L291" s="148"/>
      <c r="M291" s="153"/>
      <c r="T291" s="154"/>
      <c r="AT291" s="150" t="s">
        <v>147</v>
      </c>
      <c r="AU291" s="150" t="s">
        <v>78</v>
      </c>
      <c r="AV291" s="12" t="s">
        <v>74</v>
      </c>
      <c r="AW291" s="12" t="s">
        <v>29</v>
      </c>
      <c r="AX291" s="12" t="s">
        <v>70</v>
      </c>
      <c r="AY291" s="150" t="s">
        <v>141</v>
      </c>
    </row>
    <row r="292" spans="2:51" s="13" customFormat="1" ht="12">
      <c r="B292" s="155"/>
      <c r="D292" s="149" t="s">
        <v>147</v>
      </c>
      <c r="E292" s="156" t="s">
        <v>1</v>
      </c>
      <c r="F292" s="157" t="s">
        <v>327</v>
      </c>
      <c r="H292" s="158">
        <v>75</v>
      </c>
      <c r="I292" s="159"/>
      <c r="L292" s="155"/>
      <c r="M292" s="160"/>
      <c r="T292" s="161"/>
      <c r="AT292" s="156" t="s">
        <v>147</v>
      </c>
      <c r="AU292" s="156" t="s">
        <v>78</v>
      </c>
      <c r="AV292" s="13" t="s">
        <v>78</v>
      </c>
      <c r="AW292" s="13" t="s">
        <v>29</v>
      </c>
      <c r="AX292" s="13" t="s">
        <v>70</v>
      </c>
      <c r="AY292" s="156" t="s">
        <v>141</v>
      </c>
    </row>
    <row r="293" spans="2:51" s="14" customFormat="1" ht="12">
      <c r="B293" s="162"/>
      <c r="D293" s="149" t="s">
        <v>147</v>
      </c>
      <c r="E293" s="163" t="s">
        <v>1</v>
      </c>
      <c r="F293" s="164" t="s">
        <v>151</v>
      </c>
      <c r="H293" s="165">
        <v>75</v>
      </c>
      <c r="I293" s="166"/>
      <c r="L293" s="162"/>
      <c r="M293" s="167"/>
      <c r="T293" s="168"/>
      <c r="AT293" s="163" t="s">
        <v>147</v>
      </c>
      <c r="AU293" s="163" t="s">
        <v>78</v>
      </c>
      <c r="AV293" s="14" t="s">
        <v>82</v>
      </c>
      <c r="AW293" s="14" t="s">
        <v>29</v>
      </c>
      <c r="AX293" s="14" t="s">
        <v>74</v>
      </c>
      <c r="AY293" s="163" t="s">
        <v>141</v>
      </c>
    </row>
    <row r="294" spans="2:65" s="1" customFormat="1" ht="16.5" customHeight="1">
      <c r="B294" s="133"/>
      <c r="C294" s="134" t="s">
        <v>209</v>
      </c>
      <c r="D294" s="134" t="s">
        <v>143</v>
      </c>
      <c r="E294" s="135" t="s">
        <v>328</v>
      </c>
      <c r="F294" s="136" t="s">
        <v>329</v>
      </c>
      <c r="G294" s="137" t="s">
        <v>146</v>
      </c>
      <c r="H294" s="138">
        <v>44.01</v>
      </c>
      <c r="I294" s="139"/>
      <c r="J294" s="140">
        <f>ROUND(I294*H294,2)</f>
        <v>0</v>
      </c>
      <c r="K294" s="141"/>
      <c r="L294" s="32"/>
      <c r="M294" s="142" t="s">
        <v>1</v>
      </c>
      <c r="N294" s="143" t="s">
        <v>37</v>
      </c>
      <c r="P294" s="144">
        <f>O294*H294</f>
        <v>0</v>
      </c>
      <c r="Q294" s="144">
        <v>0</v>
      </c>
      <c r="R294" s="144">
        <f>Q294*H294</f>
        <v>0</v>
      </c>
      <c r="S294" s="144">
        <v>0</v>
      </c>
      <c r="T294" s="145">
        <f>S294*H294</f>
        <v>0</v>
      </c>
      <c r="AR294" s="146" t="s">
        <v>82</v>
      </c>
      <c r="AT294" s="146" t="s">
        <v>143</v>
      </c>
      <c r="AU294" s="146" t="s">
        <v>78</v>
      </c>
      <c r="AY294" s="17" t="s">
        <v>141</v>
      </c>
      <c r="BE294" s="147">
        <f>IF(N294="základní",J294,0)</f>
        <v>0</v>
      </c>
      <c r="BF294" s="147">
        <f>IF(N294="snížená",J294,0)</f>
        <v>0</v>
      </c>
      <c r="BG294" s="147">
        <f>IF(N294="zákl. přenesená",J294,0)</f>
        <v>0</v>
      </c>
      <c r="BH294" s="147">
        <f>IF(N294="sníž. přenesená",J294,0)</f>
        <v>0</v>
      </c>
      <c r="BI294" s="147">
        <f>IF(N294="nulová",J294,0)</f>
        <v>0</v>
      </c>
      <c r="BJ294" s="17" t="s">
        <v>74</v>
      </c>
      <c r="BK294" s="147">
        <f>ROUND(I294*H294,2)</f>
        <v>0</v>
      </c>
      <c r="BL294" s="17" t="s">
        <v>82</v>
      </c>
      <c r="BM294" s="146" t="s">
        <v>330</v>
      </c>
    </row>
    <row r="295" spans="2:65" s="1" customFormat="1" ht="24.15" customHeight="1">
      <c r="B295" s="133"/>
      <c r="C295" s="134" t="s">
        <v>331</v>
      </c>
      <c r="D295" s="134" t="s">
        <v>143</v>
      </c>
      <c r="E295" s="135" t="s">
        <v>332</v>
      </c>
      <c r="F295" s="136" t="s">
        <v>333</v>
      </c>
      <c r="G295" s="137" t="s">
        <v>146</v>
      </c>
      <c r="H295" s="138">
        <v>44.01</v>
      </c>
      <c r="I295" s="139"/>
      <c r="J295" s="140">
        <f>ROUND(I295*H295,2)</f>
        <v>0</v>
      </c>
      <c r="K295" s="141"/>
      <c r="L295" s="32"/>
      <c r="M295" s="142" t="s">
        <v>1</v>
      </c>
      <c r="N295" s="143" t="s">
        <v>37</v>
      </c>
      <c r="P295" s="144">
        <f>O295*H295</f>
        <v>0</v>
      </c>
      <c r="Q295" s="144">
        <v>0</v>
      </c>
      <c r="R295" s="144">
        <f>Q295*H295</f>
        <v>0</v>
      </c>
      <c r="S295" s="144">
        <v>0</v>
      </c>
      <c r="T295" s="145">
        <f>S295*H295</f>
        <v>0</v>
      </c>
      <c r="AR295" s="146" t="s">
        <v>82</v>
      </c>
      <c r="AT295" s="146" t="s">
        <v>143</v>
      </c>
      <c r="AU295" s="146" t="s">
        <v>78</v>
      </c>
      <c r="AY295" s="17" t="s">
        <v>141</v>
      </c>
      <c r="BE295" s="147">
        <f>IF(N295="základní",J295,0)</f>
        <v>0</v>
      </c>
      <c r="BF295" s="147">
        <f>IF(N295="snížená",J295,0)</f>
        <v>0</v>
      </c>
      <c r="BG295" s="147">
        <f>IF(N295="zákl. přenesená",J295,0)</f>
        <v>0</v>
      </c>
      <c r="BH295" s="147">
        <f>IF(N295="sníž. přenesená",J295,0)</f>
        <v>0</v>
      </c>
      <c r="BI295" s="147">
        <f>IF(N295="nulová",J295,0)</f>
        <v>0</v>
      </c>
      <c r="BJ295" s="17" t="s">
        <v>74</v>
      </c>
      <c r="BK295" s="147">
        <f>ROUND(I295*H295,2)</f>
        <v>0</v>
      </c>
      <c r="BL295" s="17" t="s">
        <v>82</v>
      </c>
      <c r="BM295" s="146" t="s">
        <v>334</v>
      </c>
    </row>
    <row r="296" spans="2:51" s="12" customFormat="1" ht="12">
      <c r="B296" s="148"/>
      <c r="D296" s="149" t="s">
        <v>147</v>
      </c>
      <c r="E296" s="150" t="s">
        <v>1</v>
      </c>
      <c r="F296" s="151" t="s">
        <v>335</v>
      </c>
      <c r="H296" s="150" t="s">
        <v>1</v>
      </c>
      <c r="I296" s="152"/>
      <c r="L296" s="148"/>
      <c r="M296" s="153"/>
      <c r="T296" s="154"/>
      <c r="AT296" s="150" t="s">
        <v>147</v>
      </c>
      <c r="AU296" s="150" t="s">
        <v>78</v>
      </c>
      <c r="AV296" s="12" t="s">
        <v>74</v>
      </c>
      <c r="AW296" s="12" t="s">
        <v>29</v>
      </c>
      <c r="AX296" s="12" t="s">
        <v>70</v>
      </c>
      <c r="AY296" s="150" t="s">
        <v>141</v>
      </c>
    </row>
    <row r="297" spans="2:51" s="12" customFormat="1" ht="12">
      <c r="B297" s="148"/>
      <c r="D297" s="149" t="s">
        <v>147</v>
      </c>
      <c r="E297" s="150" t="s">
        <v>1</v>
      </c>
      <c r="F297" s="151" t="s">
        <v>336</v>
      </c>
      <c r="H297" s="150" t="s">
        <v>1</v>
      </c>
      <c r="I297" s="152"/>
      <c r="L297" s="148"/>
      <c r="M297" s="153"/>
      <c r="T297" s="154"/>
      <c r="AT297" s="150" t="s">
        <v>147</v>
      </c>
      <c r="AU297" s="150" t="s">
        <v>78</v>
      </c>
      <c r="AV297" s="12" t="s">
        <v>74</v>
      </c>
      <c r="AW297" s="12" t="s">
        <v>29</v>
      </c>
      <c r="AX297" s="12" t="s">
        <v>70</v>
      </c>
      <c r="AY297" s="150" t="s">
        <v>141</v>
      </c>
    </row>
    <row r="298" spans="2:51" s="13" customFormat="1" ht="12">
      <c r="B298" s="155"/>
      <c r="D298" s="149" t="s">
        <v>147</v>
      </c>
      <c r="E298" s="156" t="s">
        <v>1</v>
      </c>
      <c r="F298" s="157" t="s">
        <v>337</v>
      </c>
      <c r="H298" s="158">
        <v>44.01</v>
      </c>
      <c r="I298" s="159"/>
      <c r="L298" s="155"/>
      <c r="M298" s="160"/>
      <c r="T298" s="161"/>
      <c r="AT298" s="156" t="s">
        <v>147</v>
      </c>
      <c r="AU298" s="156" t="s">
        <v>78</v>
      </c>
      <c r="AV298" s="13" t="s">
        <v>78</v>
      </c>
      <c r="AW298" s="13" t="s">
        <v>29</v>
      </c>
      <c r="AX298" s="13" t="s">
        <v>70</v>
      </c>
      <c r="AY298" s="156" t="s">
        <v>141</v>
      </c>
    </row>
    <row r="299" spans="2:51" s="14" customFormat="1" ht="12">
      <c r="B299" s="162"/>
      <c r="D299" s="149" t="s">
        <v>147</v>
      </c>
      <c r="E299" s="163" t="s">
        <v>1</v>
      </c>
      <c r="F299" s="164" t="s">
        <v>151</v>
      </c>
      <c r="H299" s="165">
        <v>44.01</v>
      </c>
      <c r="I299" s="166"/>
      <c r="L299" s="162"/>
      <c r="M299" s="167"/>
      <c r="T299" s="168"/>
      <c r="AT299" s="163" t="s">
        <v>147</v>
      </c>
      <c r="AU299" s="163" t="s">
        <v>78</v>
      </c>
      <c r="AV299" s="14" t="s">
        <v>82</v>
      </c>
      <c r="AW299" s="14" t="s">
        <v>29</v>
      </c>
      <c r="AX299" s="14" t="s">
        <v>74</v>
      </c>
      <c r="AY299" s="163" t="s">
        <v>141</v>
      </c>
    </row>
    <row r="300" spans="2:65" s="1" customFormat="1" ht="16.5" customHeight="1">
      <c r="B300" s="133"/>
      <c r="C300" s="134" t="s">
        <v>217</v>
      </c>
      <c r="D300" s="134" t="s">
        <v>143</v>
      </c>
      <c r="E300" s="135" t="s">
        <v>338</v>
      </c>
      <c r="F300" s="136" t="s">
        <v>339</v>
      </c>
      <c r="G300" s="137" t="s">
        <v>146</v>
      </c>
      <c r="H300" s="138">
        <v>48.9</v>
      </c>
      <c r="I300" s="139"/>
      <c r="J300" s="140">
        <f>ROUND(I300*H300,2)</f>
        <v>0</v>
      </c>
      <c r="K300" s="141"/>
      <c r="L300" s="32"/>
      <c r="M300" s="142" t="s">
        <v>1</v>
      </c>
      <c r="N300" s="143" t="s">
        <v>37</v>
      </c>
      <c r="P300" s="144">
        <f>O300*H300</f>
        <v>0</v>
      </c>
      <c r="Q300" s="144">
        <v>0</v>
      </c>
      <c r="R300" s="144">
        <f>Q300*H300</f>
        <v>0</v>
      </c>
      <c r="S300" s="144">
        <v>0</v>
      </c>
      <c r="T300" s="145">
        <f>S300*H300</f>
        <v>0</v>
      </c>
      <c r="AR300" s="146" t="s">
        <v>82</v>
      </c>
      <c r="AT300" s="146" t="s">
        <v>143</v>
      </c>
      <c r="AU300" s="146" t="s">
        <v>78</v>
      </c>
      <c r="AY300" s="17" t="s">
        <v>141</v>
      </c>
      <c r="BE300" s="147">
        <f>IF(N300="základní",J300,0)</f>
        <v>0</v>
      </c>
      <c r="BF300" s="147">
        <f>IF(N300="snížená",J300,0)</f>
        <v>0</v>
      </c>
      <c r="BG300" s="147">
        <f>IF(N300="zákl. přenesená",J300,0)</f>
        <v>0</v>
      </c>
      <c r="BH300" s="147">
        <f>IF(N300="sníž. přenesená",J300,0)</f>
        <v>0</v>
      </c>
      <c r="BI300" s="147">
        <f>IF(N300="nulová",J300,0)</f>
        <v>0</v>
      </c>
      <c r="BJ300" s="17" t="s">
        <v>74</v>
      </c>
      <c r="BK300" s="147">
        <f>ROUND(I300*H300,2)</f>
        <v>0</v>
      </c>
      <c r="BL300" s="17" t="s">
        <v>82</v>
      </c>
      <c r="BM300" s="146" t="s">
        <v>340</v>
      </c>
    </row>
    <row r="301" spans="2:51" s="12" customFormat="1" ht="12">
      <c r="B301" s="148"/>
      <c r="D301" s="149" t="s">
        <v>147</v>
      </c>
      <c r="E301" s="150" t="s">
        <v>1</v>
      </c>
      <c r="F301" s="151" t="s">
        <v>341</v>
      </c>
      <c r="H301" s="150" t="s">
        <v>1</v>
      </c>
      <c r="I301" s="152"/>
      <c r="L301" s="148"/>
      <c r="M301" s="153"/>
      <c r="T301" s="154"/>
      <c r="AT301" s="150" t="s">
        <v>147</v>
      </c>
      <c r="AU301" s="150" t="s">
        <v>78</v>
      </c>
      <c r="AV301" s="12" t="s">
        <v>74</v>
      </c>
      <c r="AW301" s="12" t="s">
        <v>29</v>
      </c>
      <c r="AX301" s="12" t="s">
        <v>70</v>
      </c>
      <c r="AY301" s="150" t="s">
        <v>141</v>
      </c>
    </row>
    <row r="302" spans="2:51" s="13" customFormat="1" ht="12">
      <c r="B302" s="155"/>
      <c r="D302" s="149" t="s">
        <v>147</v>
      </c>
      <c r="E302" s="156" t="s">
        <v>1</v>
      </c>
      <c r="F302" s="157" t="s">
        <v>342</v>
      </c>
      <c r="H302" s="158">
        <v>48.9</v>
      </c>
      <c r="I302" s="159"/>
      <c r="L302" s="155"/>
      <c r="M302" s="160"/>
      <c r="T302" s="161"/>
      <c r="AT302" s="156" t="s">
        <v>147</v>
      </c>
      <c r="AU302" s="156" t="s">
        <v>78</v>
      </c>
      <c r="AV302" s="13" t="s">
        <v>78</v>
      </c>
      <c r="AW302" s="13" t="s">
        <v>29</v>
      </c>
      <c r="AX302" s="13" t="s">
        <v>70</v>
      </c>
      <c r="AY302" s="156" t="s">
        <v>141</v>
      </c>
    </row>
    <row r="303" spans="2:51" s="14" customFormat="1" ht="12">
      <c r="B303" s="162"/>
      <c r="D303" s="149" t="s">
        <v>147</v>
      </c>
      <c r="E303" s="163" t="s">
        <v>1</v>
      </c>
      <c r="F303" s="164" t="s">
        <v>151</v>
      </c>
      <c r="H303" s="165">
        <v>48.9</v>
      </c>
      <c r="I303" s="166"/>
      <c r="L303" s="162"/>
      <c r="M303" s="167"/>
      <c r="T303" s="168"/>
      <c r="AT303" s="163" t="s">
        <v>147</v>
      </c>
      <c r="AU303" s="163" t="s">
        <v>78</v>
      </c>
      <c r="AV303" s="14" t="s">
        <v>82</v>
      </c>
      <c r="AW303" s="14" t="s">
        <v>29</v>
      </c>
      <c r="AX303" s="14" t="s">
        <v>74</v>
      </c>
      <c r="AY303" s="163" t="s">
        <v>141</v>
      </c>
    </row>
    <row r="304" spans="2:65" s="1" customFormat="1" ht="16.5" customHeight="1">
      <c r="B304" s="133"/>
      <c r="C304" s="134" t="s">
        <v>343</v>
      </c>
      <c r="D304" s="134" t="s">
        <v>143</v>
      </c>
      <c r="E304" s="135" t="s">
        <v>344</v>
      </c>
      <c r="F304" s="136" t="s">
        <v>345</v>
      </c>
      <c r="G304" s="137" t="s">
        <v>146</v>
      </c>
      <c r="H304" s="138">
        <v>44.01</v>
      </c>
      <c r="I304" s="139"/>
      <c r="J304" s="140">
        <f>ROUND(I304*H304,2)</f>
        <v>0</v>
      </c>
      <c r="K304" s="141"/>
      <c r="L304" s="32"/>
      <c r="M304" s="142" t="s">
        <v>1</v>
      </c>
      <c r="N304" s="143" t="s">
        <v>37</v>
      </c>
      <c r="P304" s="144">
        <f>O304*H304</f>
        <v>0</v>
      </c>
      <c r="Q304" s="144">
        <v>0</v>
      </c>
      <c r="R304" s="144">
        <f>Q304*H304</f>
        <v>0</v>
      </c>
      <c r="S304" s="144">
        <v>0</v>
      </c>
      <c r="T304" s="145">
        <f>S304*H304</f>
        <v>0</v>
      </c>
      <c r="AR304" s="146" t="s">
        <v>82</v>
      </c>
      <c r="AT304" s="146" t="s">
        <v>143</v>
      </c>
      <c r="AU304" s="146" t="s">
        <v>78</v>
      </c>
      <c r="AY304" s="17" t="s">
        <v>141</v>
      </c>
      <c r="BE304" s="147">
        <f>IF(N304="základní",J304,0)</f>
        <v>0</v>
      </c>
      <c r="BF304" s="147">
        <f>IF(N304="snížená",J304,0)</f>
        <v>0</v>
      </c>
      <c r="BG304" s="147">
        <f>IF(N304="zákl. přenesená",J304,0)</f>
        <v>0</v>
      </c>
      <c r="BH304" s="147">
        <f>IF(N304="sníž. přenesená",J304,0)</f>
        <v>0</v>
      </c>
      <c r="BI304" s="147">
        <f>IF(N304="nulová",J304,0)</f>
        <v>0</v>
      </c>
      <c r="BJ304" s="17" t="s">
        <v>74</v>
      </c>
      <c r="BK304" s="147">
        <f>ROUND(I304*H304,2)</f>
        <v>0</v>
      </c>
      <c r="BL304" s="17" t="s">
        <v>82</v>
      </c>
      <c r="BM304" s="146" t="s">
        <v>346</v>
      </c>
    </row>
    <row r="305" spans="2:51" s="12" customFormat="1" ht="12">
      <c r="B305" s="148"/>
      <c r="D305" s="149" t="s">
        <v>147</v>
      </c>
      <c r="E305" s="150" t="s">
        <v>1</v>
      </c>
      <c r="F305" s="151" t="s">
        <v>347</v>
      </c>
      <c r="H305" s="150" t="s">
        <v>1</v>
      </c>
      <c r="I305" s="152"/>
      <c r="L305" s="148"/>
      <c r="M305" s="153"/>
      <c r="T305" s="154"/>
      <c r="AT305" s="150" t="s">
        <v>147</v>
      </c>
      <c r="AU305" s="150" t="s">
        <v>78</v>
      </c>
      <c r="AV305" s="12" t="s">
        <v>74</v>
      </c>
      <c r="AW305" s="12" t="s">
        <v>29</v>
      </c>
      <c r="AX305" s="12" t="s">
        <v>70</v>
      </c>
      <c r="AY305" s="150" t="s">
        <v>141</v>
      </c>
    </row>
    <row r="306" spans="2:51" s="12" customFormat="1" ht="12">
      <c r="B306" s="148"/>
      <c r="D306" s="149" t="s">
        <v>147</v>
      </c>
      <c r="E306" s="150" t="s">
        <v>1</v>
      </c>
      <c r="F306" s="151" t="s">
        <v>348</v>
      </c>
      <c r="H306" s="150" t="s">
        <v>1</v>
      </c>
      <c r="I306" s="152"/>
      <c r="L306" s="148"/>
      <c r="M306" s="153"/>
      <c r="T306" s="154"/>
      <c r="AT306" s="150" t="s">
        <v>147</v>
      </c>
      <c r="AU306" s="150" t="s">
        <v>78</v>
      </c>
      <c r="AV306" s="12" t="s">
        <v>74</v>
      </c>
      <c r="AW306" s="12" t="s">
        <v>29</v>
      </c>
      <c r="AX306" s="12" t="s">
        <v>70</v>
      </c>
      <c r="AY306" s="150" t="s">
        <v>141</v>
      </c>
    </row>
    <row r="307" spans="2:51" s="13" customFormat="1" ht="12">
      <c r="B307" s="155"/>
      <c r="D307" s="149" t="s">
        <v>147</v>
      </c>
      <c r="E307" s="156" t="s">
        <v>1</v>
      </c>
      <c r="F307" s="157" t="s">
        <v>337</v>
      </c>
      <c r="H307" s="158">
        <v>44.01</v>
      </c>
      <c r="I307" s="159"/>
      <c r="L307" s="155"/>
      <c r="M307" s="160"/>
      <c r="T307" s="161"/>
      <c r="AT307" s="156" t="s">
        <v>147</v>
      </c>
      <c r="AU307" s="156" t="s">
        <v>78</v>
      </c>
      <c r="AV307" s="13" t="s">
        <v>78</v>
      </c>
      <c r="AW307" s="13" t="s">
        <v>29</v>
      </c>
      <c r="AX307" s="13" t="s">
        <v>70</v>
      </c>
      <c r="AY307" s="156" t="s">
        <v>141</v>
      </c>
    </row>
    <row r="308" spans="2:51" s="14" customFormat="1" ht="12">
      <c r="B308" s="162"/>
      <c r="D308" s="149" t="s">
        <v>147</v>
      </c>
      <c r="E308" s="163" t="s">
        <v>1</v>
      </c>
      <c r="F308" s="164" t="s">
        <v>151</v>
      </c>
      <c r="H308" s="165">
        <v>44.01</v>
      </c>
      <c r="I308" s="166"/>
      <c r="L308" s="162"/>
      <c r="M308" s="167"/>
      <c r="T308" s="168"/>
      <c r="AT308" s="163" t="s">
        <v>147</v>
      </c>
      <c r="AU308" s="163" t="s">
        <v>78</v>
      </c>
      <c r="AV308" s="14" t="s">
        <v>82</v>
      </c>
      <c r="AW308" s="14" t="s">
        <v>29</v>
      </c>
      <c r="AX308" s="14" t="s">
        <v>74</v>
      </c>
      <c r="AY308" s="163" t="s">
        <v>141</v>
      </c>
    </row>
    <row r="309" spans="2:65" s="1" customFormat="1" ht="24.15" customHeight="1">
      <c r="B309" s="133"/>
      <c r="C309" s="134" t="s">
        <v>224</v>
      </c>
      <c r="D309" s="134" t="s">
        <v>143</v>
      </c>
      <c r="E309" s="135" t="s">
        <v>349</v>
      </c>
      <c r="F309" s="136" t="s">
        <v>350</v>
      </c>
      <c r="G309" s="137" t="s">
        <v>162</v>
      </c>
      <c r="H309" s="138">
        <v>0.296</v>
      </c>
      <c r="I309" s="139"/>
      <c r="J309" s="140">
        <f>ROUND(I309*H309,2)</f>
        <v>0</v>
      </c>
      <c r="K309" s="141"/>
      <c r="L309" s="32"/>
      <c r="M309" s="142" t="s">
        <v>1</v>
      </c>
      <c r="N309" s="143" t="s">
        <v>37</v>
      </c>
      <c r="P309" s="144">
        <f>O309*H309</f>
        <v>0</v>
      </c>
      <c r="Q309" s="144">
        <v>0</v>
      </c>
      <c r="R309" s="144">
        <f>Q309*H309</f>
        <v>0</v>
      </c>
      <c r="S309" s="144">
        <v>0</v>
      </c>
      <c r="T309" s="145">
        <f>S309*H309</f>
        <v>0</v>
      </c>
      <c r="AR309" s="146" t="s">
        <v>82</v>
      </c>
      <c r="AT309" s="146" t="s">
        <v>143</v>
      </c>
      <c r="AU309" s="146" t="s">
        <v>78</v>
      </c>
      <c r="AY309" s="17" t="s">
        <v>141</v>
      </c>
      <c r="BE309" s="147">
        <f>IF(N309="základní",J309,0)</f>
        <v>0</v>
      </c>
      <c r="BF309" s="147">
        <f>IF(N309="snížená",J309,0)</f>
        <v>0</v>
      </c>
      <c r="BG309" s="147">
        <f>IF(N309="zákl. přenesená",J309,0)</f>
        <v>0</v>
      </c>
      <c r="BH309" s="147">
        <f>IF(N309="sníž. přenesená",J309,0)</f>
        <v>0</v>
      </c>
      <c r="BI309" s="147">
        <f>IF(N309="nulová",J309,0)</f>
        <v>0</v>
      </c>
      <c r="BJ309" s="17" t="s">
        <v>74</v>
      </c>
      <c r="BK309" s="147">
        <f>ROUND(I309*H309,2)</f>
        <v>0</v>
      </c>
      <c r="BL309" s="17" t="s">
        <v>82</v>
      </c>
      <c r="BM309" s="146" t="s">
        <v>351</v>
      </c>
    </row>
    <row r="310" spans="2:51" s="12" customFormat="1" ht="12">
      <c r="B310" s="148"/>
      <c r="D310" s="149" t="s">
        <v>147</v>
      </c>
      <c r="E310" s="150" t="s">
        <v>1</v>
      </c>
      <c r="F310" s="151" t="s">
        <v>157</v>
      </c>
      <c r="H310" s="150" t="s">
        <v>1</v>
      </c>
      <c r="I310" s="152"/>
      <c r="L310" s="148"/>
      <c r="M310" s="153"/>
      <c r="T310" s="154"/>
      <c r="AT310" s="150" t="s">
        <v>147</v>
      </c>
      <c r="AU310" s="150" t="s">
        <v>78</v>
      </c>
      <c r="AV310" s="12" t="s">
        <v>74</v>
      </c>
      <c r="AW310" s="12" t="s">
        <v>29</v>
      </c>
      <c r="AX310" s="12" t="s">
        <v>70</v>
      </c>
      <c r="AY310" s="150" t="s">
        <v>141</v>
      </c>
    </row>
    <row r="311" spans="2:51" s="12" customFormat="1" ht="20">
      <c r="B311" s="148"/>
      <c r="D311" s="149" t="s">
        <v>147</v>
      </c>
      <c r="E311" s="150" t="s">
        <v>1</v>
      </c>
      <c r="F311" s="151" t="s">
        <v>352</v>
      </c>
      <c r="H311" s="150" t="s">
        <v>1</v>
      </c>
      <c r="I311" s="152"/>
      <c r="L311" s="148"/>
      <c r="M311" s="153"/>
      <c r="T311" s="154"/>
      <c r="AT311" s="150" t="s">
        <v>147</v>
      </c>
      <c r="AU311" s="150" t="s">
        <v>78</v>
      </c>
      <c r="AV311" s="12" t="s">
        <v>74</v>
      </c>
      <c r="AW311" s="12" t="s">
        <v>29</v>
      </c>
      <c r="AX311" s="12" t="s">
        <v>70</v>
      </c>
      <c r="AY311" s="150" t="s">
        <v>141</v>
      </c>
    </row>
    <row r="312" spans="2:51" s="13" customFormat="1" ht="12">
      <c r="B312" s="155"/>
      <c r="D312" s="149" t="s">
        <v>147</v>
      </c>
      <c r="E312" s="156" t="s">
        <v>1</v>
      </c>
      <c r="F312" s="157" t="s">
        <v>353</v>
      </c>
      <c r="H312" s="158">
        <v>0.296</v>
      </c>
      <c r="I312" s="159"/>
      <c r="L312" s="155"/>
      <c r="M312" s="160"/>
      <c r="T312" s="161"/>
      <c r="AT312" s="156" t="s">
        <v>147</v>
      </c>
      <c r="AU312" s="156" t="s">
        <v>78</v>
      </c>
      <c r="AV312" s="13" t="s">
        <v>78</v>
      </c>
      <c r="AW312" s="13" t="s">
        <v>29</v>
      </c>
      <c r="AX312" s="13" t="s">
        <v>70</v>
      </c>
      <c r="AY312" s="156" t="s">
        <v>141</v>
      </c>
    </row>
    <row r="313" spans="2:51" s="14" customFormat="1" ht="12">
      <c r="B313" s="162"/>
      <c r="D313" s="149" t="s">
        <v>147</v>
      </c>
      <c r="E313" s="163" t="s">
        <v>1</v>
      </c>
      <c r="F313" s="164" t="s">
        <v>151</v>
      </c>
      <c r="H313" s="165">
        <v>0.296</v>
      </c>
      <c r="I313" s="166"/>
      <c r="L313" s="162"/>
      <c r="M313" s="167"/>
      <c r="T313" s="168"/>
      <c r="AT313" s="163" t="s">
        <v>147</v>
      </c>
      <c r="AU313" s="163" t="s">
        <v>78</v>
      </c>
      <c r="AV313" s="14" t="s">
        <v>82</v>
      </c>
      <c r="AW313" s="14" t="s">
        <v>29</v>
      </c>
      <c r="AX313" s="14" t="s">
        <v>74</v>
      </c>
      <c r="AY313" s="163" t="s">
        <v>141</v>
      </c>
    </row>
    <row r="314" spans="2:65" s="1" customFormat="1" ht="16.5" customHeight="1">
      <c r="B314" s="133"/>
      <c r="C314" s="134" t="s">
        <v>354</v>
      </c>
      <c r="D314" s="134" t="s">
        <v>143</v>
      </c>
      <c r="E314" s="135" t="s">
        <v>355</v>
      </c>
      <c r="F314" s="136" t="s">
        <v>356</v>
      </c>
      <c r="G314" s="137" t="s">
        <v>146</v>
      </c>
      <c r="H314" s="138">
        <v>0.72</v>
      </c>
      <c r="I314" s="139"/>
      <c r="J314" s="140">
        <f>ROUND(I314*H314,2)</f>
        <v>0</v>
      </c>
      <c r="K314" s="141"/>
      <c r="L314" s="32"/>
      <c r="M314" s="142" t="s">
        <v>1</v>
      </c>
      <c r="N314" s="143" t="s">
        <v>37</v>
      </c>
      <c r="P314" s="144">
        <f>O314*H314</f>
        <v>0</v>
      </c>
      <c r="Q314" s="144">
        <v>0</v>
      </c>
      <c r="R314" s="144">
        <f>Q314*H314</f>
        <v>0</v>
      </c>
      <c r="S314" s="144">
        <v>0</v>
      </c>
      <c r="T314" s="145">
        <f>S314*H314</f>
        <v>0</v>
      </c>
      <c r="AR314" s="146" t="s">
        <v>82</v>
      </c>
      <c r="AT314" s="146" t="s">
        <v>143</v>
      </c>
      <c r="AU314" s="146" t="s">
        <v>78</v>
      </c>
      <c r="AY314" s="17" t="s">
        <v>141</v>
      </c>
      <c r="BE314" s="147">
        <f>IF(N314="základní",J314,0)</f>
        <v>0</v>
      </c>
      <c r="BF314" s="147">
        <f>IF(N314="snížená",J314,0)</f>
        <v>0</v>
      </c>
      <c r="BG314" s="147">
        <f>IF(N314="zákl. přenesená",J314,0)</f>
        <v>0</v>
      </c>
      <c r="BH314" s="147">
        <f>IF(N314="sníž. přenesená",J314,0)</f>
        <v>0</v>
      </c>
      <c r="BI314" s="147">
        <f>IF(N314="nulová",J314,0)</f>
        <v>0</v>
      </c>
      <c r="BJ314" s="17" t="s">
        <v>74</v>
      </c>
      <c r="BK314" s="147">
        <f>ROUND(I314*H314,2)</f>
        <v>0</v>
      </c>
      <c r="BL314" s="17" t="s">
        <v>82</v>
      </c>
      <c r="BM314" s="146" t="s">
        <v>357</v>
      </c>
    </row>
    <row r="315" spans="2:51" s="12" customFormat="1" ht="12">
      <c r="B315" s="148"/>
      <c r="D315" s="149" t="s">
        <v>147</v>
      </c>
      <c r="E315" s="150" t="s">
        <v>1</v>
      </c>
      <c r="F315" s="151" t="s">
        <v>157</v>
      </c>
      <c r="H315" s="150" t="s">
        <v>1</v>
      </c>
      <c r="I315" s="152"/>
      <c r="L315" s="148"/>
      <c r="M315" s="153"/>
      <c r="T315" s="154"/>
      <c r="AT315" s="150" t="s">
        <v>147</v>
      </c>
      <c r="AU315" s="150" t="s">
        <v>78</v>
      </c>
      <c r="AV315" s="12" t="s">
        <v>74</v>
      </c>
      <c r="AW315" s="12" t="s">
        <v>29</v>
      </c>
      <c r="AX315" s="12" t="s">
        <v>70</v>
      </c>
      <c r="AY315" s="150" t="s">
        <v>141</v>
      </c>
    </row>
    <row r="316" spans="2:51" s="12" customFormat="1" ht="12">
      <c r="B316" s="148"/>
      <c r="D316" s="149" t="s">
        <v>147</v>
      </c>
      <c r="E316" s="150" t="s">
        <v>1</v>
      </c>
      <c r="F316" s="151" t="s">
        <v>358</v>
      </c>
      <c r="H316" s="150" t="s">
        <v>1</v>
      </c>
      <c r="I316" s="152"/>
      <c r="L316" s="148"/>
      <c r="M316" s="153"/>
      <c r="T316" s="154"/>
      <c r="AT316" s="150" t="s">
        <v>147</v>
      </c>
      <c r="AU316" s="150" t="s">
        <v>78</v>
      </c>
      <c r="AV316" s="12" t="s">
        <v>74</v>
      </c>
      <c r="AW316" s="12" t="s">
        <v>29</v>
      </c>
      <c r="AX316" s="12" t="s">
        <v>70</v>
      </c>
      <c r="AY316" s="150" t="s">
        <v>141</v>
      </c>
    </row>
    <row r="317" spans="2:51" s="13" customFormat="1" ht="12">
      <c r="B317" s="155"/>
      <c r="D317" s="149" t="s">
        <v>147</v>
      </c>
      <c r="E317" s="156" t="s">
        <v>1</v>
      </c>
      <c r="F317" s="157" t="s">
        <v>359</v>
      </c>
      <c r="H317" s="158">
        <v>0.72</v>
      </c>
      <c r="I317" s="159"/>
      <c r="L317" s="155"/>
      <c r="M317" s="160"/>
      <c r="T317" s="161"/>
      <c r="AT317" s="156" t="s">
        <v>147</v>
      </c>
      <c r="AU317" s="156" t="s">
        <v>78</v>
      </c>
      <c r="AV317" s="13" t="s">
        <v>78</v>
      </c>
      <c r="AW317" s="13" t="s">
        <v>29</v>
      </c>
      <c r="AX317" s="13" t="s">
        <v>70</v>
      </c>
      <c r="AY317" s="156" t="s">
        <v>141</v>
      </c>
    </row>
    <row r="318" spans="2:51" s="14" customFormat="1" ht="12">
      <c r="B318" s="162"/>
      <c r="D318" s="149" t="s">
        <v>147</v>
      </c>
      <c r="E318" s="163" t="s">
        <v>1</v>
      </c>
      <c r="F318" s="164" t="s">
        <v>151</v>
      </c>
      <c r="H318" s="165">
        <v>0.72</v>
      </c>
      <c r="I318" s="166"/>
      <c r="L318" s="162"/>
      <c r="M318" s="167"/>
      <c r="T318" s="168"/>
      <c r="AT318" s="163" t="s">
        <v>147</v>
      </c>
      <c r="AU318" s="163" t="s">
        <v>78</v>
      </c>
      <c r="AV318" s="14" t="s">
        <v>82</v>
      </c>
      <c r="AW318" s="14" t="s">
        <v>29</v>
      </c>
      <c r="AX318" s="14" t="s">
        <v>74</v>
      </c>
      <c r="AY318" s="163" t="s">
        <v>141</v>
      </c>
    </row>
    <row r="319" spans="2:65" s="1" customFormat="1" ht="16.5" customHeight="1">
      <c r="B319" s="133"/>
      <c r="C319" s="134" t="s">
        <v>232</v>
      </c>
      <c r="D319" s="134" t="s">
        <v>143</v>
      </c>
      <c r="E319" s="135" t="s">
        <v>360</v>
      </c>
      <c r="F319" s="136" t="s">
        <v>361</v>
      </c>
      <c r="G319" s="137" t="s">
        <v>146</v>
      </c>
      <c r="H319" s="138">
        <v>0.72</v>
      </c>
      <c r="I319" s="139"/>
      <c r="J319" s="140">
        <f>ROUND(I319*H319,2)</f>
        <v>0</v>
      </c>
      <c r="K319" s="141"/>
      <c r="L319" s="32"/>
      <c r="M319" s="142" t="s">
        <v>1</v>
      </c>
      <c r="N319" s="143" t="s">
        <v>37</v>
      </c>
      <c r="P319" s="144">
        <f>O319*H319</f>
        <v>0</v>
      </c>
      <c r="Q319" s="144">
        <v>0</v>
      </c>
      <c r="R319" s="144">
        <f>Q319*H319</f>
        <v>0</v>
      </c>
      <c r="S319" s="144">
        <v>0</v>
      </c>
      <c r="T319" s="145">
        <f>S319*H319</f>
        <v>0</v>
      </c>
      <c r="AR319" s="146" t="s">
        <v>82</v>
      </c>
      <c r="AT319" s="146" t="s">
        <v>143</v>
      </c>
      <c r="AU319" s="146" t="s">
        <v>78</v>
      </c>
      <c r="AY319" s="17" t="s">
        <v>141</v>
      </c>
      <c r="BE319" s="147">
        <f>IF(N319="základní",J319,0)</f>
        <v>0</v>
      </c>
      <c r="BF319" s="147">
        <f>IF(N319="snížená",J319,0)</f>
        <v>0</v>
      </c>
      <c r="BG319" s="147">
        <f>IF(N319="zákl. přenesená",J319,0)</f>
        <v>0</v>
      </c>
      <c r="BH319" s="147">
        <f>IF(N319="sníž. přenesená",J319,0)</f>
        <v>0</v>
      </c>
      <c r="BI319" s="147">
        <f>IF(N319="nulová",J319,0)</f>
        <v>0</v>
      </c>
      <c r="BJ319" s="17" t="s">
        <v>74</v>
      </c>
      <c r="BK319" s="147">
        <f>ROUND(I319*H319,2)</f>
        <v>0</v>
      </c>
      <c r="BL319" s="17" t="s">
        <v>82</v>
      </c>
      <c r="BM319" s="146" t="s">
        <v>362</v>
      </c>
    </row>
    <row r="320" spans="2:65" s="1" customFormat="1" ht="24.15" customHeight="1">
      <c r="B320" s="133"/>
      <c r="C320" s="134" t="s">
        <v>363</v>
      </c>
      <c r="D320" s="134" t="s">
        <v>143</v>
      </c>
      <c r="E320" s="135" t="s">
        <v>364</v>
      </c>
      <c r="F320" s="136" t="s">
        <v>365</v>
      </c>
      <c r="G320" s="137" t="s">
        <v>146</v>
      </c>
      <c r="H320" s="138">
        <v>271.58</v>
      </c>
      <c r="I320" s="139"/>
      <c r="J320" s="140">
        <f>ROUND(I320*H320,2)</f>
        <v>0</v>
      </c>
      <c r="K320" s="141"/>
      <c r="L320" s="32"/>
      <c r="M320" s="142" t="s">
        <v>1</v>
      </c>
      <c r="N320" s="143" t="s">
        <v>37</v>
      </c>
      <c r="P320" s="144">
        <f>O320*H320</f>
        <v>0</v>
      </c>
      <c r="Q320" s="144">
        <v>0</v>
      </c>
      <c r="R320" s="144">
        <f>Q320*H320</f>
        <v>0</v>
      </c>
      <c r="S320" s="144">
        <v>0</v>
      </c>
      <c r="T320" s="145">
        <f>S320*H320</f>
        <v>0</v>
      </c>
      <c r="AR320" s="146" t="s">
        <v>82</v>
      </c>
      <c r="AT320" s="146" t="s">
        <v>143</v>
      </c>
      <c r="AU320" s="146" t="s">
        <v>78</v>
      </c>
      <c r="AY320" s="17" t="s">
        <v>141</v>
      </c>
      <c r="BE320" s="147">
        <f>IF(N320="základní",J320,0)</f>
        <v>0</v>
      </c>
      <c r="BF320" s="147">
        <f>IF(N320="snížená",J320,0)</f>
        <v>0</v>
      </c>
      <c r="BG320" s="147">
        <f>IF(N320="zákl. přenesená",J320,0)</f>
        <v>0</v>
      </c>
      <c r="BH320" s="147">
        <f>IF(N320="sníž. přenesená",J320,0)</f>
        <v>0</v>
      </c>
      <c r="BI320" s="147">
        <f>IF(N320="nulová",J320,0)</f>
        <v>0</v>
      </c>
      <c r="BJ320" s="17" t="s">
        <v>74</v>
      </c>
      <c r="BK320" s="147">
        <f>ROUND(I320*H320,2)</f>
        <v>0</v>
      </c>
      <c r="BL320" s="17" t="s">
        <v>82</v>
      </c>
      <c r="BM320" s="146" t="s">
        <v>366</v>
      </c>
    </row>
    <row r="321" spans="2:51" s="12" customFormat="1" ht="12">
      <c r="B321" s="148"/>
      <c r="D321" s="149" t="s">
        <v>147</v>
      </c>
      <c r="E321" s="150" t="s">
        <v>1</v>
      </c>
      <c r="F321" s="151" t="s">
        <v>367</v>
      </c>
      <c r="H321" s="150" t="s">
        <v>1</v>
      </c>
      <c r="I321" s="152"/>
      <c r="L321" s="148"/>
      <c r="M321" s="153"/>
      <c r="T321" s="154"/>
      <c r="AT321" s="150" t="s">
        <v>147</v>
      </c>
      <c r="AU321" s="150" t="s">
        <v>78</v>
      </c>
      <c r="AV321" s="12" t="s">
        <v>74</v>
      </c>
      <c r="AW321" s="12" t="s">
        <v>29</v>
      </c>
      <c r="AX321" s="12" t="s">
        <v>70</v>
      </c>
      <c r="AY321" s="150" t="s">
        <v>141</v>
      </c>
    </row>
    <row r="322" spans="2:51" s="13" customFormat="1" ht="12">
      <c r="B322" s="155"/>
      <c r="D322" s="149" t="s">
        <v>147</v>
      </c>
      <c r="E322" s="156" t="s">
        <v>1</v>
      </c>
      <c r="F322" s="157" t="s">
        <v>368</v>
      </c>
      <c r="H322" s="158">
        <v>271.58</v>
      </c>
      <c r="I322" s="159"/>
      <c r="L322" s="155"/>
      <c r="M322" s="160"/>
      <c r="T322" s="161"/>
      <c r="AT322" s="156" t="s">
        <v>147</v>
      </c>
      <c r="AU322" s="156" t="s">
        <v>78</v>
      </c>
      <c r="AV322" s="13" t="s">
        <v>78</v>
      </c>
      <c r="AW322" s="13" t="s">
        <v>29</v>
      </c>
      <c r="AX322" s="13" t="s">
        <v>70</v>
      </c>
      <c r="AY322" s="156" t="s">
        <v>141</v>
      </c>
    </row>
    <row r="323" spans="2:51" s="14" customFormat="1" ht="12">
      <c r="B323" s="162"/>
      <c r="D323" s="149" t="s">
        <v>147</v>
      </c>
      <c r="E323" s="163" t="s">
        <v>1</v>
      </c>
      <c r="F323" s="164" t="s">
        <v>151</v>
      </c>
      <c r="H323" s="165">
        <v>271.58</v>
      </c>
      <c r="I323" s="166"/>
      <c r="L323" s="162"/>
      <c r="M323" s="167"/>
      <c r="T323" s="168"/>
      <c r="AT323" s="163" t="s">
        <v>147</v>
      </c>
      <c r="AU323" s="163" t="s">
        <v>78</v>
      </c>
      <c r="AV323" s="14" t="s">
        <v>82</v>
      </c>
      <c r="AW323" s="14" t="s">
        <v>29</v>
      </c>
      <c r="AX323" s="14" t="s">
        <v>74</v>
      </c>
      <c r="AY323" s="163" t="s">
        <v>141</v>
      </c>
    </row>
    <row r="324" spans="2:65" s="1" customFormat="1" ht="16.5" customHeight="1">
      <c r="B324" s="133"/>
      <c r="C324" s="134" t="s">
        <v>237</v>
      </c>
      <c r="D324" s="134" t="s">
        <v>143</v>
      </c>
      <c r="E324" s="135" t="s">
        <v>369</v>
      </c>
      <c r="F324" s="136" t="s">
        <v>370</v>
      </c>
      <c r="G324" s="137" t="s">
        <v>146</v>
      </c>
      <c r="H324" s="138">
        <v>263.47</v>
      </c>
      <c r="I324" s="139"/>
      <c r="J324" s="140">
        <f>ROUND(I324*H324,2)</f>
        <v>0</v>
      </c>
      <c r="K324" s="141"/>
      <c r="L324" s="32"/>
      <c r="M324" s="142" t="s">
        <v>1</v>
      </c>
      <c r="N324" s="143" t="s">
        <v>37</v>
      </c>
      <c r="P324" s="144">
        <f>O324*H324</f>
        <v>0</v>
      </c>
      <c r="Q324" s="144">
        <v>0</v>
      </c>
      <c r="R324" s="144">
        <f>Q324*H324</f>
        <v>0</v>
      </c>
      <c r="S324" s="144">
        <v>0</v>
      </c>
      <c r="T324" s="145">
        <f>S324*H324</f>
        <v>0</v>
      </c>
      <c r="AR324" s="146" t="s">
        <v>82</v>
      </c>
      <c r="AT324" s="146" t="s">
        <v>143</v>
      </c>
      <c r="AU324" s="146" t="s">
        <v>78</v>
      </c>
      <c r="AY324" s="17" t="s">
        <v>141</v>
      </c>
      <c r="BE324" s="147">
        <f>IF(N324="základní",J324,0)</f>
        <v>0</v>
      </c>
      <c r="BF324" s="147">
        <f>IF(N324="snížená",J324,0)</f>
        <v>0</v>
      </c>
      <c r="BG324" s="147">
        <f>IF(N324="zákl. přenesená",J324,0)</f>
        <v>0</v>
      </c>
      <c r="BH324" s="147">
        <f>IF(N324="sníž. přenesená",J324,0)</f>
        <v>0</v>
      </c>
      <c r="BI324" s="147">
        <f>IF(N324="nulová",J324,0)</f>
        <v>0</v>
      </c>
      <c r="BJ324" s="17" t="s">
        <v>74</v>
      </c>
      <c r="BK324" s="147">
        <f>ROUND(I324*H324,2)</f>
        <v>0</v>
      </c>
      <c r="BL324" s="17" t="s">
        <v>82</v>
      </c>
      <c r="BM324" s="146" t="s">
        <v>371</v>
      </c>
    </row>
    <row r="325" spans="2:51" s="12" customFormat="1" ht="12">
      <c r="B325" s="148"/>
      <c r="D325" s="149" t="s">
        <v>147</v>
      </c>
      <c r="E325" s="150" t="s">
        <v>1</v>
      </c>
      <c r="F325" s="151"/>
      <c r="H325" s="150" t="s">
        <v>1</v>
      </c>
      <c r="I325" s="152"/>
      <c r="L325" s="148"/>
      <c r="M325" s="153"/>
      <c r="T325" s="154"/>
      <c r="AT325" s="150" t="s">
        <v>147</v>
      </c>
      <c r="AU325" s="150" t="s">
        <v>78</v>
      </c>
      <c r="AV325" s="12" t="s">
        <v>74</v>
      </c>
      <c r="AW325" s="12" t="s">
        <v>29</v>
      </c>
      <c r="AX325" s="12" t="s">
        <v>70</v>
      </c>
      <c r="AY325" s="150" t="s">
        <v>141</v>
      </c>
    </row>
    <row r="326" spans="2:51" s="12" customFormat="1" ht="12">
      <c r="B326" s="148"/>
      <c r="D326" s="149" t="s">
        <v>147</v>
      </c>
      <c r="E326" s="150" t="s">
        <v>1</v>
      </c>
      <c r="F326" s="151" t="s">
        <v>210</v>
      </c>
      <c r="H326" s="150" t="s">
        <v>1</v>
      </c>
      <c r="I326" s="152"/>
      <c r="L326" s="148"/>
      <c r="M326" s="153"/>
      <c r="T326" s="154"/>
      <c r="AT326" s="150" t="s">
        <v>147</v>
      </c>
      <c r="AU326" s="150" t="s">
        <v>78</v>
      </c>
      <c r="AV326" s="12" t="s">
        <v>74</v>
      </c>
      <c r="AW326" s="12" t="s">
        <v>29</v>
      </c>
      <c r="AX326" s="12" t="s">
        <v>70</v>
      </c>
      <c r="AY326" s="150" t="s">
        <v>141</v>
      </c>
    </row>
    <row r="327" spans="2:51" s="13" customFormat="1" ht="12">
      <c r="B327" s="155"/>
      <c r="D327" s="149" t="s">
        <v>147</v>
      </c>
      <c r="E327" s="156" t="s">
        <v>1</v>
      </c>
      <c r="F327" s="157" t="s">
        <v>372</v>
      </c>
      <c r="H327" s="158">
        <v>10.43</v>
      </c>
      <c r="I327" s="159"/>
      <c r="L327" s="155"/>
      <c r="M327" s="160"/>
      <c r="T327" s="161"/>
      <c r="AT327" s="156" t="s">
        <v>147</v>
      </c>
      <c r="AU327" s="156" t="s">
        <v>78</v>
      </c>
      <c r="AV327" s="13" t="s">
        <v>78</v>
      </c>
      <c r="AW327" s="13" t="s">
        <v>29</v>
      </c>
      <c r="AX327" s="13" t="s">
        <v>70</v>
      </c>
      <c r="AY327" s="156" t="s">
        <v>141</v>
      </c>
    </row>
    <row r="328" spans="2:51" s="12" customFormat="1" ht="12">
      <c r="B328" s="148"/>
      <c r="D328" s="149" t="s">
        <v>147</v>
      </c>
      <c r="E328" s="150" t="s">
        <v>1</v>
      </c>
      <c r="F328" s="151" t="s">
        <v>272</v>
      </c>
      <c r="H328" s="150" t="s">
        <v>1</v>
      </c>
      <c r="I328" s="152"/>
      <c r="L328" s="148"/>
      <c r="M328" s="153"/>
      <c r="T328" s="154"/>
      <c r="AT328" s="150" t="s">
        <v>147</v>
      </c>
      <c r="AU328" s="150" t="s">
        <v>78</v>
      </c>
      <c r="AV328" s="12" t="s">
        <v>74</v>
      </c>
      <c r="AW328" s="12" t="s">
        <v>29</v>
      </c>
      <c r="AX328" s="12" t="s">
        <v>70</v>
      </c>
      <c r="AY328" s="150" t="s">
        <v>141</v>
      </c>
    </row>
    <row r="329" spans="2:51" s="13" customFormat="1" ht="12">
      <c r="B329" s="155"/>
      <c r="D329" s="149" t="s">
        <v>147</v>
      </c>
      <c r="E329" s="156" t="s">
        <v>1</v>
      </c>
      <c r="F329" s="157" t="s">
        <v>373</v>
      </c>
      <c r="H329" s="158">
        <v>86.22</v>
      </c>
      <c r="I329" s="159"/>
      <c r="L329" s="155"/>
      <c r="M329" s="160"/>
      <c r="T329" s="161"/>
      <c r="AT329" s="156" t="s">
        <v>147</v>
      </c>
      <c r="AU329" s="156" t="s">
        <v>78</v>
      </c>
      <c r="AV329" s="13" t="s">
        <v>78</v>
      </c>
      <c r="AW329" s="13" t="s">
        <v>29</v>
      </c>
      <c r="AX329" s="13" t="s">
        <v>70</v>
      </c>
      <c r="AY329" s="156" t="s">
        <v>141</v>
      </c>
    </row>
    <row r="330" spans="2:51" s="12" customFormat="1" ht="12">
      <c r="B330" s="148"/>
      <c r="D330" s="149" t="s">
        <v>147</v>
      </c>
      <c r="E330" s="150" t="s">
        <v>1</v>
      </c>
      <c r="F330" s="151" t="s">
        <v>276</v>
      </c>
      <c r="H330" s="150" t="s">
        <v>1</v>
      </c>
      <c r="I330" s="152"/>
      <c r="L330" s="148"/>
      <c r="M330" s="153"/>
      <c r="T330" s="154"/>
      <c r="AT330" s="150" t="s">
        <v>147</v>
      </c>
      <c r="AU330" s="150" t="s">
        <v>78</v>
      </c>
      <c r="AV330" s="12" t="s">
        <v>74</v>
      </c>
      <c r="AW330" s="12" t="s">
        <v>29</v>
      </c>
      <c r="AX330" s="12" t="s">
        <v>70</v>
      </c>
      <c r="AY330" s="150" t="s">
        <v>141</v>
      </c>
    </row>
    <row r="331" spans="2:51" s="13" customFormat="1" ht="12">
      <c r="B331" s="155"/>
      <c r="D331" s="149" t="s">
        <v>147</v>
      </c>
      <c r="E331" s="156" t="s">
        <v>1</v>
      </c>
      <c r="F331" s="157" t="s">
        <v>374</v>
      </c>
      <c r="H331" s="158">
        <v>89.38</v>
      </c>
      <c r="I331" s="159"/>
      <c r="L331" s="155"/>
      <c r="M331" s="160"/>
      <c r="T331" s="161"/>
      <c r="AT331" s="156" t="s">
        <v>147</v>
      </c>
      <c r="AU331" s="156" t="s">
        <v>78</v>
      </c>
      <c r="AV331" s="13" t="s">
        <v>78</v>
      </c>
      <c r="AW331" s="13" t="s">
        <v>29</v>
      </c>
      <c r="AX331" s="13" t="s">
        <v>70</v>
      </c>
      <c r="AY331" s="156" t="s">
        <v>141</v>
      </c>
    </row>
    <row r="332" spans="2:51" s="12" customFormat="1" ht="12">
      <c r="B332" s="148"/>
      <c r="D332" s="149" t="s">
        <v>147</v>
      </c>
      <c r="E332" s="150" t="s">
        <v>1</v>
      </c>
      <c r="F332" s="151" t="s">
        <v>320</v>
      </c>
      <c r="H332" s="150" t="s">
        <v>1</v>
      </c>
      <c r="I332" s="152"/>
      <c r="L332" s="148"/>
      <c r="M332" s="153"/>
      <c r="T332" s="154"/>
      <c r="AT332" s="150" t="s">
        <v>147</v>
      </c>
      <c r="AU332" s="150" t="s">
        <v>78</v>
      </c>
      <c r="AV332" s="12" t="s">
        <v>74</v>
      </c>
      <c r="AW332" s="12" t="s">
        <v>29</v>
      </c>
      <c r="AX332" s="12" t="s">
        <v>70</v>
      </c>
      <c r="AY332" s="150" t="s">
        <v>141</v>
      </c>
    </row>
    <row r="333" spans="2:51" s="13" customFormat="1" ht="12">
      <c r="B333" s="155"/>
      <c r="D333" s="149" t="s">
        <v>147</v>
      </c>
      <c r="E333" s="156" t="s">
        <v>1</v>
      </c>
      <c r="F333" s="157" t="s">
        <v>375</v>
      </c>
      <c r="H333" s="158">
        <v>77.44</v>
      </c>
      <c r="I333" s="159"/>
      <c r="L333" s="155"/>
      <c r="M333" s="160"/>
      <c r="T333" s="161"/>
      <c r="AT333" s="156" t="s">
        <v>147</v>
      </c>
      <c r="AU333" s="156" t="s">
        <v>78</v>
      </c>
      <c r="AV333" s="13" t="s">
        <v>78</v>
      </c>
      <c r="AW333" s="13" t="s">
        <v>29</v>
      </c>
      <c r="AX333" s="13" t="s">
        <v>70</v>
      </c>
      <c r="AY333" s="156" t="s">
        <v>141</v>
      </c>
    </row>
    <row r="334" spans="2:51" s="14" customFormat="1" ht="12">
      <c r="B334" s="162"/>
      <c r="D334" s="149" t="s">
        <v>147</v>
      </c>
      <c r="E334" s="163" t="s">
        <v>1</v>
      </c>
      <c r="F334" s="164" t="s">
        <v>151</v>
      </c>
      <c r="H334" s="165">
        <v>263.47</v>
      </c>
      <c r="I334" s="166"/>
      <c r="L334" s="162"/>
      <c r="M334" s="167"/>
      <c r="T334" s="168"/>
      <c r="AT334" s="163" t="s">
        <v>147</v>
      </c>
      <c r="AU334" s="163" t="s">
        <v>78</v>
      </c>
      <c r="AV334" s="14" t="s">
        <v>82</v>
      </c>
      <c r="AW334" s="14" t="s">
        <v>29</v>
      </c>
      <c r="AX334" s="14" t="s">
        <v>74</v>
      </c>
      <c r="AY334" s="163" t="s">
        <v>141</v>
      </c>
    </row>
    <row r="335" spans="2:63" s="11" customFormat="1" ht="22.75" customHeight="1">
      <c r="B335" s="121"/>
      <c r="D335" s="122" t="s">
        <v>69</v>
      </c>
      <c r="E335" s="131" t="s">
        <v>176</v>
      </c>
      <c r="F335" s="131" t="s">
        <v>376</v>
      </c>
      <c r="I335" s="124"/>
      <c r="J335" s="132">
        <f>BK335</f>
        <v>0</v>
      </c>
      <c r="L335" s="121"/>
      <c r="M335" s="126"/>
      <c r="P335" s="127">
        <f>SUM(P336:P469)</f>
        <v>0</v>
      </c>
      <c r="R335" s="127">
        <f>SUM(R336:R469)</f>
        <v>0</v>
      </c>
      <c r="T335" s="128">
        <f>SUM(T336:T469)</f>
        <v>0</v>
      </c>
      <c r="AR335" s="122" t="s">
        <v>74</v>
      </c>
      <c r="AT335" s="129" t="s">
        <v>69</v>
      </c>
      <c r="AU335" s="129" t="s">
        <v>74</v>
      </c>
      <c r="AY335" s="122" t="s">
        <v>141</v>
      </c>
      <c r="BK335" s="130">
        <f>SUM(BK336:BK469)</f>
        <v>0</v>
      </c>
    </row>
    <row r="336" spans="2:65" s="1" customFormat="1" ht="24.15" customHeight="1">
      <c r="B336" s="133"/>
      <c r="C336" s="134" t="s">
        <v>377</v>
      </c>
      <c r="D336" s="134" t="s">
        <v>143</v>
      </c>
      <c r="E336" s="135" t="s">
        <v>378</v>
      </c>
      <c r="F336" s="136" t="s">
        <v>379</v>
      </c>
      <c r="G336" s="137" t="s">
        <v>380</v>
      </c>
      <c r="H336" s="138">
        <v>5.6</v>
      </c>
      <c r="I336" s="139"/>
      <c r="J336" s="140">
        <f>ROUND(I336*H336,2)</f>
        <v>0</v>
      </c>
      <c r="K336" s="141"/>
      <c r="L336" s="32"/>
      <c r="M336" s="142" t="s">
        <v>1</v>
      </c>
      <c r="N336" s="143" t="s">
        <v>37</v>
      </c>
      <c r="P336" s="144">
        <f>O336*H336</f>
        <v>0</v>
      </c>
      <c r="Q336" s="144">
        <v>0</v>
      </c>
      <c r="R336" s="144">
        <f>Q336*H336</f>
        <v>0</v>
      </c>
      <c r="S336" s="144">
        <v>0</v>
      </c>
      <c r="T336" s="145">
        <f>S336*H336</f>
        <v>0</v>
      </c>
      <c r="AR336" s="146" t="s">
        <v>82</v>
      </c>
      <c r="AT336" s="146" t="s">
        <v>143</v>
      </c>
      <c r="AU336" s="146" t="s">
        <v>78</v>
      </c>
      <c r="AY336" s="17" t="s">
        <v>141</v>
      </c>
      <c r="BE336" s="147">
        <f>IF(N336="základní",J336,0)</f>
        <v>0</v>
      </c>
      <c r="BF336" s="147">
        <f>IF(N336="snížená",J336,0)</f>
        <v>0</v>
      </c>
      <c r="BG336" s="147">
        <f>IF(N336="zákl. přenesená",J336,0)</f>
        <v>0</v>
      </c>
      <c r="BH336" s="147">
        <f>IF(N336="sníž. přenesená",J336,0)</f>
        <v>0</v>
      </c>
      <c r="BI336" s="147">
        <f>IF(N336="nulová",J336,0)</f>
        <v>0</v>
      </c>
      <c r="BJ336" s="17" t="s">
        <v>74</v>
      </c>
      <c r="BK336" s="147">
        <f>ROUND(I336*H336,2)</f>
        <v>0</v>
      </c>
      <c r="BL336" s="17" t="s">
        <v>82</v>
      </c>
      <c r="BM336" s="146" t="s">
        <v>381</v>
      </c>
    </row>
    <row r="337" spans="2:51" s="12" customFormat="1" ht="12">
      <c r="B337" s="148"/>
      <c r="D337" s="149" t="s">
        <v>147</v>
      </c>
      <c r="E337" s="150" t="s">
        <v>1</v>
      </c>
      <c r="F337" s="151" t="s">
        <v>157</v>
      </c>
      <c r="H337" s="150" t="s">
        <v>1</v>
      </c>
      <c r="I337" s="152"/>
      <c r="L337" s="148"/>
      <c r="M337" s="153"/>
      <c r="T337" s="154"/>
      <c r="AT337" s="150" t="s">
        <v>147</v>
      </c>
      <c r="AU337" s="150" t="s">
        <v>78</v>
      </c>
      <c r="AV337" s="12" t="s">
        <v>74</v>
      </c>
      <c r="AW337" s="12" t="s">
        <v>29</v>
      </c>
      <c r="AX337" s="12" t="s">
        <v>70</v>
      </c>
      <c r="AY337" s="150" t="s">
        <v>141</v>
      </c>
    </row>
    <row r="338" spans="2:51" s="12" customFormat="1" ht="12">
      <c r="B338" s="148"/>
      <c r="D338" s="149" t="s">
        <v>147</v>
      </c>
      <c r="E338" s="150" t="s">
        <v>1</v>
      </c>
      <c r="F338" s="151" t="s">
        <v>382</v>
      </c>
      <c r="H338" s="150" t="s">
        <v>1</v>
      </c>
      <c r="I338" s="152"/>
      <c r="L338" s="148"/>
      <c r="M338" s="153"/>
      <c r="T338" s="154"/>
      <c r="AT338" s="150" t="s">
        <v>147</v>
      </c>
      <c r="AU338" s="150" t="s">
        <v>78</v>
      </c>
      <c r="AV338" s="12" t="s">
        <v>74</v>
      </c>
      <c r="AW338" s="12" t="s">
        <v>29</v>
      </c>
      <c r="AX338" s="12" t="s">
        <v>70</v>
      </c>
      <c r="AY338" s="150" t="s">
        <v>141</v>
      </c>
    </row>
    <row r="339" spans="2:51" s="13" customFormat="1" ht="12">
      <c r="B339" s="155"/>
      <c r="D339" s="149" t="s">
        <v>147</v>
      </c>
      <c r="E339" s="156" t="s">
        <v>1</v>
      </c>
      <c r="F339" s="157" t="s">
        <v>383</v>
      </c>
      <c r="H339" s="158">
        <v>5.6</v>
      </c>
      <c r="I339" s="159"/>
      <c r="L339" s="155"/>
      <c r="M339" s="160"/>
      <c r="T339" s="161"/>
      <c r="AT339" s="156" t="s">
        <v>147</v>
      </c>
      <c r="AU339" s="156" t="s">
        <v>78</v>
      </c>
      <c r="AV339" s="13" t="s">
        <v>78</v>
      </c>
      <c r="AW339" s="13" t="s">
        <v>29</v>
      </c>
      <c r="AX339" s="13" t="s">
        <v>70</v>
      </c>
      <c r="AY339" s="156" t="s">
        <v>141</v>
      </c>
    </row>
    <row r="340" spans="2:51" s="14" customFormat="1" ht="12">
      <c r="B340" s="162"/>
      <c r="D340" s="149" t="s">
        <v>147</v>
      </c>
      <c r="E340" s="163" t="s">
        <v>1</v>
      </c>
      <c r="F340" s="164" t="s">
        <v>151</v>
      </c>
      <c r="H340" s="165">
        <v>5.6</v>
      </c>
      <c r="I340" s="166"/>
      <c r="L340" s="162"/>
      <c r="M340" s="167"/>
      <c r="T340" s="168"/>
      <c r="AT340" s="163" t="s">
        <v>147</v>
      </c>
      <c r="AU340" s="163" t="s">
        <v>78</v>
      </c>
      <c r="AV340" s="14" t="s">
        <v>82</v>
      </c>
      <c r="AW340" s="14" t="s">
        <v>29</v>
      </c>
      <c r="AX340" s="14" t="s">
        <v>74</v>
      </c>
      <c r="AY340" s="163" t="s">
        <v>141</v>
      </c>
    </row>
    <row r="341" spans="2:65" s="1" customFormat="1" ht="16.5" customHeight="1">
      <c r="B341" s="133"/>
      <c r="C341" s="169" t="s">
        <v>244</v>
      </c>
      <c r="D341" s="169" t="s">
        <v>159</v>
      </c>
      <c r="E341" s="170" t="s">
        <v>384</v>
      </c>
      <c r="F341" s="171" t="s">
        <v>385</v>
      </c>
      <c r="G341" s="172" t="s">
        <v>380</v>
      </c>
      <c r="H341" s="173">
        <v>5.6</v>
      </c>
      <c r="I341" s="174"/>
      <c r="J341" s="175">
        <f>ROUND(I341*H341,2)</f>
        <v>0</v>
      </c>
      <c r="K341" s="176"/>
      <c r="L341" s="177"/>
      <c r="M341" s="178" t="s">
        <v>1</v>
      </c>
      <c r="N341" s="179" t="s">
        <v>37</v>
      </c>
      <c r="P341" s="144">
        <f>O341*H341</f>
        <v>0</v>
      </c>
      <c r="Q341" s="144">
        <v>0</v>
      </c>
      <c r="R341" s="144">
        <f>Q341*H341</f>
        <v>0</v>
      </c>
      <c r="S341" s="144">
        <v>0</v>
      </c>
      <c r="T341" s="145">
        <f>S341*H341</f>
        <v>0</v>
      </c>
      <c r="AR341" s="146" t="s">
        <v>92</v>
      </c>
      <c r="AT341" s="146" t="s">
        <v>159</v>
      </c>
      <c r="AU341" s="146" t="s">
        <v>78</v>
      </c>
      <c r="AY341" s="17" t="s">
        <v>141</v>
      </c>
      <c r="BE341" s="147">
        <f>IF(N341="základní",J341,0)</f>
        <v>0</v>
      </c>
      <c r="BF341" s="147">
        <f>IF(N341="snížená",J341,0)</f>
        <v>0</v>
      </c>
      <c r="BG341" s="147">
        <f>IF(N341="zákl. přenesená",J341,0)</f>
        <v>0</v>
      </c>
      <c r="BH341" s="147">
        <f>IF(N341="sníž. přenesená",J341,0)</f>
        <v>0</v>
      </c>
      <c r="BI341" s="147">
        <f>IF(N341="nulová",J341,0)</f>
        <v>0</v>
      </c>
      <c r="BJ341" s="17" t="s">
        <v>74</v>
      </c>
      <c r="BK341" s="147">
        <f>ROUND(I341*H341,2)</f>
        <v>0</v>
      </c>
      <c r="BL341" s="17" t="s">
        <v>82</v>
      </c>
      <c r="BM341" s="146" t="s">
        <v>386</v>
      </c>
    </row>
    <row r="342" spans="2:65" s="1" customFormat="1" ht="33" customHeight="1">
      <c r="B342" s="133"/>
      <c r="C342" s="134" t="s">
        <v>387</v>
      </c>
      <c r="D342" s="134" t="s">
        <v>143</v>
      </c>
      <c r="E342" s="135" t="s">
        <v>388</v>
      </c>
      <c r="F342" s="136" t="s">
        <v>389</v>
      </c>
      <c r="G342" s="137" t="s">
        <v>156</v>
      </c>
      <c r="H342" s="138">
        <v>1</v>
      </c>
      <c r="I342" s="139"/>
      <c r="J342" s="140">
        <f>ROUND(I342*H342,2)</f>
        <v>0</v>
      </c>
      <c r="K342" s="141"/>
      <c r="L342" s="32"/>
      <c r="M342" s="142" t="s">
        <v>1</v>
      </c>
      <c r="N342" s="143" t="s">
        <v>37</v>
      </c>
      <c r="P342" s="144">
        <f>O342*H342</f>
        <v>0</v>
      </c>
      <c r="Q342" s="144">
        <v>0</v>
      </c>
      <c r="R342" s="144">
        <f>Q342*H342</f>
        <v>0</v>
      </c>
      <c r="S342" s="144">
        <v>0</v>
      </c>
      <c r="T342" s="145">
        <f>S342*H342</f>
        <v>0</v>
      </c>
      <c r="AR342" s="146" t="s">
        <v>82</v>
      </c>
      <c r="AT342" s="146" t="s">
        <v>143</v>
      </c>
      <c r="AU342" s="146" t="s">
        <v>78</v>
      </c>
      <c r="AY342" s="17" t="s">
        <v>141</v>
      </c>
      <c r="BE342" s="147">
        <f>IF(N342="základní",J342,0)</f>
        <v>0</v>
      </c>
      <c r="BF342" s="147">
        <f>IF(N342="snížená",J342,0)</f>
        <v>0</v>
      </c>
      <c r="BG342" s="147">
        <f>IF(N342="zákl. přenesená",J342,0)</f>
        <v>0</v>
      </c>
      <c r="BH342" s="147">
        <f>IF(N342="sníž. přenesená",J342,0)</f>
        <v>0</v>
      </c>
      <c r="BI342" s="147">
        <f>IF(N342="nulová",J342,0)</f>
        <v>0</v>
      </c>
      <c r="BJ342" s="17" t="s">
        <v>74</v>
      </c>
      <c r="BK342" s="147">
        <f>ROUND(I342*H342,2)</f>
        <v>0</v>
      </c>
      <c r="BL342" s="17" t="s">
        <v>82</v>
      </c>
      <c r="BM342" s="146" t="s">
        <v>390</v>
      </c>
    </row>
    <row r="343" spans="2:51" s="12" customFormat="1" ht="12">
      <c r="B343" s="148"/>
      <c r="D343" s="149" t="s">
        <v>147</v>
      </c>
      <c r="E343" s="150" t="s">
        <v>1</v>
      </c>
      <c r="F343" s="151" t="s">
        <v>391</v>
      </c>
      <c r="H343" s="150" t="s">
        <v>1</v>
      </c>
      <c r="I343" s="152"/>
      <c r="L343" s="148"/>
      <c r="M343" s="153"/>
      <c r="T343" s="154"/>
      <c r="AT343" s="150" t="s">
        <v>147</v>
      </c>
      <c r="AU343" s="150" t="s">
        <v>78</v>
      </c>
      <c r="AV343" s="12" t="s">
        <v>74</v>
      </c>
      <c r="AW343" s="12" t="s">
        <v>29</v>
      </c>
      <c r="AX343" s="12" t="s">
        <v>70</v>
      </c>
      <c r="AY343" s="150" t="s">
        <v>141</v>
      </c>
    </row>
    <row r="344" spans="2:51" s="12" customFormat="1" ht="12">
      <c r="B344" s="148"/>
      <c r="D344" s="149" t="s">
        <v>147</v>
      </c>
      <c r="E344" s="150" t="s">
        <v>1</v>
      </c>
      <c r="F344" s="151" t="s">
        <v>392</v>
      </c>
      <c r="H344" s="150" t="s">
        <v>1</v>
      </c>
      <c r="I344" s="152"/>
      <c r="L344" s="148"/>
      <c r="M344" s="153"/>
      <c r="T344" s="154"/>
      <c r="AT344" s="150" t="s">
        <v>147</v>
      </c>
      <c r="AU344" s="150" t="s">
        <v>78</v>
      </c>
      <c r="AV344" s="12" t="s">
        <v>74</v>
      </c>
      <c r="AW344" s="12" t="s">
        <v>29</v>
      </c>
      <c r="AX344" s="12" t="s">
        <v>70</v>
      </c>
      <c r="AY344" s="150" t="s">
        <v>141</v>
      </c>
    </row>
    <row r="345" spans="2:51" s="13" customFormat="1" ht="12">
      <c r="B345" s="155"/>
      <c r="D345" s="149" t="s">
        <v>147</v>
      </c>
      <c r="E345" s="156" t="s">
        <v>1</v>
      </c>
      <c r="F345" s="157" t="s">
        <v>74</v>
      </c>
      <c r="H345" s="158">
        <v>1</v>
      </c>
      <c r="I345" s="159"/>
      <c r="L345" s="155"/>
      <c r="M345" s="160"/>
      <c r="T345" s="161"/>
      <c r="AT345" s="156" t="s">
        <v>147</v>
      </c>
      <c r="AU345" s="156" t="s">
        <v>78</v>
      </c>
      <c r="AV345" s="13" t="s">
        <v>78</v>
      </c>
      <c r="AW345" s="13" t="s">
        <v>29</v>
      </c>
      <c r="AX345" s="13" t="s">
        <v>70</v>
      </c>
      <c r="AY345" s="156" t="s">
        <v>141</v>
      </c>
    </row>
    <row r="346" spans="2:51" s="14" customFormat="1" ht="12">
      <c r="B346" s="162"/>
      <c r="D346" s="149" t="s">
        <v>147</v>
      </c>
      <c r="E346" s="163" t="s">
        <v>1</v>
      </c>
      <c r="F346" s="164" t="s">
        <v>151</v>
      </c>
      <c r="H346" s="165">
        <v>1</v>
      </c>
      <c r="I346" s="166"/>
      <c r="L346" s="162"/>
      <c r="M346" s="167"/>
      <c r="T346" s="168"/>
      <c r="AT346" s="163" t="s">
        <v>147</v>
      </c>
      <c r="AU346" s="163" t="s">
        <v>78</v>
      </c>
      <c r="AV346" s="14" t="s">
        <v>82</v>
      </c>
      <c r="AW346" s="14" t="s">
        <v>29</v>
      </c>
      <c r="AX346" s="14" t="s">
        <v>74</v>
      </c>
      <c r="AY346" s="163" t="s">
        <v>141</v>
      </c>
    </row>
    <row r="347" spans="2:65" s="1" customFormat="1" ht="33" customHeight="1">
      <c r="B347" s="133"/>
      <c r="C347" s="134" t="s">
        <v>248</v>
      </c>
      <c r="D347" s="134" t="s">
        <v>143</v>
      </c>
      <c r="E347" s="135" t="s">
        <v>393</v>
      </c>
      <c r="F347" s="136" t="s">
        <v>394</v>
      </c>
      <c r="G347" s="137" t="s">
        <v>156</v>
      </c>
      <c r="H347" s="138">
        <v>60</v>
      </c>
      <c r="I347" s="139"/>
      <c r="J347" s="140">
        <f>ROUND(I347*H347,2)</f>
        <v>0</v>
      </c>
      <c r="K347" s="141"/>
      <c r="L347" s="32"/>
      <c r="M347" s="142" t="s">
        <v>1</v>
      </c>
      <c r="N347" s="143" t="s">
        <v>37</v>
      </c>
      <c r="P347" s="144">
        <f>O347*H347</f>
        <v>0</v>
      </c>
      <c r="Q347" s="144">
        <v>0</v>
      </c>
      <c r="R347" s="144">
        <f>Q347*H347</f>
        <v>0</v>
      </c>
      <c r="S347" s="144">
        <v>0</v>
      </c>
      <c r="T347" s="145">
        <f>S347*H347</f>
        <v>0</v>
      </c>
      <c r="AR347" s="146" t="s">
        <v>82</v>
      </c>
      <c r="AT347" s="146" t="s">
        <v>143</v>
      </c>
      <c r="AU347" s="146" t="s">
        <v>78</v>
      </c>
      <c r="AY347" s="17" t="s">
        <v>141</v>
      </c>
      <c r="BE347" s="147">
        <f>IF(N347="základní",J347,0)</f>
        <v>0</v>
      </c>
      <c r="BF347" s="147">
        <f>IF(N347="snížená",J347,0)</f>
        <v>0</v>
      </c>
      <c r="BG347" s="147">
        <f>IF(N347="zákl. přenesená",J347,0)</f>
        <v>0</v>
      </c>
      <c r="BH347" s="147">
        <f>IF(N347="sníž. přenesená",J347,0)</f>
        <v>0</v>
      </c>
      <c r="BI347" s="147">
        <f>IF(N347="nulová",J347,0)</f>
        <v>0</v>
      </c>
      <c r="BJ347" s="17" t="s">
        <v>74</v>
      </c>
      <c r="BK347" s="147">
        <f>ROUND(I347*H347,2)</f>
        <v>0</v>
      </c>
      <c r="BL347" s="17" t="s">
        <v>82</v>
      </c>
      <c r="BM347" s="146" t="s">
        <v>395</v>
      </c>
    </row>
    <row r="348" spans="2:65" s="1" customFormat="1" ht="33" customHeight="1">
      <c r="B348" s="133"/>
      <c r="C348" s="134" t="s">
        <v>396</v>
      </c>
      <c r="D348" s="134" t="s">
        <v>143</v>
      </c>
      <c r="E348" s="135" t="s">
        <v>397</v>
      </c>
      <c r="F348" s="136" t="s">
        <v>398</v>
      </c>
      <c r="G348" s="137" t="s">
        <v>156</v>
      </c>
      <c r="H348" s="138">
        <v>1</v>
      </c>
      <c r="I348" s="139"/>
      <c r="J348" s="140">
        <f>ROUND(I348*H348,2)</f>
        <v>0</v>
      </c>
      <c r="K348" s="141"/>
      <c r="L348" s="32"/>
      <c r="M348" s="142" t="s">
        <v>1</v>
      </c>
      <c r="N348" s="143" t="s">
        <v>37</v>
      </c>
      <c r="P348" s="144">
        <f>O348*H348</f>
        <v>0</v>
      </c>
      <c r="Q348" s="144">
        <v>0</v>
      </c>
      <c r="R348" s="144">
        <f>Q348*H348</f>
        <v>0</v>
      </c>
      <c r="S348" s="144">
        <v>0</v>
      </c>
      <c r="T348" s="145">
        <f>S348*H348</f>
        <v>0</v>
      </c>
      <c r="AR348" s="146" t="s">
        <v>82</v>
      </c>
      <c r="AT348" s="146" t="s">
        <v>143</v>
      </c>
      <c r="AU348" s="146" t="s">
        <v>78</v>
      </c>
      <c r="AY348" s="17" t="s">
        <v>141</v>
      </c>
      <c r="BE348" s="147">
        <f>IF(N348="základní",J348,0)</f>
        <v>0</v>
      </c>
      <c r="BF348" s="147">
        <f>IF(N348="snížená",J348,0)</f>
        <v>0</v>
      </c>
      <c r="BG348" s="147">
        <f>IF(N348="zákl. přenesená",J348,0)</f>
        <v>0</v>
      </c>
      <c r="BH348" s="147">
        <f>IF(N348="sníž. přenesená",J348,0)</f>
        <v>0</v>
      </c>
      <c r="BI348" s="147">
        <f>IF(N348="nulová",J348,0)</f>
        <v>0</v>
      </c>
      <c r="BJ348" s="17" t="s">
        <v>74</v>
      </c>
      <c r="BK348" s="147">
        <f>ROUND(I348*H348,2)</f>
        <v>0</v>
      </c>
      <c r="BL348" s="17" t="s">
        <v>82</v>
      </c>
      <c r="BM348" s="146" t="s">
        <v>399</v>
      </c>
    </row>
    <row r="349" spans="2:65" s="1" customFormat="1" ht="33" customHeight="1">
      <c r="B349" s="133"/>
      <c r="C349" s="134" t="s">
        <v>253</v>
      </c>
      <c r="D349" s="134" t="s">
        <v>143</v>
      </c>
      <c r="E349" s="135" t="s">
        <v>400</v>
      </c>
      <c r="F349" s="136" t="s">
        <v>401</v>
      </c>
      <c r="G349" s="137" t="s">
        <v>146</v>
      </c>
      <c r="H349" s="138">
        <v>669.94</v>
      </c>
      <c r="I349" s="139"/>
      <c r="J349" s="140">
        <f>ROUND(I349*H349,2)</f>
        <v>0</v>
      </c>
      <c r="K349" s="141"/>
      <c r="L349" s="32"/>
      <c r="M349" s="142" t="s">
        <v>1</v>
      </c>
      <c r="N349" s="143" t="s">
        <v>37</v>
      </c>
      <c r="P349" s="144">
        <f>O349*H349</f>
        <v>0</v>
      </c>
      <c r="Q349" s="144">
        <v>0</v>
      </c>
      <c r="R349" s="144">
        <f>Q349*H349</f>
        <v>0</v>
      </c>
      <c r="S349" s="144">
        <v>0</v>
      </c>
      <c r="T349" s="145">
        <f>S349*H349</f>
        <v>0</v>
      </c>
      <c r="AR349" s="146" t="s">
        <v>82</v>
      </c>
      <c r="AT349" s="146" t="s">
        <v>143</v>
      </c>
      <c r="AU349" s="146" t="s">
        <v>78</v>
      </c>
      <c r="AY349" s="17" t="s">
        <v>141</v>
      </c>
      <c r="BE349" s="147">
        <f>IF(N349="základní",J349,0)</f>
        <v>0</v>
      </c>
      <c r="BF349" s="147">
        <f>IF(N349="snížená",J349,0)</f>
        <v>0</v>
      </c>
      <c r="BG349" s="147">
        <f>IF(N349="zákl. přenesená",J349,0)</f>
        <v>0</v>
      </c>
      <c r="BH349" s="147">
        <f>IF(N349="sníž. přenesená",J349,0)</f>
        <v>0</v>
      </c>
      <c r="BI349" s="147">
        <f>IF(N349="nulová",J349,0)</f>
        <v>0</v>
      </c>
      <c r="BJ349" s="17" t="s">
        <v>74</v>
      </c>
      <c r="BK349" s="147">
        <f>ROUND(I349*H349,2)</f>
        <v>0</v>
      </c>
      <c r="BL349" s="17" t="s">
        <v>82</v>
      </c>
      <c r="BM349" s="146" t="s">
        <v>402</v>
      </c>
    </row>
    <row r="350" spans="2:51" s="12" customFormat="1" ht="12">
      <c r="B350" s="148"/>
      <c r="D350" s="149" t="s">
        <v>147</v>
      </c>
      <c r="E350" s="150" t="s">
        <v>1</v>
      </c>
      <c r="F350" s="151" t="s">
        <v>157</v>
      </c>
      <c r="H350" s="150" t="s">
        <v>1</v>
      </c>
      <c r="I350" s="152"/>
      <c r="L350" s="148"/>
      <c r="M350" s="153"/>
      <c r="T350" s="154"/>
      <c r="AT350" s="150" t="s">
        <v>147</v>
      </c>
      <c r="AU350" s="150" t="s">
        <v>78</v>
      </c>
      <c r="AV350" s="12" t="s">
        <v>74</v>
      </c>
      <c r="AW350" s="12" t="s">
        <v>29</v>
      </c>
      <c r="AX350" s="12" t="s">
        <v>70</v>
      </c>
      <c r="AY350" s="150" t="s">
        <v>141</v>
      </c>
    </row>
    <row r="351" spans="2:51" s="13" customFormat="1" ht="12">
      <c r="B351" s="155"/>
      <c r="D351" s="149" t="s">
        <v>147</v>
      </c>
      <c r="E351" s="156" t="s">
        <v>1</v>
      </c>
      <c r="F351" s="157" t="s">
        <v>403</v>
      </c>
      <c r="H351" s="158">
        <v>251.63</v>
      </c>
      <c r="I351" s="159"/>
      <c r="L351" s="155"/>
      <c r="M351" s="160"/>
      <c r="T351" s="161"/>
      <c r="AT351" s="156" t="s">
        <v>147</v>
      </c>
      <c r="AU351" s="156" t="s">
        <v>78</v>
      </c>
      <c r="AV351" s="13" t="s">
        <v>78</v>
      </c>
      <c r="AW351" s="13" t="s">
        <v>29</v>
      </c>
      <c r="AX351" s="13" t="s">
        <v>70</v>
      </c>
      <c r="AY351" s="156" t="s">
        <v>141</v>
      </c>
    </row>
    <row r="352" spans="2:51" s="12" customFormat="1" ht="12">
      <c r="B352" s="148"/>
      <c r="D352" s="149" t="s">
        <v>147</v>
      </c>
      <c r="E352" s="150" t="s">
        <v>1</v>
      </c>
      <c r="F352" s="151" t="s">
        <v>210</v>
      </c>
      <c r="H352" s="150" t="s">
        <v>1</v>
      </c>
      <c r="I352" s="152"/>
      <c r="L352" s="148"/>
      <c r="M352" s="153"/>
      <c r="T352" s="154"/>
      <c r="AT352" s="150" t="s">
        <v>147</v>
      </c>
      <c r="AU352" s="150" t="s">
        <v>78</v>
      </c>
      <c r="AV352" s="12" t="s">
        <v>74</v>
      </c>
      <c r="AW352" s="12" t="s">
        <v>29</v>
      </c>
      <c r="AX352" s="12" t="s">
        <v>70</v>
      </c>
      <c r="AY352" s="150" t="s">
        <v>141</v>
      </c>
    </row>
    <row r="353" spans="2:51" s="13" customFormat="1" ht="12">
      <c r="B353" s="155"/>
      <c r="D353" s="149" t="s">
        <v>147</v>
      </c>
      <c r="E353" s="156" t="s">
        <v>1</v>
      </c>
      <c r="F353" s="157" t="s">
        <v>404</v>
      </c>
      <c r="H353" s="158">
        <v>37.39</v>
      </c>
      <c r="I353" s="159"/>
      <c r="L353" s="155"/>
      <c r="M353" s="160"/>
      <c r="T353" s="161"/>
      <c r="AT353" s="156" t="s">
        <v>147</v>
      </c>
      <c r="AU353" s="156" t="s">
        <v>78</v>
      </c>
      <c r="AV353" s="13" t="s">
        <v>78</v>
      </c>
      <c r="AW353" s="13" t="s">
        <v>29</v>
      </c>
      <c r="AX353" s="13" t="s">
        <v>70</v>
      </c>
      <c r="AY353" s="156" t="s">
        <v>141</v>
      </c>
    </row>
    <row r="354" spans="2:51" s="12" customFormat="1" ht="12">
      <c r="B354" s="148"/>
      <c r="D354" s="149" t="s">
        <v>147</v>
      </c>
      <c r="E354" s="150" t="s">
        <v>1</v>
      </c>
      <c r="F354" s="151" t="s">
        <v>272</v>
      </c>
      <c r="H354" s="150" t="s">
        <v>1</v>
      </c>
      <c r="I354" s="152"/>
      <c r="L354" s="148"/>
      <c r="M354" s="153"/>
      <c r="T354" s="154"/>
      <c r="AT354" s="150" t="s">
        <v>147</v>
      </c>
      <c r="AU354" s="150" t="s">
        <v>78</v>
      </c>
      <c r="AV354" s="12" t="s">
        <v>74</v>
      </c>
      <c r="AW354" s="12" t="s">
        <v>29</v>
      </c>
      <c r="AX354" s="12" t="s">
        <v>70</v>
      </c>
      <c r="AY354" s="150" t="s">
        <v>141</v>
      </c>
    </row>
    <row r="355" spans="2:51" s="13" customFormat="1" ht="12">
      <c r="B355" s="155"/>
      <c r="D355" s="149" t="s">
        <v>147</v>
      </c>
      <c r="E355" s="156" t="s">
        <v>1</v>
      </c>
      <c r="F355" s="157" t="s">
        <v>405</v>
      </c>
      <c r="H355" s="158">
        <v>214.1</v>
      </c>
      <c r="I355" s="159"/>
      <c r="L355" s="155"/>
      <c r="M355" s="160"/>
      <c r="T355" s="161"/>
      <c r="AT355" s="156" t="s">
        <v>147</v>
      </c>
      <c r="AU355" s="156" t="s">
        <v>78</v>
      </c>
      <c r="AV355" s="13" t="s">
        <v>78</v>
      </c>
      <c r="AW355" s="13" t="s">
        <v>29</v>
      </c>
      <c r="AX355" s="13" t="s">
        <v>70</v>
      </c>
      <c r="AY355" s="156" t="s">
        <v>141</v>
      </c>
    </row>
    <row r="356" spans="2:51" s="12" customFormat="1" ht="12">
      <c r="B356" s="148"/>
      <c r="D356" s="149" t="s">
        <v>147</v>
      </c>
      <c r="E356" s="150" t="s">
        <v>1</v>
      </c>
      <c r="F356" s="151" t="s">
        <v>276</v>
      </c>
      <c r="H356" s="150" t="s">
        <v>1</v>
      </c>
      <c r="I356" s="152"/>
      <c r="L356" s="148"/>
      <c r="M356" s="153"/>
      <c r="T356" s="154"/>
      <c r="AT356" s="150" t="s">
        <v>147</v>
      </c>
      <c r="AU356" s="150" t="s">
        <v>78</v>
      </c>
      <c r="AV356" s="12" t="s">
        <v>74</v>
      </c>
      <c r="AW356" s="12" t="s">
        <v>29</v>
      </c>
      <c r="AX356" s="12" t="s">
        <v>70</v>
      </c>
      <c r="AY356" s="150" t="s">
        <v>141</v>
      </c>
    </row>
    <row r="357" spans="2:51" s="13" customFormat="1" ht="12">
      <c r="B357" s="155"/>
      <c r="D357" s="149" t="s">
        <v>147</v>
      </c>
      <c r="E357" s="156" t="s">
        <v>1</v>
      </c>
      <c r="F357" s="157" t="s">
        <v>374</v>
      </c>
      <c r="H357" s="158">
        <v>89.38</v>
      </c>
      <c r="I357" s="159"/>
      <c r="L357" s="155"/>
      <c r="M357" s="160"/>
      <c r="T357" s="161"/>
      <c r="AT357" s="156" t="s">
        <v>147</v>
      </c>
      <c r="AU357" s="156" t="s">
        <v>78</v>
      </c>
      <c r="AV357" s="13" t="s">
        <v>78</v>
      </c>
      <c r="AW357" s="13" t="s">
        <v>29</v>
      </c>
      <c r="AX357" s="13" t="s">
        <v>70</v>
      </c>
      <c r="AY357" s="156" t="s">
        <v>141</v>
      </c>
    </row>
    <row r="358" spans="2:51" s="12" customFormat="1" ht="12">
      <c r="B358" s="148"/>
      <c r="D358" s="149" t="s">
        <v>147</v>
      </c>
      <c r="E358" s="150" t="s">
        <v>1</v>
      </c>
      <c r="F358" s="151" t="s">
        <v>320</v>
      </c>
      <c r="H358" s="150" t="s">
        <v>1</v>
      </c>
      <c r="I358" s="152"/>
      <c r="L358" s="148"/>
      <c r="M358" s="153"/>
      <c r="T358" s="154"/>
      <c r="AT358" s="150" t="s">
        <v>147</v>
      </c>
      <c r="AU358" s="150" t="s">
        <v>78</v>
      </c>
      <c r="AV358" s="12" t="s">
        <v>74</v>
      </c>
      <c r="AW358" s="12" t="s">
        <v>29</v>
      </c>
      <c r="AX358" s="12" t="s">
        <v>70</v>
      </c>
      <c r="AY358" s="150" t="s">
        <v>141</v>
      </c>
    </row>
    <row r="359" spans="2:51" s="13" customFormat="1" ht="12">
      <c r="B359" s="155"/>
      <c r="D359" s="149" t="s">
        <v>147</v>
      </c>
      <c r="E359" s="156" t="s">
        <v>1</v>
      </c>
      <c r="F359" s="157" t="s">
        <v>375</v>
      </c>
      <c r="H359" s="158">
        <v>77.44</v>
      </c>
      <c r="I359" s="159"/>
      <c r="L359" s="155"/>
      <c r="M359" s="160"/>
      <c r="T359" s="161"/>
      <c r="AT359" s="156" t="s">
        <v>147</v>
      </c>
      <c r="AU359" s="156" t="s">
        <v>78</v>
      </c>
      <c r="AV359" s="13" t="s">
        <v>78</v>
      </c>
      <c r="AW359" s="13" t="s">
        <v>29</v>
      </c>
      <c r="AX359" s="13" t="s">
        <v>70</v>
      </c>
      <c r="AY359" s="156" t="s">
        <v>141</v>
      </c>
    </row>
    <row r="360" spans="2:51" s="14" customFormat="1" ht="12">
      <c r="B360" s="162"/>
      <c r="D360" s="149" t="s">
        <v>147</v>
      </c>
      <c r="E360" s="163" t="s">
        <v>1</v>
      </c>
      <c r="F360" s="164" t="s">
        <v>151</v>
      </c>
      <c r="H360" s="165">
        <v>669.94</v>
      </c>
      <c r="I360" s="166"/>
      <c r="L360" s="162"/>
      <c r="M360" s="167"/>
      <c r="T360" s="168"/>
      <c r="AT360" s="163" t="s">
        <v>147</v>
      </c>
      <c r="AU360" s="163" t="s">
        <v>78</v>
      </c>
      <c r="AV360" s="14" t="s">
        <v>82</v>
      </c>
      <c r="AW360" s="14" t="s">
        <v>29</v>
      </c>
      <c r="AX360" s="14" t="s">
        <v>74</v>
      </c>
      <c r="AY360" s="163" t="s">
        <v>141</v>
      </c>
    </row>
    <row r="361" spans="2:65" s="1" customFormat="1" ht="37.75" customHeight="1">
      <c r="B361" s="133"/>
      <c r="C361" s="134" t="s">
        <v>406</v>
      </c>
      <c r="D361" s="134" t="s">
        <v>143</v>
      </c>
      <c r="E361" s="135" t="s">
        <v>407</v>
      </c>
      <c r="F361" s="136" t="s">
        <v>408</v>
      </c>
      <c r="G361" s="137" t="s">
        <v>146</v>
      </c>
      <c r="H361" s="138">
        <v>39.5</v>
      </c>
      <c r="I361" s="139"/>
      <c r="J361" s="140">
        <f>ROUND(I361*H361,2)</f>
        <v>0</v>
      </c>
      <c r="K361" s="141"/>
      <c r="L361" s="32"/>
      <c r="M361" s="142" t="s">
        <v>1</v>
      </c>
      <c r="N361" s="143" t="s">
        <v>37</v>
      </c>
      <c r="P361" s="144">
        <f>O361*H361</f>
        <v>0</v>
      </c>
      <c r="Q361" s="144">
        <v>0</v>
      </c>
      <c r="R361" s="144">
        <f>Q361*H361</f>
        <v>0</v>
      </c>
      <c r="S361" s="144">
        <v>0</v>
      </c>
      <c r="T361" s="145">
        <f>S361*H361</f>
        <v>0</v>
      </c>
      <c r="AR361" s="146" t="s">
        <v>82</v>
      </c>
      <c r="AT361" s="146" t="s">
        <v>143</v>
      </c>
      <c r="AU361" s="146" t="s">
        <v>78</v>
      </c>
      <c r="AY361" s="17" t="s">
        <v>141</v>
      </c>
      <c r="BE361" s="147">
        <f>IF(N361="základní",J361,0)</f>
        <v>0</v>
      </c>
      <c r="BF361" s="147">
        <f>IF(N361="snížená",J361,0)</f>
        <v>0</v>
      </c>
      <c r="BG361" s="147">
        <f>IF(N361="zákl. přenesená",J361,0)</f>
        <v>0</v>
      </c>
      <c r="BH361" s="147">
        <f>IF(N361="sníž. přenesená",J361,0)</f>
        <v>0</v>
      </c>
      <c r="BI361" s="147">
        <f>IF(N361="nulová",J361,0)</f>
        <v>0</v>
      </c>
      <c r="BJ361" s="17" t="s">
        <v>74</v>
      </c>
      <c r="BK361" s="147">
        <f>ROUND(I361*H361,2)</f>
        <v>0</v>
      </c>
      <c r="BL361" s="17" t="s">
        <v>82</v>
      </c>
      <c r="BM361" s="146" t="s">
        <v>409</v>
      </c>
    </row>
    <row r="362" spans="2:51" s="12" customFormat="1" ht="12">
      <c r="B362" s="148"/>
      <c r="D362" s="149" t="s">
        <v>147</v>
      </c>
      <c r="E362" s="150" t="s">
        <v>1</v>
      </c>
      <c r="F362" s="151" t="s">
        <v>276</v>
      </c>
      <c r="H362" s="150" t="s">
        <v>1</v>
      </c>
      <c r="I362" s="152"/>
      <c r="L362" s="148"/>
      <c r="M362" s="153"/>
      <c r="T362" s="154"/>
      <c r="AT362" s="150" t="s">
        <v>147</v>
      </c>
      <c r="AU362" s="150" t="s">
        <v>78</v>
      </c>
      <c r="AV362" s="12" t="s">
        <v>74</v>
      </c>
      <c r="AW362" s="12" t="s">
        <v>29</v>
      </c>
      <c r="AX362" s="12" t="s">
        <v>70</v>
      </c>
      <c r="AY362" s="150" t="s">
        <v>141</v>
      </c>
    </row>
    <row r="363" spans="2:51" s="13" customFormat="1" ht="12">
      <c r="B363" s="155"/>
      <c r="D363" s="149" t="s">
        <v>147</v>
      </c>
      <c r="E363" s="156" t="s">
        <v>1</v>
      </c>
      <c r="F363" s="157" t="s">
        <v>410</v>
      </c>
      <c r="H363" s="158">
        <v>39.5</v>
      </c>
      <c r="I363" s="159"/>
      <c r="L363" s="155"/>
      <c r="M363" s="160"/>
      <c r="T363" s="161"/>
      <c r="AT363" s="156" t="s">
        <v>147</v>
      </c>
      <c r="AU363" s="156" t="s">
        <v>78</v>
      </c>
      <c r="AV363" s="13" t="s">
        <v>78</v>
      </c>
      <c r="AW363" s="13" t="s">
        <v>29</v>
      </c>
      <c r="AX363" s="13" t="s">
        <v>70</v>
      </c>
      <c r="AY363" s="156" t="s">
        <v>141</v>
      </c>
    </row>
    <row r="364" spans="2:51" s="14" customFormat="1" ht="12">
      <c r="B364" s="162"/>
      <c r="D364" s="149" t="s">
        <v>147</v>
      </c>
      <c r="E364" s="163" t="s">
        <v>1</v>
      </c>
      <c r="F364" s="164" t="s">
        <v>151</v>
      </c>
      <c r="H364" s="165">
        <v>39.5</v>
      </c>
      <c r="I364" s="166"/>
      <c r="L364" s="162"/>
      <c r="M364" s="167"/>
      <c r="T364" s="168"/>
      <c r="AT364" s="163" t="s">
        <v>147</v>
      </c>
      <c r="AU364" s="163" t="s">
        <v>78</v>
      </c>
      <c r="AV364" s="14" t="s">
        <v>82</v>
      </c>
      <c r="AW364" s="14" t="s">
        <v>29</v>
      </c>
      <c r="AX364" s="14" t="s">
        <v>74</v>
      </c>
      <c r="AY364" s="163" t="s">
        <v>141</v>
      </c>
    </row>
    <row r="365" spans="2:65" s="1" customFormat="1" ht="24.15" customHeight="1">
      <c r="B365" s="133"/>
      <c r="C365" s="134" t="s">
        <v>257</v>
      </c>
      <c r="D365" s="134" t="s">
        <v>143</v>
      </c>
      <c r="E365" s="135" t="s">
        <v>411</v>
      </c>
      <c r="F365" s="136" t="s">
        <v>412</v>
      </c>
      <c r="G365" s="137" t="s">
        <v>146</v>
      </c>
      <c r="H365" s="138">
        <v>800</v>
      </c>
      <c r="I365" s="139"/>
      <c r="J365" s="140">
        <f>ROUND(I365*H365,2)</f>
        <v>0</v>
      </c>
      <c r="K365" s="141"/>
      <c r="L365" s="32"/>
      <c r="M365" s="142" t="s">
        <v>1</v>
      </c>
      <c r="N365" s="143" t="s">
        <v>37</v>
      </c>
      <c r="P365" s="144">
        <f>O365*H365</f>
        <v>0</v>
      </c>
      <c r="Q365" s="144">
        <v>0</v>
      </c>
      <c r="R365" s="144">
        <f>Q365*H365</f>
        <v>0</v>
      </c>
      <c r="S365" s="144">
        <v>0</v>
      </c>
      <c r="T365" s="145">
        <f>S365*H365</f>
        <v>0</v>
      </c>
      <c r="AR365" s="146" t="s">
        <v>82</v>
      </c>
      <c r="AT365" s="146" t="s">
        <v>143</v>
      </c>
      <c r="AU365" s="146" t="s">
        <v>78</v>
      </c>
      <c r="AY365" s="17" t="s">
        <v>141</v>
      </c>
      <c r="BE365" s="147">
        <f>IF(N365="základní",J365,0)</f>
        <v>0</v>
      </c>
      <c r="BF365" s="147">
        <f>IF(N365="snížená",J365,0)</f>
        <v>0</v>
      </c>
      <c r="BG365" s="147">
        <f>IF(N365="zákl. přenesená",J365,0)</f>
        <v>0</v>
      </c>
      <c r="BH365" s="147">
        <f>IF(N365="sníž. přenesená",J365,0)</f>
        <v>0</v>
      </c>
      <c r="BI365" s="147">
        <f>IF(N365="nulová",J365,0)</f>
        <v>0</v>
      </c>
      <c r="BJ365" s="17" t="s">
        <v>74</v>
      </c>
      <c r="BK365" s="147">
        <f>ROUND(I365*H365,2)</f>
        <v>0</v>
      </c>
      <c r="BL365" s="17" t="s">
        <v>82</v>
      </c>
      <c r="BM365" s="146" t="s">
        <v>413</v>
      </c>
    </row>
    <row r="366" spans="2:65" s="1" customFormat="1" ht="24.15" customHeight="1">
      <c r="B366" s="133"/>
      <c r="C366" s="134" t="s">
        <v>414</v>
      </c>
      <c r="D366" s="134" t="s">
        <v>143</v>
      </c>
      <c r="E366" s="135" t="s">
        <v>415</v>
      </c>
      <c r="F366" s="136" t="s">
        <v>416</v>
      </c>
      <c r="G366" s="137" t="s">
        <v>156</v>
      </c>
      <c r="H366" s="138">
        <v>40</v>
      </c>
      <c r="I366" s="139"/>
      <c r="J366" s="140">
        <f>ROUND(I366*H366,2)</f>
        <v>0</v>
      </c>
      <c r="K366" s="141"/>
      <c r="L366" s="32"/>
      <c r="M366" s="142" t="s">
        <v>1</v>
      </c>
      <c r="N366" s="143" t="s">
        <v>37</v>
      </c>
      <c r="P366" s="144">
        <f>O366*H366</f>
        <v>0</v>
      </c>
      <c r="Q366" s="144">
        <v>0</v>
      </c>
      <c r="R366" s="144">
        <f>Q366*H366</f>
        <v>0</v>
      </c>
      <c r="S366" s="144">
        <v>0</v>
      </c>
      <c r="T366" s="145">
        <f>S366*H366</f>
        <v>0</v>
      </c>
      <c r="AR366" s="146" t="s">
        <v>82</v>
      </c>
      <c r="AT366" s="146" t="s">
        <v>143</v>
      </c>
      <c r="AU366" s="146" t="s">
        <v>78</v>
      </c>
      <c r="AY366" s="17" t="s">
        <v>141</v>
      </c>
      <c r="BE366" s="147">
        <f>IF(N366="základní",J366,0)</f>
        <v>0</v>
      </c>
      <c r="BF366" s="147">
        <f>IF(N366="snížená",J366,0)</f>
        <v>0</v>
      </c>
      <c r="BG366" s="147">
        <f>IF(N366="zákl. přenesená",J366,0)</f>
        <v>0</v>
      </c>
      <c r="BH366" s="147">
        <f>IF(N366="sníž. přenesená",J366,0)</f>
        <v>0</v>
      </c>
      <c r="BI366" s="147">
        <f>IF(N366="nulová",J366,0)</f>
        <v>0</v>
      </c>
      <c r="BJ366" s="17" t="s">
        <v>74</v>
      </c>
      <c r="BK366" s="147">
        <f>ROUND(I366*H366,2)</f>
        <v>0</v>
      </c>
      <c r="BL366" s="17" t="s">
        <v>82</v>
      </c>
      <c r="BM366" s="146" t="s">
        <v>417</v>
      </c>
    </row>
    <row r="367" spans="2:51" s="12" customFormat="1" ht="12">
      <c r="B367" s="148"/>
      <c r="D367" s="149" t="s">
        <v>147</v>
      </c>
      <c r="E367" s="150" t="s">
        <v>1</v>
      </c>
      <c r="F367" s="151" t="s">
        <v>225</v>
      </c>
      <c r="H367" s="150" t="s">
        <v>1</v>
      </c>
      <c r="I367" s="152"/>
      <c r="L367" s="148"/>
      <c r="M367" s="153"/>
      <c r="T367" s="154"/>
      <c r="AT367" s="150" t="s">
        <v>147</v>
      </c>
      <c r="AU367" s="150" t="s">
        <v>78</v>
      </c>
      <c r="AV367" s="12" t="s">
        <v>74</v>
      </c>
      <c r="AW367" s="12" t="s">
        <v>29</v>
      </c>
      <c r="AX367" s="12" t="s">
        <v>70</v>
      </c>
      <c r="AY367" s="150" t="s">
        <v>141</v>
      </c>
    </row>
    <row r="368" spans="2:51" s="12" customFormat="1" ht="12">
      <c r="B368" s="148"/>
      <c r="D368" s="149" t="s">
        <v>147</v>
      </c>
      <c r="E368" s="150" t="s">
        <v>1</v>
      </c>
      <c r="F368" s="151" t="s">
        <v>418</v>
      </c>
      <c r="H368" s="150" t="s">
        <v>1</v>
      </c>
      <c r="I368" s="152"/>
      <c r="L368" s="148"/>
      <c r="M368" s="153"/>
      <c r="T368" s="154"/>
      <c r="AT368" s="150" t="s">
        <v>147</v>
      </c>
      <c r="AU368" s="150" t="s">
        <v>78</v>
      </c>
      <c r="AV368" s="12" t="s">
        <v>74</v>
      </c>
      <c r="AW368" s="12" t="s">
        <v>29</v>
      </c>
      <c r="AX368" s="12" t="s">
        <v>70</v>
      </c>
      <c r="AY368" s="150" t="s">
        <v>141</v>
      </c>
    </row>
    <row r="369" spans="2:51" s="13" customFormat="1" ht="12">
      <c r="B369" s="155"/>
      <c r="D369" s="149" t="s">
        <v>147</v>
      </c>
      <c r="E369" s="156" t="s">
        <v>1</v>
      </c>
      <c r="F369" s="157" t="s">
        <v>419</v>
      </c>
      <c r="H369" s="158">
        <v>30</v>
      </c>
      <c r="I369" s="159"/>
      <c r="L369" s="155"/>
      <c r="M369" s="160"/>
      <c r="T369" s="161"/>
      <c r="AT369" s="156" t="s">
        <v>147</v>
      </c>
      <c r="AU369" s="156" t="s">
        <v>78</v>
      </c>
      <c r="AV369" s="13" t="s">
        <v>78</v>
      </c>
      <c r="AW369" s="13" t="s">
        <v>29</v>
      </c>
      <c r="AX369" s="13" t="s">
        <v>70</v>
      </c>
      <c r="AY369" s="156" t="s">
        <v>141</v>
      </c>
    </row>
    <row r="370" spans="2:51" s="12" customFormat="1" ht="12">
      <c r="B370" s="148"/>
      <c r="D370" s="149" t="s">
        <v>147</v>
      </c>
      <c r="E370" s="150" t="s">
        <v>1</v>
      </c>
      <c r="F370" s="151" t="s">
        <v>157</v>
      </c>
      <c r="H370" s="150" t="s">
        <v>1</v>
      </c>
      <c r="I370" s="152"/>
      <c r="L370" s="148"/>
      <c r="M370" s="153"/>
      <c r="T370" s="154"/>
      <c r="AT370" s="150" t="s">
        <v>147</v>
      </c>
      <c r="AU370" s="150" t="s">
        <v>78</v>
      </c>
      <c r="AV370" s="12" t="s">
        <v>74</v>
      </c>
      <c r="AW370" s="12" t="s">
        <v>29</v>
      </c>
      <c r="AX370" s="12" t="s">
        <v>70</v>
      </c>
      <c r="AY370" s="150" t="s">
        <v>141</v>
      </c>
    </row>
    <row r="371" spans="2:51" s="12" customFormat="1" ht="12">
      <c r="B371" s="148"/>
      <c r="D371" s="149" t="s">
        <v>147</v>
      </c>
      <c r="E371" s="150" t="s">
        <v>1</v>
      </c>
      <c r="F371" s="151" t="s">
        <v>420</v>
      </c>
      <c r="H371" s="150" t="s">
        <v>1</v>
      </c>
      <c r="I371" s="152"/>
      <c r="L371" s="148"/>
      <c r="M371" s="153"/>
      <c r="T371" s="154"/>
      <c r="AT371" s="150" t="s">
        <v>147</v>
      </c>
      <c r="AU371" s="150" t="s">
        <v>78</v>
      </c>
      <c r="AV371" s="12" t="s">
        <v>74</v>
      </c>
      <c r="AW371" s="12" t="s">
        <v>29</v>
      </c>
      <c r="AX371" s="12" t="s">
        <v>70</v>
      </c>
      <c r="AY371" s="150" t="s">
        <v>141</v>
      </c>
    </row>
    <row r="372" spans="2:51" s="13" customFormat="1" ht="12">
      <c r="B372" s="155"/>
      <c r="D372" s="149" t="s">
        <v>147</v>
      </c>
      <c r="E372" s="156" t="s">
        <v>1</v>
      </c>
      <c r="F372" s="157" t="s">
        <v>165</v>
      </c>
      <c r="H372" s="158">
        <v>10</v>
      </c>
      <c r="I372" s="159"/>
      <c r="L372" s="155"/>
      <c r="M372" s="160"/>
      <c r="T372" s="161"/>
      <c r="AT372" s="156" t="s">
        <v>147</v>
      </c>
      <c r="AU372" s="156" t="s">
        <v>78</v>
      </c>
      <c r="AV372" s="13" t="s">
        <v>78</v>
      </c>
      <c r="AW372" s="13" t="s">
        <v>29</v>
      </c>
      <c r="AX372" s="13" t="s">
        <v>70</v>
      </c>
      <c r="AY372" s="156" t="s">
        <v>141</v>
      </c>
    </row>
    <row r="373" spans="2:51" s="14" customFormat="1" ht="12">
      <c r="B373" s="162"/>
      <c r="D373" s="149" t="s">
        <v>147</v>
      </c>
      <c r="E373" s="163" t="s">
        <v>1</v>
      </c>
      <c r="F373" s="164" t="s">
        <v>151</v>
      </c>
      <c r="H373" s="165">
        <v>40</v>
      </c>
      <c r="I373" s="166"/>
      <c r="L373" s="162"/>
      <c r="M373" s="167"/>
      <c r="T373" s="168"/>
      <c r="AT373" s="163" t="s">
        <v>147</v>
      </c>
      <c r="AU373" s="163" t="s">
        <v>78</v>
      </c>
      <c r="AV373" s="14" t="s">
        <v>82</v>
      </c>
      <c r="AW373" s="14" t="s">
        <v>29</v>
      </c>
      <c r="AX373" s="14" t="s">
        <v>74</v>
      </c>
      <c r="AY373" s="163" t="s">
        <v>141</v>
      </c>
    </row>
    <row r="374" spans="2:65" s="1" customFormat="1" ht="24.15" customHeight="1">
      <c r="B374" s="133"/>
      <c r="C374" s="169" t="s">
        <v>263</v>
      </c>
      <c r="D374" s="169" t="s">
        <v>159</v>
      </c>
      <c r="E374" s="170" t="s">
        <v>421</v>
      </c>
      <c r="F374" s="171" t="s">
        <v>422</v>
      </c>
      <c r="G374" s="172" t="s">
        <v>231</v>
      </c>
      <c r="H374" s="173">
        <v>0.009</v>
      </c>
      <c r="I374" s="174"/>
      <c r="J374" s="175">
        <f>ROUND(I374*H374,2)</f>
        <v>0</v>
      </c>
      <c r="K374" s="176"/>
      <c r="L374" s="177"/>
      <c r="M374" s="178" t="s">
        <v>1</v>
      </c>
      <c r="N374" s="179" t="s">
        <v>37</v>
      </c>
      <c r="P374" s="144">
        <f>O374*H374</f>
        <v>0</v>
      </c>
      <c r="Q374" s="144">
        <v>0</v>
      </c>
      <c r="R374" s="144">
        <f>Q374*H374</f>
        <v>0</v>
      </c>
      <c r="S374" s="144">
        <v>0</v>
      </c>
      <c r="T374" s="145">
        <f>S374*H374</f>
        <v>0</v>
      </c>
      <c r="AR374" s="146" t="s">
        <v>92</v>
      </c>
      <c r="AT374" s="146" t="s">
        <v>159</v>
      </c>
      <c r="AU374" s="146" t="s">
        <v>78</v>
      </c>
      <c r="AY374" s="17" t="s">
        <v>141</v>
      </c>
      <c r="BE374" s="147">
        <f>IF(N374="základní",J374,0)</f>
        <v>0</v>
      </c>
      <c r="BF374" s="147">
        <f>IF(N374="snížená",J374,0)</f>
        <v>0</v>
      </c>
      <c r="BG374" s="147">
        <f>IF(N374="zákl. přenesená",J374,0)</f>
        <v>0</v>
      </c>
      <c r="BH374" s="147">
        <f>IF(N374="sníž. přenesená",J374,0)</f>
        <v>0</v>
      </c>
      <c r="BI374" s="147">
        <f>IF(N374="nulová",J374,0)</f>
        <v>0</v>
      </c>
      <c r="BJ374" s="17" t="s">
        <v>74</v>
      </c>
      <c r="BK374" s="147">
        <f>ROUND(I374*H374,2)</f>
        <v>0</v>
      </c>
      <c r="BL374" s="17" t="s">
        <v>82</v>
      </c>
      <c r="BM374" s="146" t="s">
        <v>423</v>
      </c>
    </row>
    <row r="375" spans="2:47" s="1" customFormat="1" ht="18">
      <c r="B375" s="32"/>
      <c r="D375" s="149" t="s">
        <v>424</v>
      </c>
      <c r="F375" s="180" t="s">
        <v>425</v>
      </c>
      <c r="I375" s="181"/>
      <c r="L375" s="32"/>
      <c r="M375" s="182"/>
      <c r="T375" s="56"/>
      <c r="AT375" s="17" t="s">
        <v>424</v>
      </c>
      <c r="AU375" s="17" t="s">
        <v>78</v>
      </c>
    </row>
    <row r="376" spans="2:51" s="12" customFormat="1" ht="12">
      <c r="B376" s="148"/>
      <c r="D376" s="149" t="s">
        <v>147</v>
      </c>
      <c r="E376" s="150" t="s">
        <v>1</v>
      </c>
      <c r="F376" s="151" t="s">
        <v>225</v>
      </c>
      <c r="H376" s="150" t="s">
        <v>1</v>
      </c>
      <c r="I376" s="152"/>
      <c r="L376" s="148"/>
      <c r="M376" s="153"/>
      <c r="T376" s="154"/>
      <c r="AT376" s="150" t="s">
        <v>147</v>
      </c>
      <c r="AU376" s="150" t="s">
        <v>78</v>
      </c>
      <c r="AV376" s="12" t="s">
        <v>74</v>
      </c>
      <c r="AW376" s="12" t="s">
        <v>29</v>
      </c>
      <c r="AX376" s="12" t="s">
        <v>70</v>
      </c>
      <c r="AY376" s="150" t="s">
        <v>141</v>
      </c>
    </row>
    <row r="377" spans="2:51" s="12" customFormat="1" ht="12">
      <c r="B377" s="148"/>
      <c r="D377" s="149" t="s">
        <v>147</v>
      </c>
      <c r="E377" s="150" t="s">
        <v>1</v>
      </c>
      <c r="F377" s="151" t="s">
        <v>426</v>
      </c>
      <c r="H377" s="150" t="s">
        <v>1</v>
      </c>
      <c r="I377" s="152"/>
      <c r="L377" s="148"/>
      <c r="M377" s="153"/>
      <c r="T377" s="154"/>
      <c r="AT377" s="150" t="s">
        <v>147</v>
      </c>
      <c r="AU377" s="150" t="s">
        <v>78</v>
      </c>
      <c r="AV377" s="12" t="s">
        <v>74</v>
      </c>
      <c r="AW377" s="12" t="s">
        <v>29</v>
      </c>
      <c r="AX377" s="12" t="s">
        <v>70</v>
      </c>
      <c r="AY377" s="150" t="s">
        <v>141</v>
      </c>
    </row>
    <row r="378" spans="2:51" s="13" customFormat="1" ht="12">
      <c r="B378" s="155"/>
      <c r="D378" s="149" t="s">
        <v>147</v>
      </c>
      <c r="E378" s="156" t="s">
        <v>1</v>
      </c>
      <c r="F378" s="157" t="s">
        <v>427</v>
      </c>
      <c r="H378" s="158">
        <v>0.005</v>
      </c>
      <c r="I378" s="159"/>
      <c r="L378" s="155"/>
      <c r="M378" s="160"/>
      <c r="T378" s="161"/>
      <c r="AT378" s="156" t="s">
        <v>147</v>
      </c>
      <c r="AU378" s="156" t="s">
        <v>78</v>
      </c>
      <c r="AV378" s="13" t="s">
        <v>78</v>
      </c>
      <c r="AW378" s="13" t="s">
        <v>29</v>
      </c>
      <c r="AX378" s="13" t="s">
        <v>70</v>
      </c>
      <c r="AY378" s="156" t="s">
        <v>141</v>
      </c>
    </row>
    <row r="379" spans="2:51" s="12" customFormat="1" ht="12">
      <c r="B379" s="148"/>
      <c r="D379" s="149" t="s">
        <v>147</v>
      </c>
      <c r="E379" s="150" t="s">
        <v>1</v>
      </c>
      <c r="F379" s="151" t="s">
        <v>157</v>
      </c>
      <c r="H379" s="150" t="s">
        <v>1</v>
      </c>
      <c r="I379" s="152"/>
      <c r="L379" s="148"/>
      <c r="M379" s="153"/>
      <c r="T379" s="154"/>
      <c r="AT379" s="150" t="s">
        <v>147</v>
      </c>
      <c r="AU379" s="150" t="s">
        <v>78</v>
      </c>
      <c r="AV379" s="12" t="s">
        <v>74</v>
      </c>
      <c r="AW379" s="12" t="s">
        <v>29</v>
      </c>
      <c r="AX379" s="12" t="s">
        <v>70</v>
      </c>
      <c r="AY379" s="150" t="s">
        <v>141</v>
      </c>
    </row>
    <row r="380" spans="2:51" s="12" customFormat="1" ht="12">
      <c r="B380" s="148"/>
      <c r="D380" s="149" t="s">
        <v>147</v>
      </c>
      <c r="E380" s="150" t="s">
        <v>1</v>
      </c>
      <c r="F380" s="151" t="s">
        <v>420</v>
      </c>
      <c r="H380" s="150" t="s">
        <v>1</v>
      </c>
      <c r="I380" s="152"/>
      <c r="L380" s="148"/>
      <c r="M380" s="153"/>
      <c r="T380" s="154"/>
      <c r="AT380" s="150" t="s">
        <v>147</v>
      </c>
      <c r="AU380" s="150" t="s">
        <v>78</v>
      </c>
      <c r="AV380" s="12" t="s">
        <v>74</v>
      </c>
      <c r="AW380" s="12" t="s">
        <v>29</v>
      </c>
      <c r="AX380" s="12" t="s">
        <v>70</v>
      </c>
      <c r="AY380" s="150" t="s">
        <v>141</v>
      </c>
    </row>
    <row r="381" spans="2:51" s="13" customFormat="1" ht="12">
      <c r="B381" s="155"/>
      <c r="D381" s="149" t="s">
        <v>147</v>
      </c>
      <c r="E381" s="156" t="s">
        <v>1</v>
      </c>
      <c r="F381" s="157" t="s">
        <v>428</v>
      </c>
      <c r="H381" s="158">
        <v>0.004</v>
      </c>
      <c r="I381" s="159"/>
      <c r="L381" s="155"/>
      <c r="M381" s="160"/>
      <c r="T381" s="161"/>
      <c r="AT381" s="156" t="s">
        <v>147</v>
      </c>
      <c r="AU381" s="156" t="s">
        <v>78</v>
      </c>
      <c r="AV381" s="13" t="s">
        <v>78</v>
      </c>
      <c r="AW381" s="13" t="s">
        <v>29</v>
      </c>
      <c r="AX381" s="13" t="s">
        <v>70</v>
      </c>
      <c r="AY381" s="156" t="s">
        <v>141</v>
      </c>
    </row>
    <row r="382" spans="2:51" s="14" customFormat="1" ht="12">
      <c r="B382" s="162"/>
      <c r="D382" s="149" t="s">
        <v>147</v>
      </c>
      <c r="E382" s="163" t="s">
        <v>1</v>
      </c>
      <c r="F382" s="164" t="s">
        <v>151</v>
      </c>
      <c r="H382" s="165">
        <v>0.009000000000000001</v>
      </c>
      <c r="I382" s="166"/>
      <c r="L382" s="162"/>
      <c r="M382" s="167"/>
      <c r="T382" s="168"/>
      <c r="AT382" s="163" t="s">
        <v>147</v>
      </c>
      <c r="AU382" s="163" t="s">
        <v>78</v>
      </c>
      <c r="AV382" s="14" t="s">
        <v>82</v>
      </c>
      <c r="AW382" s="14" t="s">
        <v>29</v>
      </c>
      <c r="AX382" s="14" t="s">
        <v>74</v>
      </c>
      <c r="AY382" s="163" t="s">
        <v>141</v>
      </c>
    </row>
    <row r="383" spans="2:65" s="1" customFormat="1" ht="24.15" customHeight="1">
      <c r="B383" s="133"/>
      <c r="C383" s="169" t="s">
        <v>429</v>
      </c>
      <c r="D383" s="169" t="s">
        <v>159</v>
      </c>
      <c r="E383" s="170" t="s">
        <v>430</v>
      </c>
      <c r="F383" s="171" t="s">
        <v>431</v>
      </c>
      <c r="G383" s="172" t="s">
        <v>231</v>
      </c>
      <c r="H383" s="173">
        <v>0.004</v>
      </c>
      <c r="I383" s="174"/>
      <c r="J383" s="175">
        <f>ROUND(I383*H383,2)</f>
        <v>0</v>
      </c>
      <c r="K383" s="176"/>
      <c r="L383" s="177"/>
      <c r="M383" s="178" t="s">
        <v>1</v>
      </c>
      <c r="N383" s="179" t="s">
        <v>37</v>
      </c>
      <c r="P383" s="144">
        <f>O383*H383</f>
        <v>0</v>
      </c>
      <c r="Q383" s="144">
        <v>0</v>
      </c>
      <c r="R383" s="144">
        <f>Q383*H383</f>
        <v>0</v>
      </c>
      <c r="S383" s="144">
        <v>0</v>
      </c>
      <c r="T383" s="145">
        <f>S383*H383</f>
        <v>0</v>
      </c>
      <c r="AR383" s="146" t="s">
        <v>92</v>
      </c>
      <c r="AT383" s="146" t="s">
        <v>159</v>
      </c>
      <c r="AU383" s="146" t="s">
        <v>78</v>
      </c>
      <c r="AY383" s="17" t="s">
        <v>141</v>
      </c>
      <c r="BE383" s="147">
        <f>IF(N383="základní",J383,0)</f>
        <v>0</v>
      </c>
      <c r="BF383" s="147">
        <f>IF(N383="snížená",J383,0)</f>
        <v>0</v>
      </c>
      <c r="BG383" s="147">
        <f>IF(N383="zákl. přenesená",J383,0)</f>
        <v>0</v>
      </c>
      <c r="BH383" s="147">
        <f>IF(N383="sníž. přenesená",J383,0)</f>
        <v>0</v>
      </c>
      <c r="BI383" s="147">
        <f>IF(N383="nulová",J383,0)</f>
        <v>0</v>
      </c>
      <c r="BJ383" s="17" t="s">
        <v>74</v>
      </c>
      <c r="BK383" s="147">
        <f>ROUND(I383*H383,2)</f>
        <v>0</v>
      </c>
      <c r="BL383" s="17" t="s">
        <v>82</v>
      </c>
      <c r="BM383" s="146" t="s">
        <v>432</v>
      </c>
    </row>
    <row r="384" spans="2:47" s="1" customFormat="1" ht="18">
      <c r="B384" s="32"/>
      <c r="D384" s="149" t="s">
        <v>424</v>
      </c>
      <c r="F384" s="180" t="s">
        <v>433</v>
      </c>
      <c r="I384" s="181"/>
      <c r="L384" s="32"/>
      <c r="M384" s="182"/>
      <c r="T384" s="56"/>
      <c r="AT384" s="17" t="s">
        <v>424</v>
      </c>
      <c r="AU384" s="17" t="s">
        <v>78</v>
      </c>
    </row>
    <row r="385" spans="2:51" s="12" customFormat="1" ht="12">
      <c r="B385" s="148"/>
      <c r="D385" s="149" t="s">
        <v>147</v>
      </c>
      <c r="E385" s="150" t="s">
        <v>1</v>
      </c>
      <c r="F385" s="151" t="s">
        <v>225</v>
      </c>
      <c r="H385" s="150" t="s">
        <v>1</v>
      </c>
      <c r="I385" s="152"/>
      <c r="L385" s="148"/>
      <c r="M385" s="153"/>
      <c r="T385" s="154"/>
      <c r="AT385" s="150" t="s">
        <v>147</v>
      </c>
      <c r="AU385" s="150" t="s">
        <v>78</v>
      </c>
      <c r="AV385" s="12" t="s">
        <v>74</v>
      </c>
      <c r="AW385" s="12" t="s">
        <v>29</v>
      </c>
      <c r="AX385" s="12" t="s">
        <v>70</v>
      </c>
      <c r="AY385" s="150" t="s">
        <v>141</v>
      </c>
    </row>
    <row r="386" spans="2:51" s="12" customFormat="1" ht="12">
      <c r="B386" s="148"/>
      <c r="D386" s="149" t="s">
        <v>147</v>
      </c>
      <c r="E386" s="150" t="s">
        <v>1</v>
      </c>
      <c r="F386" s="151" t="s">
        <v>434</v>
      </c>
      <c r="H386" s="150" t="s">
        <v>1</v>
      </c>
      <c r="I386" s="152"/>
      <c r="L386" s="148"/>
      <c r="M386" s="153"/>
      <c r="T386" s="154"/>
      <c r="AT386" s="150" t="s">
        <v>147</v>
      </c>
      <c r="AU386" s="150" t="s">
        <v>78</v>
      </c>
      <c r="AV386" s="12" t="s">
        <v>74</v>
      </c>
      <c r="AW386" s="12" t="s">
        <v>29</v>
      </c>
      <c r="AX386" s="12" t="s">
        <v>70</v>
      </c>
      <c r="AY386" s="150" t="s">
        <v>141</v>
      </c>
    </row>
    <row r="387" spans="2:51" s="13" customFormat="1" ht="12">
      <c r="B387" s="155"/>
      <c r="D387" s="149" t="s">
        <v>147</v>
      </c>
      <c r="E387" s="156" t="s">
        <v>1</v>
      </c>
      <c r="F387" s="157" t="s">
        <v>435</v>
      </c>
      <c r="H387" s="158">
        <v>0.004</v>
      </c>
      <c r="I387" s="159"/>
      <c r="L387" s="155"/>
      <c r="M387" s="160"/>
      <c r="T387" s="161"/>
      <c r="AT387" s="156" t="s">
        <v>147</v>
      </c>
      <c r="AU387" s="156" t="s">
        <v>78</v>
      </c>
      <c r="AV387" s="13" t="s">
        <v>78</v>
      </c>
      <c r="AW387" s="13" t="s">
        <v>29</v>
      </c>
      <c r="AX387" s="13" t="s">
        <v>70</v>
      </c>
      <c r="AY387" s="156" t="s">
        <v>141</v>
      </c>
    </row>
    <row r="388" spans="2:51" s="14" customFormat="1" ht="12">
      <c r="B388" s="162"/>
      <c r="D388" s="149" t="s">
        <v>147</v>
      </c>
      <c r="E388" s="163" t="s">
        <v>1</v>
      </c>
      <c r="F388" s="164" t="s">
        <v>151</v>
      </c>
      <c r="H388" s="165">
        <v>0.004</v>
      </c>
      <c r="I388" s="166"/>
      <c r="L388" s="162"/>
      <c r="M388" s="167"/>
      <c r="T388" s="168"/>
      <c r="AT388" s="163" t="s">
        <v>147</v>
      </c>
      <c r="AU388" s="163" t="s">
        <v>78</v>
      </c>
      <c r="AV388" s="14" t="s">
        <v>82</v>
      </c>
      <c r="AW388" s="14" t="s">
        <v>29</v>
      </c>
      <c r="AX388" s="14" t="s">
        <v>74</v>
      </c>
      <c r="AY388" s="163" t="s">
        <v>141</v>
      </c>
    </row>
    <row r="389" spans="2:65" s="1" customFormat="1" ht="24.15" customHeight="1">
      <c r="B389" s="133"/>
      <c r="C389" s="134" t="s">
        <v>280</v>
      </c>
      <c r="D389" s="134" t="s">
        <v>143</v>
      </c>
      <c r="E389" s="135" t="s">
        <v>436</v>
      </c>
      <c r="F389" s="136" t="s">
        <v>437</v>
      </c>
      <c r="G389" s="137" t="s">
        <v>162</v>
      </c>
      <c r="H389" s="138">
        <v>1.659</v>
      </c>
      <c r="I389" s="139"/>
      <c r="J389" s="140">
        <f>ROUND(I389*H389,2)</f>
        <v>0</v>
      </c>
      <c r="K389" s="141"/>
      <c r="L389" s="32"/>
      <c r="M389" s="142" t="s">
        <v>1</v>
      </c>
      <c r="N389" s="143" t="s">
        <v>37</v>
      </c>
      <c r="P389" s="144">
        <f>O389*H389</f>
        <v>0</v>
      </c>
      <c r="Q389" s="144">
        <v>0</v>
      </c>
      <c r="R389" s="144">
        <f>Q389*H389</f>
        <v>0</v>
      </c>
      <c r="S389" s="144">
        <v>0</v>
      </c>
      <c r="T389" s="145">
        <f>S389*H389</f>
        <v>0</v>
      </c>
      <c r="AR389" s="146" t="s">
        <v>82</v>
      </c>
      <c r="AT389" s="146" t="s">
        <v>143</v>
      </c>
      <c r="AU389" s="146" t="s">
        <v>78</v>
      </c>
      <c r="AY389" s="17" t="s">
        <v>141</v>
      </c>
      <c r="BE389" s="147">
        <f>IF(N389="základní",J389,0)</f>
        <v>0</v>
      </c>
      <c r="BF389" s="147">
        <f>IF(N389="snížená",J389,0)</f>
        <v>0</v>
      </c>
      <c r="BG389" s="147">
        <f>IF(N389="zákl. přenesená",J389,0)</f>
        <v>0</v>
      </c>
      <c r="BH389" s="147">
        <f>IF(N389="sníž. přenesená",J389,0)</f>
        <v>0</v>
      </c>
      <c r="BI389" s="147">
        <f>IF(N389="nulová",J389,0)</f>
        <v>0</v>
      </c>
      <c r="BJ389" s="17" t="s">
        <v>74</v>
      </c>
      <c r="BK389" s="147">
        <f>ROUND(I389*H389,2)</f>
        <v>0</v>
      </c>
      <c r="BL389" s="17" t="s">
        <v>82</v>
      </c>
      <c r="BM389" s="146" t="s">
        <v>438</v>
      </c>
    </row>
    <row r="390" spans="2:51" s="12" customFormat="1" ht="12">
      <c r="B390" s="148"/>
      <c r="D390" s="149" t="s">
        <v>147</v>
      </c>
      <c r="E390" s="150" t="s">
        <v>1</v>
      </c>
      <c r="F390" s="151" t="s">
        <v>148</v>
      </c>
      <c r="H390" s="150" t="s">
        <v>1</v>
      </c>
      <c r="I390" s="152"/>
      <c r="L390" s="148"/>
      <c r="M390" s="153"/>
      <c r="T390" s="154"/>
      <c r="AT390" s="150" t="s">
        <v>147</v>
      </c>
      <c r="AU390" s="150" t="s">
        <v>78</v>
      </c>
      <c r="AV390" s="12" t="s">
        <v>74</v>
      </c>
      <c r="AW390" s="12" t="s">
        <v>29</v>
      </c>
      <c r="AX390" s="12" t="s">
        <v>70</v>
      </c>
      <c r="AY390" s="150" t="s">
        <v>141</v>
      </c>
    </row>
    <row r="391" spans="2:51" s="12" customFormat="1" ht="12">
      <c r="B391" s="148"/>
      <c r="D391" s="149" t="s">
        <v>147</v>
      </c>
      <c r="E391" s="150" t="s">
        <v>1</v>
      </c>
      <c r="F391" s="151" t="s">
        <v>439</v>
      </c>
      <c r="H391" s="150" t="s">
        <v>1</v>
      </c>
      <c r="I391" s="152"/>
      <c r="L391" s="148"/>
      <c r="M391" s="153"/>
      <c r="T391" s="154"/>
      <c r="AT391" s="150" t="s">
        <v>147</v>
      </c>
      <c r="AU391" s="150" t="s">
        <v>78</v>
      </c>
      <c r="AV391" s="12" t="s">
        <v>74</v>
      </c>
      <c r="AW391" s="12" t="s">
        <v>29</v>
      </c>
      <c r="AX391" s="12" t="s">
        <v>70</v>
      </c>
      <c r="AY391" s="150" t="s">
        <v>141</v>
      </c>
    </row>
    <row r="392" spans="2:51" s="13" customFormat="1" ht="12">
      <c r="B392" s="155"/>
      <c r="D392" s="149" t="s">
        <v>147</v>
      </c>
      <c r="E392" s="156" t="s">
        <v>1</v>
      </c>
      <c r="F392" s="157" t="s">
        <v>440</v>
      </c>
      <c r="H392" s="158">
        <v>1.086</v>
      </c>
      <c r="I392" s="159"/>
      <c r="L392" s="155"/>
      <c r="M392" s="160"/>
      <c r="T392" s="161"/>
      <c r="AT392" s="156" t="s">
        <v>147</v>
      </c>
      <c r="AU392" s="156" t="s">
        <v>78</v>
      </c>
      <c r="AV392" s="13" t="s">
        <v>78</v>
      </c>
      <c r="AW392" s="13" t="s">
        <v>29</v>
      </c>
      <c r="AX392" s="13" t="s">
        <v>70</v>
      </c>
      <c r="AY392" s="156" t="s">
        <v>141</v>
      </c>
    </row>
    <row r="393" spans="2:51" s="12" customFormat="1" ht="12">
      <c r="B393" s="148"/>
      <c r="D393" s="149" t="s">
        <v>147</v>
      </c>
      <c r="E393" s="150" t="s">
        <v>1</v>
      </c>
      <c r="F393" s="151" t="s">
        <v>441</v>
      </c>
      <c r="H393" s="150" t="s">
        <v>1</v>
      </c>
      <c r="I393" s="152"/>
      <c r="L393" s="148"/>
      <c r="M393" s="153"/>
      <c r="T393" s="154"/>
      <c r="AT393" s="150" t="s">
        <v>147</v>
      </c>
      <c r="AU393" s="150" t="s">
        <v>78</v>
      </c>
      <c r="AV393" s="12" t="s">
        <v>74</v>
      </c>
      <c r="AW393" s="12" t="s">
        <v>29</v>
      </c>
      <c r="AX393" s="12" t="s">
        <v>70</v>
      </c>
      <c r="AY393" s="150" t="s">
        <v>141</v>
      </c>
    </row>
    <row r="394" spans="2:51" s="12" customFormat="1" ht="12">
      <c r="B394" s="148"/>
      <c r="D394" s="149" t="s">
        <v>147</v>
      </c>
      <c r="E394" s="150" t="s">
        <v>1</v>
      </c>
      <c r="F394" s="151" t="s">
        <v>442</v>
      </c>
      <c r="H394" s="150" t="s">
        <v>1</v>
      </c>
      <c r="I394" s="152"/>
      <c r="L394" s="148"/>
      <c r="M394" s="153"/>
      <c r="T394" s="154"/>
      <c r="AT394" s="150" t="s">
        <v>147</v>
      </c>
      <c r="AU394" s="150" t="s">
        <v>78</v>
      </c>
      <c r="AV394" s="12" t="s">
        <v>74</v>
      </c>
      <c r="AW394" s="12" t="s">
        <v>29</v>
      </c>
      <c r="AX394" s="12" t="s">
        <v>70</v>
      </c>
      <c r="AY394" s="150" t="s">
        <v>141</v>
      </c>
    </row>
    <row r="395" spans="2:51" s="13" customFormat="1" ht="12">
      <c r="B395" s="155"/>
      <c r="D395" s="149" t="s">
        <v>147</v>
      </c>
      <c r="E395" s="156" t="s">
        <v>1</v>
      </c>
      <c r="F395" s="157" t="s">
        <v>443</v>
      </c>
      <c r="H395" s="158">
        <v>0.573</v>
      </c>
      <c r="I395" s="159"/>
      <c r="L395" s="155"/>
      <c r="M395" s="160"/>
      <c r="T395" s="161"/>
      <c r="AT395" s="156" t="s">
        <v>147</v>
      </c>
      <c r="AU395" s="156" t="s">
        <v>78</v>
      </c>
      <c r="AV395" s="13" t="s">
        <v>78</v>
      </c>
      <c r="AW395" s="13" t="s">
        <v>29</v>
      </c>
      <c r="AX395" s="13" t="s">
        <v>70</v>
      </c>
      <c r="AY395" s="156" t="s">
        <v>141</v>
      </c>
    </row>
    <row r="396" spans="2:51" s="14" customFormat="1" ht="12">
      <c r="B396" s="162"/>
      <c r="D396" s="149" t="s">
        <v>147</v>
      </c>
      <c r="E396" s="163" t="s">
        <v>1</v>
      </c>
      <c r="F396" s="164" t="s">
        <v>151</v>
      </c>
      <c r="H396" s="165">
        <v>1.659</v>
      </c>
      <c r="I396" s="166"/>
      <c r="L396" s="162"/>
      <c r="M396" s="167"/>
      <c r="T396" s="168"/>
      <c r="AT396" s="163" t="s">
        <v>147</v>
      </c>
      <c r="AU396" s="163" t="s">
        <v>78</v>
      </c>
      <c r="AV396" s="14" t="s">
        <v>82</v>
      </c>
      <c r="AW396" s="14" t="s">
        <v>29</v>
      </c>
      <c r="AX396" s="14" t="s">
        <v>74</v>
      </c>
      <c r="AY396" s="163" t="s">
        <v>141</v>
      </c>
    </row>
    <row r="397" spans="2:65" s="1" customFormat="1" ht="24.15" customHeight="1">
      <c r="B397" s="133"/>
      <c r="C397" s="134" t="s">
        <v>444</v>
      </c>
      <c r="D397" s="134" t="s">
        <v>143</v>
      </c>
      <c r="E397" s="135" t="s">
        <v>445</v>
      </c>
      <c r="F397" s="136" t="s">
        <v>446</v>
      </c>
      <c r="G397" s="137" t="s">
        <v>146</v>
      </c>
      <c r="H397" s="138">
        <v>0.66</v>
      </c>
      <c r="I397" s="139"/>
      <c r="J397" s="140">
        <f>ROUND(I397*H397,2)</f>
        <v>0</v>
      </c>
      <c r="K397" s="141"/>
      <c r="L397" s="32"/>
      <c r="M397" s="142" t="s">
        <v>1</v>
      </c>
      <c r="N397" s="143" t="s">
        <v>37</v>
      </c>
      <c r="P397" s="144">
        <f>O397*H397</f>
        <v>0</v>
      </c>
      <c r="Q397" s="144">
        <v>0</v>
      </c>
      <c r="R397" s="144">
        <f>Q397*H397</f>
        <v>0</v>
      </c>
      <c r="S397" s="144">
        <v>0</v>
      </c>
      <c r="T397" s="145">
        <f>S397*H397</f>
        <v>0</v>
      </c>
      <c r="AR397" s="146" t="s">
        <v>82</v>
      </c>
      <c r="AT397" s="146" t="s">
        <v>143</v>
      </c>
      <c r="AU397" s="146" t="s">
        <v>78</v>
      </c>
      <c r="AY397" s="17" t="s">
        <v>141</v>
      </c>
      <c r="BE397" s="147">
        <f>IF(N397="základní",J397,0)</f>
        <v>0</v>
      </c>
      <c r="BF397" s="147">
        <f>IF(N397="snížená",J397,0)</f>
        <v>0</v>
      </c>
      <c r="BG397" s="147">
        <f>IF(N397="zákl. přenesená",J397,0)</f>
        <v>0</v>
      </c>
      <c r="BH397" s="147">
        <f>IF(N397="sníž. přenesená",J397,0)</f>
        <v>0</v>
      </c>
      <c r="BI397" s="147">
        <f>IF(N397="nulová",J397,0)</f>
        <v>0</v>
      </c>
      <c r="BJ397" s="17" t="s">
        <v>74</v>
      </c>
      <c r="BK397" s="147">
        <f>ROUND(I397*H397,2)</f>
        <v>0</v>
      </c>
      <c r="BL397" s="17" t="s">
        <v>82</v>
      </c>
      <c r="BM397" s="146" t="s">
        <v>447</v>
      </c>
    </row>
    <row r="398" spans="2:51" s="12" customFormat="1" ht="12">
      <c r="B398" s="148"/>
      <c r="D398" s="149" t="s">
        <v>147</v>
      </c>
      <c r="E398" s="150" t="s">
        <v>1</v>
      </c>
      <c r="F398" s="151" t="s">
        <v>148</v>
      </c>
      <c r="H398" s="150" t="s">
        <v>1</v>
      </c>
      <c r="I398" s="152"/>
      <c r="L398" s="148"/>
      <c r="M398" s="153"/>
      <c r="T398" s="154"/>
      <c r="AT398" s="150" t="s">
        <v>147</v>
      </c>
      <c r="AU398" s="150" t="s">
        <v>78</v>
      </c>
      <c r="AV398" s="12" t="s">
        <v>74</v>
      </c>
      <c r="AW398" s="12" t="s">
        <v>29</v>
      </c>
      <c r="AX398" s="12" t="s">
        <v>70</v>
      </c>
      <c r="AY398" s="150" t="s">
        <v>141</v>
      </c>
    </row>
    <row r="399" spans="2:51" s="12" customFormat="1" ht="12">
      <c r="B399" s="148"/>
      <c r="D399" s="149" t="s">
        <v>147</v>
      </c>
      <c r="E399" s="150" t="s">
        <v>1</v>
      </c>
      <c r="F399" s="151" t="s">
        <v>448</v>
      </c>
      <c r="H399" s="150" t="s">
        <v>1</v>
      </c>
      <c r="I399" s="152"/>
      <c r="L399" s="148"/>
      <c r="M399" s="153"/>
      <c r="T399" s="154"/>
      <c r="AT399" s="150" t="s">
        <v>147</v>
      </c>
      <c r="AU399" s="150" t="s">
        <v>78</v>
      </c>
      <c r="AV399" s="12" t="s">
        <v>74</v>
      </c>
      <c r="AW399" s="12" t="s">
        <v>29</v>
      </c>
      <c r="AX399" s="12" t="s">
        <v>70</v>
      </c>
      <c r="AY399" s="150" t="s">
        <v>141</v>
      </c>
    </row>
    <row r="400" spans="2:51" s="13" customFormat="1" ht="12">
      <c r="B400" s="155"/>
      <c r="D400" s="149" t="s">
        <v>147</v>
      </c>
      <c r="E400" s="156" t="s">
        <v>1</v>
      </c>
      <c r="F400" s="157" t="s">
        <v>449</v>
      </c>
      <c r="H400" s="158">
        <v>0.66</v>
      </c>
      <c r="I400" s="159"/>
      <c r="L400" s="155"/>
      <c r="M400" s="160"/>
      <c r="T400" s="161"/>
      <c r="AT400" s="156" t="s">
        <v>147</v>
      </c>
      <c r="AU400" s="156" t="s">
        <v>78</v>
      </c>
      <c r="AV400" s="13" t="s">
        <v>78</v>
      </c>
      <c r="AW400" s="13" t="s">
        <v>29</v>
      </c>
      <c r="AX400" s="13" t="s">
        <v>70</v>
      </c>
      <c r="AY400" s="156" t="s">
        <v>141</v>
      </c>
    </row>
    <row r="401" spans="2:51" s="14" customFormat="1" ht="12">
      <c r="B401" s="162"/>
      <c r="D401" s="149" t="s">
        <v>147</v>
      </c>
      <c r="E401" s="163" t="s">
        <v>1</v>
      </c>
      <c r="F401" s="164" t="s">
        <v>151</v>
      </c>
      <c r="H401" s="165">
        <v>0.66</v>
      </c>
      <c r="I401" s="166"/>
      <c r="L401" s="162"/>
      <c r="M401" s="167"/>
      <c r="T401" s="168"/>
      <c r="AT401" s="163" t="s">
        <v>147</v>
      </c>
      <c r="AU401" s="163" t="s">
        <v>78</v>
      </c>
      <c r="AV401" s="14" t="s">
        <v>82</v>
      </c>
      <c r="AW401" s="14" t="s">
        <v>29</v>
      </c>
      <c r="AX401" s="14" t="s">
        <v>74</v>
      </c>
      <c r="AY401" s="163" t="s">
        <v>141</v>
      </c>
    </row>
    <row r="402" spans="2:65" s="1" customFormat="1" ht="21.75" customHeight="1">
      <c r="B402" s="133"/>
      <c r="C402" s="134" t="s">
        <v>287</v>
      </c>
      <c r="D402" s="134" t="s">
        <v>143</v>
      </c>
      <c r="E402" s="135" t="s">
        <v>450</v>
      </c>
      <c r="F402" s="136" t="s">
        <v>451</v>
      </c>
      <c r="G402" s="137" t="s">
        <v>146</v>
      </c>
      <c r="H402" s="138">
        <v>636.934</v>
      </c>
      <c r="I402" s="139"/>
      <c r="J402" s="140">
        <f>ROUND(I402*H402,2)</f>
        <v>0</v>
      </c>
      <c r="K402" s="141"/>
      <c r="L402" s="32"/>
      <c r="M402" s="142" t="s">
        <v>1</v>
      </c>
      <c r="N402" s="143" t="s">
        <v>37</v>
      </c>
      <c r="P402" s="144">
        <f>O402*H402</f>
        <v>0</v>
      </c>
      <c r="Q402" s="144">
        <v>0</v>
      </c>
      <c r="R402" s="144">
        <f>Q402*H402</f>
        <v>0</v>
      </c>
      <c r="S402" s="144">
        <v>0</v>
      </c>
      <c r="T402" s="145">
        <f>S402*H402</f>
        <v>0</v>
      </c>
      <c r="AR402" s="146" t="s">
        <v>82</v>
      </c>
      <c r="AT402" s="146" t="s">
        <v>143</v>
      </c>
      <c r="AU402" s="146" t="s">
        <v>78</v>
      </c>
      <c r="AY402" s="17" t="s">
        <v>141</v>
      </c>
      <c r="BE402" s="147">
        <f>IF(N402="základní",J402,0)</f>
        <v>0</v>
      </c>
      <c r="BF402" s="147">
        <f>IF(N402="snížená",J402,0)</f>
        <v>0</v>
      </c>
      <c r="BG402" s="147">
        <f>IF(N402="zákl. přenesená",J402,0)</f>
        <v>0</v>
      </c>
      <c r="BH402" s="147">
        <f>IF(N402="sníž. přenesená",J402,0)</f>
        <v>0</v>
      </c>
      <c r="BI402" s="147">
        <f>IF(N402="nulová",J402,0)</f>
        <v>0</v>
      </c>
      <c r="BJ402" s="17" t="s">
        <v>74</v>
      </c>
      <c r="BK402" s="147">
        <f>ROUND(I402*H402,2)</f>
        <v>0</v>
      </c>
      <c r="BL402" s="17" t="s">
        <v>82</v>
      </c>
      <c r="BM402" s="146" t="s">
        <v>452</v>
      </c>
    </row>
    <row r="403" spans="2:51" s="12" customFormat="1" ht="12">
      <c r="B403" s="148"/>
      <c r="D403" s="149" t="s">
        <v>147</v>
      </c>
      <c r="E403" s="150" t="s">
        <v>1</v>
      </c>
      <c r="F403" s="151" t="s">
        <v>453</v>
      </c>
      <c r="H403" s="150" t="s">
        <v>1</v>
      </c>
      <c r="I403" s="152"/>
      <c r="L403" s="148"/>
      <c r="M403" s="153"/>
      <c r="T403" s="154"/>
      <c r="AT403" s="150" t="s">
        <v>147</v>
      </c>
      <c r="AU403" s="150" t="s">
        <v>78</v>
      </c>
      <c r="AV403" s="12" t="s">
        <v>74</v>
      </c>
      <c r="AW403" s="12" t="s">
        <v>29</v>
      </c>
      <c r="AX403" s="12" t="s">
        <v>70</v>
      </c>
      <c r="AY403" s="150" t="s">
        <v>141</v>
      </c>
    </row>
    <row r="404" spans="2:51" s="12" customFormat="1" ht="12">
      <c r="B404" s="148"/>
      <c r="D404" s="149" t="s">
        <v>147</v>
      </c>
      <c r="E404" s="150" t="s">
        <v>1</v>
      </c>
      <c r="F404" s="151" t="s">
        <v>454</v>
      </c>
      <c r="H404" s="150" t="s">
        <v>1</v>
      </c>
      <c r="I404" s="152"/>
      <c r="L404" s="148"/>
      <c r="M404" s="153"/>
      <c r="T404" s="154"/>
      <c r="AT404" s="150" t="s">
        <v>147</v>
      </c>
      <c r="AU404" s="150" t="s">
        <v>78</v>
      </c>
      <c r="AV404" s="12" t="s">
        <v>74</v>
      </c>
      <c r="AW404" s="12" t="s">
        <v>29</v>
      </c>
      <c r="AX404" s="12" t="s">
        <v>70</v>
      </c>
      <c r="AY404" s="150" t="s">
        <v>141</v>
      </c>
    </row>
    <row r="405" spans="2:51" s="13" customFormat="1" ht="12">
      <c r="B405" s="155"/>
      <c r="D405" s="149" t="s">
        <v>147</v>
      </c>
      <c r="E405" s="156" t="s">
        <v>1</v>
      </c>
      <c r="F405" s="157" t="s">
        <v>455</v>
      </c>
      <c r="H405" s="158">
        <v>287.594</v>
      </c>
      <c r="I405" s="159"/>
      <c r="L405" s="155"/>
      <c r="M405" s="160"/>
      <c r="T405" s="161"/>
      <c r="AT405" s="156" t="s">
        <v>147</v>
      </c>
      <c r="AU405" s="156" t="s">
        <v>78</v>
      </c>
      <c r="AV405" s="13" t="s">
        <v>78</v>
      </c>
      <c r="AW405" s="13" t="s">
        <v>29</v>
      </c>
      <c r="AX405" s="13" t="s">
        <v>70</v>
      </c>
      <c r="AY405" s="156" t="s">
        <v>141</v>
      </c>
    </row>
    <row r="406" spans="2:51" s="12" customFormat="1" ht="12">
      <c r="B406" s="148"/>
      <c r="D406" s="149" t="s">
        <v>147</v>
      </c>
      <c r="E406" s="150" t="s">
        <v>1</v>
      </c>
      <c r="F406" s="151" t="s">
        <v>456</v>
      </c>
      <c r="H406" s="150" t="s">
        <v>1</v>
      </c>
      <c r="I406" s="152"/>
      <c r="L406" s="148"/>
      <c r="M406" s="153"/>
      <c r="T406" s="154"/>
      <c r="AT406" s="150" t="s">
        <v>147</v>
      </c>
      <c r="AU406" s="150" t="s">
        <v>78</v>
      </c>
      <c r="AV406" s="12" t="s">
        <v>74</v>
      </c>
      <c r="AW406" s="12" t="s">
        <v>29</v>
      </c>
      <c r="AX406" s="12" t="s">
        <v>70</v>
      </c>
      <c r="AY406" s="150" t="s">
        <v>141</v>
      </c>
    </row>
    <row r="407" spans="2:51" s="13" customFormat="1" ht="12">
      <c r="B407" s="155"/>
      <c r="D407" s="149" t="s">
        <v>147</v>
      </c>
      <c r="E407" s="156" t="s">
        <v>1</v>
      </c>
      <c r="F407" s="157" t="s">
        <v>457</v>
      </c>
      <c r="H407" s="158">
        <v>349.34</v>
      </c>
      <c r="I407" s="159"/>
      <c r="L407" s="155"/>
      <c r="M407" s="160"/>
      <c r="T407" s="161"/>
      <c r="AT407" s="156" t="s">
        <v>147</v>
      </c>
      <c r="AU407" s="156" t="s">
        <v>78</v>
      </c>
      <c r="AV407" s="13" t="s">
        <v>78</v>
      </c>
      <c r="AW407" s="13" t="s">
        <v>29</v>
      </c>
      <c r="AX407" s="13" t="s">
        <v>70</v>
      </c>
      <c r="AY407" s="156" t="s">
        <v>141</v>
      </c>
    </row>
    <row r="408" spans="2:51" s="14" customFormat="1" ht="12">
      <c r="B408" s="162"/>
      <c r="D408" s="149" t="s">
        <v>147</v>
      </c>
      <c r="E408" s="163" t="s">
        <v>1</v>
      </c>
      <c r="F408" s="164" t="s">
        <v>151</v>
      </c>
      <c r="H408" s="165">
        <v>636.934</v>
      </c>
      <c r="I408" s="166"/>
      <c r="L408" s="162"/>
      <c r="M408" s="167"/>
      <c r="T408" s="168"/>
      <c r="AT408" s="163" t="s">
        <v>147</v>
      </c>
      <c r="AU408" s="163" t="s">
        <v>78</v>
      </c>
      <c r="AV408" s="14" t="s">
        <v>82</v>
      </c>
      <c r="AW408" s="14" t="s">
        <v>29</v>
      </c>
      <c r="AX408" s="14" t="s">
        <v>74</v>
      </c>
      <c r="AY408" s="163" t="s">
        <v>141</v>
      </c>
    </row>
    <row r="409" spans="2:65" s="1" customFormat="1" ht="24.15" customHeight="1">
      <c r="B409" s="133"/>
      <c r="C409" s="134" t="s">
        <v>458</v>
      </c>
      <c r="D409" s="134" t="s">
        <v>143</v>
      </c>
      <c r="E409" s="135" t="s">
        <v>459</v>
      </c>
      <c r="F409" s="136" t="s">
        <v>460</v>
      </c>
      <c r="G409" s="137" t="s">
        <v>146</v>
      </c>
      <c r="H409" s="138">
        <v>2711.838</v>
      </c>
      <c r="I409" s="139"/>
      <c r="J409" s="140">
        <f>ROUND(I409*H409,2)</f>
        <v>0</v>
      </c>
      <c r="K409" s="141"/>
      <c r="L409" s="32"/>
      <c r="M409" s="142" t="s">
        <v>1</v>
      </c>
      <c r="N409" s="143" t="s">
        <v>37</v>
      </c>
      <c r="P409" s="144">
        <f>O409*H409</f>
        <v>0</v>
      </c>
      <c r="Q409" s="144">
        <v>0</v>
      </c>
      <c r="R409" s="144">
        <f>Q409*H409</f>
        <v>0</v>
      </c>
      <c r="S409" s="144">
        <v>0</v>
      </c>
      <c r="T409" s="145">
        <f>S409*H409</f>
        <v>0</v>
      </c>
      <c r="AR409" s="146" t="s">
        <v>82</v>
      </c>
      <c r="AT409" s="146" t="s">
        <v>143</v>
      </c>
      <c r="AU409" s="146" t="s">
        <v>78</v>
      </c>
      <c r="AY409" s="17" t="s">
        <v>141</v>
      </c>
      <c r="BE409" s="147">
        <f>IF(N409="základní",J409,0)</f>
        <v>0</v>
      </c>
      <c r="BF409" s="147">
        <f>IF(N409="snížená",J409,0)</f>
        <v>0</v>
      </c>
      <c r="BG409" s="147">
        <f>IF(N409="zákl. přenesená",J409,0)</f>
        <v>0</v>
      </c>
      <c r="BH409" s="147">
        <f>IF(N409="sníž. přenesená",J409,0)</f>
        <v>0</v>
      </c>
      <c r="BI409" s="147">
        <f>IF(N409="nulová",J409,0)</f>
        <v>0</v>
      </c>
      <c r="BJ409" s="17" t="s">
        <v>74</v>
      </c>
      <c r="BK409" s="147">
        <f>ROUND(I409*H409,2)</f>
        <v>0</v>
      </c>
      <c r="BL409" s="17" t="s">
        <v>82</v>
      </c>
      <c r="BM409" s="146" t="s">
        <v>461</v>
      </c>
    </row>
    <row r="410" spans="2:51" s="12" customFormat="1" ht="12">
      <c r="B410" s="148"/>
      <c r="D410" s="149" t="s">
        <v>147</v>
      </c>
      <c r="E410" s="150" t="s">
        <v>1</v>
      </c>
      <c r="F410" s="151" t="s">
        <v>453</v>
      </c>
      <c r="H410" s="150" t="s">
        <v>1</v>
      </c>
      <c r="I410" s="152"/>
      <c r="L410" s="148"/>
      <c r="M410" s="153"/>
      <c r="T410" s="154"/>
      <c r="AT410" s="150" t="s">
        <v>147</v>
      </c>
      <c r="AU410" s="150" t="s">
        <v>78</v>
      </c>
      <c r="AV410" s="12" t="s">
        <v>74</v>
      </c>
      <c r="AW410" s="12" t="s">
        <v>29</v>
      </c>
      <c r="AX410" s="12" t="s">
        <v>70</v>
      </c>
      <c r="AY410" s="150" t="s">
        <v>141</v>
      </c>
    </row>
    <row r="411" spans="2:51" s="12" customFormat="1" ht="12">
      <c r="B411" s="148"/>
      <c r="D411" s="149" t="s">
        <v>147</v>
      </c>
      <c r="E411" s="150" t="s">
        <v>1</v>
      </c>
      <c r="F411" s="151" t="s">
        <v>462</v>
      </c>
      <c r="H411" s="150" t="s">
        <v>1</v>
      </c>
      <c r="I411" s="152"/>
      <c r="L411" s="148"/>
      <c r="M411" s="153"/>
      <c r="T411" s="154"/>
      <c r="AT411" s="150" t="s">
        <v>147</v>
      </c>
      <c r="AU411" s="150" t="s">
        <v>78</v>
      </c>
      <c r="AV411" s="12" t="s">
        <v>74</v>
      </c>
      <c r="AW411" s="12" t="s">
        <v>29</v>
      </c>
      <c r="AX411" s="12" t="s">
        <v>70</v>
      </c>
      <c r="AY411" s="150" t="s">
        <v>141</v>
      </c>
    </row>
    <row r="412" spans="2:51" s="13" customFormat="1" ht="12">
      <c r="B412" s="155"/>
      <c r="D412" s="149" t="s">
        <v>147</v>
      </c>
      <c r="E412" s="156" t="s">
        <v>1</v>
      </c>
      <c r="F412" s="157" t="s">
        <v>463</v>
      </c>
      <c r="H412" s="158">
        <v>2013.158</v>
      </c>
      <c r="I412" s="159"/>
      <c r="L412" s="155"/>
      <c r="M412" s="160"/>
      <c r="T412" s="161"/>
      <c r="AT412" s="156" t="s">
        <v>147</v>
      </c>
      <c r="AU412" s="156" t="s">
        <v>78</v>
      </c>
      <c r="AV412" s="13" t="s">
        <v>78</v>
      </c>
      <c r="AW412" s="13" t="s">
        <v>29</v>
      </c>
      <c r="AX412" s="13" t="s">
        <v>70</v>
      </c>
      <c r="AY412" s="156" t="s">
        <v>141</v>
      </c>
    </row>
    <row r="413" spans="2:51" s="12" customFormat="1" ht="12">
      <c r="B413" s="148"/>
      <c r="D413" s="149" t="s">
        <v>147</v>
      </c>
      <c r="E413" s="150" t="s">
        <v>1</v>
      </c>
      <c r="F413" s="151" t="s">
        <v>464</v>
      </c>
      <c r="H413" s="150" t="s">
        <v>1</v>
      </c>
      <c r="I413" s="152"/>
      <c r="L413" s="148"/>
      <c r="M413" s="153"/>
      <c r="T413" s="154"/>
      <c r="AT413" s="150" t="s">
        <v>147</v>
      </c>
      <c r="AU413" s="150" t="s">
        <v>78</v>
      </c>
      <c r="AV413" s="12" t="s">
        <v>74</v>
      </c>
      <c r="AW413" s="12" t="s">
        <v>29</v>
      </c>
      <c r="AX413" s="12" t="s">
        <v>70</v>
      </c>
      <c r="AY413" s="150" t="s">
        <v>141</v>
      </c>
    </row>
    <row r="414" spans="2:51" s="13" customFormat="1" ht="12">
      <c r="B414" s="155"/>
      <c r="D414" s="149" t="s">
        <v>147</v>
      </c>
      <c r="E414" s="156" t="s">
        <v>1</v>
      </c>
      <c r="F414" s="157" t="s">
        <v>465</v>
      </c>
      <c r="H414" s="158">
        <v>698.68</v>
      </c>
      <c r="I414" s="159"/>
      <c r="L414" s="155"/>
      <c r="M414" s="160"/>
      <c r="T414" s="161"/>
      <c r="AT414" s="156" t="s">
        <v>147</v>
      </c>
      <c r="AU414" s="156" t="s">
        <v>78</v>
      </c>
      <c r="AV414" s="13" t="s">
        <v>78</v>
      </c>
      <c r="AW414" s="13" t="s">
        <v>29</v>
      </c>
      <c r="AX414" s="13" t="s">
        <v>70</v>
      </c>
      <c r="AY414" s="156" t="s">
        <v>141</v>
      </c>
    </row>
    <row r="415" spans="2:51" s="14" customFormat="1" ht="12">
      <c r="B415" s="162"/>
      <c r="D415" s="149" t="s">
        <v>147</v>
      </c>
      <c r="E415" s="163" t="s">
        <v>1</v>
      </c>
      <c r="F415" s="164" t="s">
        <v>151</v>
      </c>
      <c r="H415" s="165">
        <v>2711.8379999999997</v>
      </c>
      <c r="I415" s="166"/>
      <c r="L415" s="162"/>
      <c r="M415" s="167"/>
      <c r="T415" s="168"/>
      <c r="AT415" s="163" t="s">
        <v>147</v>
      </c>
      <c r="AU415" s="163" t="s">
        <v>78</v>
      </c>
      <c r="AV415" s="14" t="s">
        <v>82</v>
      </c>
      <c r="AW415" s="14" t="s">
        <v>29</v>
      </c>
      <c r="AX415" s="14" t="s">
        <v>74</v>
      </c>
      <c r="AY415" s="163" t="s">
        <v>141</v>
      </c>
    </row>
    <row r="416" spans="2:65" s="1" customFormat="1" ht="24.15" customHeight="1">
      <c r="B416" s="133"/>
      <c r="C416" s="134" t="s">
        <v>290</v>
      </c>
      <c r="D416" s="134" t="s">
        <v>143</v>
      </c>
      <c r="E416" s="135" t="s">
        <v>466</v>
      </c>
      <c r="F416" s="136" t="s">
        <v>467</v>
      </c>
      <c r="G416" s="137" t="s">
        <v>146</v>
      </c>
      <c r="H416" s="138">
        <v>1.09</v>
      </c>
      <c r="I416" s="139"/>
      <c r="J416" s="140">
        <f>ROUND(I416*H416,2)</f>
        <v>0</v>
      </c>
      <c r="K416" s="141"/>
      <c r="L416" s="32"/>
      <c r="M416" s="142" t="s">
        <v>1</v>
      </c>
      <c r="N416" s="143" t="s">
        <v>37</v>
      </c>
      <c r="P416" s="144">
        <f>O416*H416</f>
        <v>0</v>
      </c>
      <c r="Q416" s="144">
        <v>0</v>
      </c>
      <c r="R416" s="144">
        <f>Q416*H416</f>
        <v>0</v>
      </c>
      <c r="S416" s="144">
        <v>0</v>
      </c>
      <c r="T416" s="145">
        <f>S416*H416</f>
        <v>0</v>
      </c>
      <c r="AR416" s="146" t="s">
        <v>82</v>
      </c>
      <c r="AT416" s="146" t="s">
        <v>143</v>
      </c>
      <c r="AU416" s="146" t="s">
        <v>78</v>
      </c>
      <c r="AY416" s="17" t="s">
        <v>141</v>
      </c>
      <c r="BE416" s="147">
        <f>IF(N416="základní",J416,0)</f>
        <v>0</v>
      </c>
      <c r="BF416" s="147">
        <f>IF(N416="snížená",J416,0)</f>
        <v>0</v>
      </c>
      <c r="BG416" s="147">
        <f>IF(N416="zákl. přenesená",J416,0)</f>
        <v>0</v>
      </c>
      <c r="BH416" s="147">
        <f>IF(N416="sníž. přenesená",J416,0)</f>
        <v>0</v>
      </c>
      <c r="BI416" s="147">
        <f>IF(N416="nulová",J416,0)</f>
        <v>0</v>
      </c>
      <c r="BJ416" s="17" t="s">
        <v>74</v>
      </c>
      <c r="BK416" s="147">
        <f>ROUND(I416*H416,2)</f>
        <v>0</v>
      </c>
      <c r="BL416" s="17" t="s">
        <v>82</v>
      </c>
      <c r="BM416" s="146" t="s">
        <v>468</v>
      </c>
    </row>
    <row r="417" spans="2:51" s="12" customFormat="1" ht="12">
      <c r="B417" s="148"/>
      <c r="D417" s="149" t="s">
        <v>147</v>
      </c>
      <c r="E417" s="150" t="s">
        <v>1</v>
      </c>
      <c r="F417" s="151" t="s">
        <v>469</v>
      </c>
      <c r="H417" s="150" t="s">
        <v>1</v>
      </c>
      <c r="I417" s="152"/>
      <c r="L417" s="148"/>
      <c r="M417" s="153"/>
      <c r="T417" s="154"/>
      <c r="AT417" s="150" t="s">
        <v>147</v>
      </c>
      <c r="AU417" s="150" t="s">
        <v>78</v>
      </c>
      <c r="AV417" s="12" t="s">
        <v>74</v>
      </c>
      <c r="AW417" s="12" t="s">
        <v>29</v>
      </c>
      <c r="AX417" s="12" t="s">
        <v>70</v>
      </c>
      <c r="AY417" s="150" t="s">
        <v>141</v>
      </c>
    </row>
    <row r="418" spans="2:51" s="12" customFormat="1" ht="12">
      <c r="B418" s="148"/>
      <c r="D418" s="149" t="s">
        <v>147</v>
      </c>
      <c r="E418" s="150" t="s">
        <v>1</v>
      </c>
      <c r="F418" s="151" t="s">
        <v>470</v>
      </c>
      <c r="H418" s="150" t="s">
        <v>1</v>
      </c>
      <c r="I418" s="152"/>
      <c r="L418" s="148"/>
      <c r="M418" s="153"/>
      <c r="T418" s="154"/>
      <c r="AT418" s="150" t="s">
        <v>147</v>
      </c>
      <c r="AU418" s="150" t="s">
        <v>78</v>
      </c>
      <c r="AV418" s="12" t="s">
        <v>74</v>
      </c>
      <c r="AW418" s="12" t="s">
        <v>29</v>
      </c>
      <c r="AX418" s="12" t="s">
        <v>70</v>
      </c>
      <c r="AY418" s="150" t="s">
        <v>141</v>
      </c>
    </row>
    <row r="419" spans="2:51" s="13" customFormat="1" ht="12">
      <c r="B419" s="155"/>
      <c r="D419" s="149" t="s">
        <v>147</v>
      </c>
      <c r="E419" s="156" t="s">
        <v>1</v>
      </c>
      <c r="F419" s="157" t="s">
        <v>471</v>
      </c>
      <c r="H419" s="158">
        <v>0.16</v>
      </c>
      <c r="I419" s="159"/>
      <c r="L419" s="155"/>
      <c r="M419" s="160"/>
      <c r="T419" s="161"/>
      <c r="AT419" s="156" t="s">
        <v>147</v>
      </c>
      <c r="AU419" s="156" t="s">
        <v>78</v>
      </c>
      <c r="AV419" s="13" t="s">
        <v>78</v>
      </c>
      <c r="AW419" s="13" t="s">
        <v>29</v>
      </c>
      <c r="AX419" s="13" t="s">
        <v>70</v>
      </c>
      <c r="AY419" s="156" t="s">
        <v>141</v>
      </c>
    </row>
    <row r="420" spans="2:51" s="12" customFormat="1" ht="12">
      <c r="B420" s="148"/>
      <c r="D420" s="149" t="s">
        <v>147</v>
      </c>
      <c r="E420" s="150" t="s">
        <v>1</v>
      </c>
      <c r="F420" s="151" t="s">
        <v>472</v>
      </c>
      <c r="H420" s="150" t="s">
        <v>1</v>
      </c>
      <c r="I420" s="152"/>
      <c r="L420" s="148"/>
      <c r="M420" s="153"/>
      <c r="T420" s="154"/>
      <c r="AT420" s="150" t="s">
        <v>147</v>
      </c>
      <c r="AU420" s="150" t="s">
        <v>78</v>
      </c>
      <c r="AV420" s="12" t="s">
        <v>74</v>
      </c>
      <c r="AW420" s="12" t="s">
        <v>29</v>
      </c>
      <c r="AX420" s="12" t="s">
        <v>70</v>
      </c>
      <c r="AY420" s="150" t="s">
        <v>141</v>
      </c>
    </row>
    <row r="421" spans="2:51" s="13" customFormat="1" ht="12">
      <c r="B421" s="155"/>
      <c r="D421" s="149" t="s">
        <v>147</v>
      </c>
      <c r="E421" s="156" t="s">
        <v>1</v>
      </c>
      <c r="F421" s="157" t="s">
        <v>473</v>
      </c>
      <c r="H421" s="158">
        <v>0.93</v>
      </c>
      <c r="I421" s="159"/>
      <c r="L421" s="155"/>
      <c r="M421" s="160"/>
      <c r="T421" s="161"/>
      <c r="AT421" s="156" t="s">
        <v>147</v>
      </c>
      <c r="AU421" s="156" t="s">
        <v>78</v>
      </c>
      <c r="AV421" s="13" t="s">
        <v>78</v>
      </c>
      <c r="AW421" s="13" t="s">
        <v>29</v>
      </c>
      <c r="AX421" s="13" t="s">
        <v>70</v>
      </c>
      <c r="AY421" s="156" t="s">
        <v>141</v>
      </c>
    </row>
    <row r="422" spans="2:51" s="14" customFormat="1" ht="12">
      <c r="B422" s="162"/>
      <c r="D422" s="149" t="s">
        <v>147</v>
      </c>
      <c r="E422" s="163" t="s">
        <v>1</v>
      </c>
      <c r="F422" s="164" t="s">
        <v>151</v>
      </c>
      <c r="H422" s="165">
        <v>1.09</v>
      </c>
      <c r="I422" s="166"/>
      <c r="L422" s="162"/>
      <c r="M422" s="167"/>
      <c r="T422" s="168"/>
      <c r="AT422" s="163" t="s">
        <v>147</v>
      </c>
      <c r="AU422" s="163" t="s">
        <v>78</v>
      </c>
      <c r="AV422" s="14" t="s">
        <v>82</v>
      </c>
      <c r="AW422" s="14" t="s">
        <v>29</v>
      </c>
      <c r="AX422" s="14" t="s">
        <v>74</v>
      </c>
      <c r="AY422" s="163" t="s">
        <v>141</v>
      </c>
    </row>
    <row r="423" spans="2:65" s="1" customFormat="1" ht="24.15" customHeight="1">
      <c r="B423" s="133"/>
      <c r="C423" s="134" t="s">
        <v>474</v>
      </c>
      <c r="D423" s="134" t="s">
        <v>143</v>
      </c>
      <c r="E423" s="135" t="s">
        <v>475</v>
      </c>
      <c r="F423" s="136" t="s">
        <v>476</v>
      </c>
      <c r="G423" s="137" t="s">
        <v>146</v>
      </c>
      <c r="H423" s="138">
        <v>0.4</v>
      </c>
      <c r="I423" s="139"/>
      <c r="J423" s="140">
        <f>ROUND(I423*H423,2)</f>
        <v>0</v>
      </c>
      <c r="K423" s="141"/>
      <c r="L423" s="32"/>
      <c r="M423" s="142" t="s">
        <v>1</v>
      </c>
      <c r="N423" s="143" t="s">
        <v>37</v>
      </c>
      <c r="P423" s="144">
        <f>O423*H423</f>
        <v>0</v>
      </c>
      <c r="Q423" s="144">
        <v>0</v>
      </c>
      <c r="R423" s="144">
        <f>Q423*H423</f>
        <v>0</v>
      </c>
      <c r="S423" s="144">
        <v>0</v>
      </c>
      <c r="T423" s="145">
        <f>S423*H423</f>
        <v>0</v>
      </c>
      <c r="AR423" s="146" t="s">
        <v>82</v>
      </c>
      <c r="AT423" s="146" t="s">
        <v>143</v>
      </c>
      <c r="AU423" s="146" t="s">
        <v>78</v>
      </c>
      <c r="AY423" s="17" t="s">
        <v>141</v>
      </c>
      <c r="BE423" s="147">
        <f>IF(N423="základní",J423,0)</f>
        <v>0</v>
      </c>
      <c r="BF423" s="147">
        <f>IF(N423="snížená",J423,0)</f>
        <v>0</v>
      </c>
      <c r="BG423" s="147">
        <f>IF(N423="zákl. přenesená",J423,0)</f>
        <v>0</v>
      </c>
      <c r="BH423" s="147">
        <f>IF(N423="sníž. přenesená",J423,0)</f>
        <v>0</v>
      </c>
      <c r="BI423" s="147">
        <f>IF(N423="nulová",J423,0)</f>
        <v>0</v>
      </c>
      <c r="BJ423" s="17" t="s">
        <v>74</v>
      </c>
      <c r="BK423" s="147">
        <f>ROUND(I423*H423,2)</f>
        <v>0</v>
      </c>
      <c r="BL423" s="17" t="s">
        <v>82</v>
      </c>
      <c r="BM423" s="146" t="s">
        <v>477</v>
      </c>
    </row>
    <row r="424" spans="2:51" s="12" customFormat="1" ht="12">
      <c r="B424" s="148"/>
      <c r="D424" s="149" t="s">
        <v>147</v>
      </c>
      <c r="E424" s="150" t="s">
        <v>1</v>
      </c>
      <c r="F424" s="151" t="s">
        <v>469</v>
      </c>
      <c r="H424" s="150" t="s">
        <v>1</v>
      </c>
      <c r="I424" s="152"/>
      <c r="L424" s="148"/>
      <c r="M424" s="153"/>
      <c r="T424" s="154"/>
      <c r="AT424" s="150" t="s">
        <v>147</v>
      </c>
      <c r="AU424" s="150" t="s">
        <v>78</v>
      </c>
      <c r="AV424" s="12" t="s">
        <v>74</v>
      </c>
      <c r="AW424" s="12" t="s">
        <v>29</v>
      </c>
      <c r="AX424" s="12" t="s">
        <v>70</v>
      </c>
      <c r="AY424" s="150" t="s">
        <v>141</v>
      </c>
    </row>
    <row r="425" spans="2:51" s="12" customFormat="1" ht="12">
      <c r="B425" s="148"/>
      <c r="D425" s="149" t="s">
        <v>147</v>
      </c>
      <c r="E425" s="150" t="s">
        <v>1</v>
      </c>
      <c r="F425" s="151" t="s">
        <v>478</v>
      </c>
      <c r="H425" s="150" t="s">
        <v>1</v>
      </c>
      <c r="I425" s="152"/>
      <c r="L425" s="148"/>
      <c r="M425" s="153"/>
      <c r="T425" s="154"/>
      <c r="AT425" s="150" t="s">
        <v>147</v>
      </c>
      <c r="AU425" s="150" t="s">
        <v>78</v>
      </c>
      <c r="AV425" s="12" t="s">
        <v>74</v>
      </c>
      <c r="AW425" s="12" t="s">
        <v>29</v>
      </c>
      <c r="AX425" s="12" t="s">
        <v>70</v>
      </c>
      <c r="AY425" s="150" t="s">
        <v>141</v>
      </c>
    </row>
    <row r="426" spans="2:51" s="13" customFormat="1" ht="12">
      <c r="B426" s="155"/>
      <c r="D426" s="149" t="s">
        <v>147</v>
      </c>
      <c r="E426" s="156" t="s">
        <v>1</v>
      </c>
      <c r="F426" s="157" t="s">
        <v>479</v>
      </c>
      <c r="H426" s="158">
        <v>0.4</v>
      </c>
      <c r="I426" s="159"/>
      <c r="L426" s="155"/>
      <c r="M426" s="160"/>
      <c r="T426" s="161"/>
      <c r="AT426" s="156" t="s">
        <v>147</v>
      </c>
      <c r="AU426" s="156" t="s">
        <v>78</v>
      </c>
      <c r="AV426" s="13" t="s">
        <v>78</v>
      </c>
      <c r="AW426" s="13" t="s">
        <v>29</v>
      </c>
      <c r="AX426" s="13" t="s">
        <v>70</v>
      </c>
      <c r="AY426" s="156" t="s">
        <v>141</v>
      </c>
    </row>
    <row r="427" spans="2:51" s="14" customFormat="1" ht="12">
      <c r="B427" s="162"/>
      <c r="D427" s="149" t="s">
        <v>147</v>
      </c>
      <c r="E427" s="163" t="s">
        <v>1</v>
      </c>
      <c r="F427" s="164" t="s">
        <v>151</v>
      </c>
      <c r="H427" s="165">
        <v>0.4</v>
      </c>
      <c r="I427" s="166"/>
      <c r="L427" s="162"/>
      <c r="M427" s="167"/>
      <c r="T427" s="168"/>
      <c r="AT427" s="163" t="s">
        <v>147</v>
      </c>
      <c r="AU427" s="163" t="s">
        <v>78</v>
      </c>
      <c r="AV427" s="14" t="s">
        <v>82</v>
      </c>
      <c r="AW427" s="14" t="s">
        <v>29</v>
      </c>
      <c r="AX427" s="14" t="s">
        <v>74</v>
      </c>
      <c r="AY427" s="163" t="s">
        <v>141</v>
      </c>
    </row>
    <row r="428" spans="2:65" s="1" customFormat="1" ht="24.15" customHeight="1">
      <c r="B428" s="133"/>
      <c r="C428" s="134" t="s">
        <v>296</v>
      </c>
      <c r="D428" s="134" t="s">
        <v>143</v>
      </c>
      <c r="E428" s="135" t="s">
        <v>480</v>
      </c>
      <c r="F428" s="136" t="s">
        <v>481</v>
      </c>
      <c r="G428" s="137" t="s">
        <v>146</v>
      </c>
      <c r="H428" s="138">
        <v>1.139</v>
      </c>
      <c r="I428" s="139"/>
      <c r="J428" s="140">
        <f>ROUND(I428*H428,2)</f>
        <v>0</v>
      </c>
      <c r="K428" s="141"/>
      <c r="L428" s="32"/>
      <c r="M428" s="142" t="s">
        <v>1</v>
      </c>
      <c r="N428" s="143" t="s">
        <v>37</v>
      </c>
      <c r="P428" s="144">
        <f>O428*H428</f>
        <v>0</v>
      </c>
      <c r="Q428" s="144">
        <v>0</v>
      </c>
      <c r="R428" s="144">
        <f>Q428*H428</f>
        <v>0</v>
      </c>
      <c r="S428" s="144">
        <v>0</v>
      </c>
      <c r="T428" s="145">
        <f>S428*H428</f>
        <v>0</v>
      </c>
      <c r="AR428" s="146" t="s">
        <v>82</v>
      </c>
      <c r="AT428" s="146" t="s">
        <v>143</v>
      </c>
      <c r="AU428" s="146" t="s">
        <v>78</v>
      </c>
      <c r="AY428" s="17" t="s">
        <v>141</v>
      </c>
      <c r="BE428" s="147">
        <f>IF(N428="základní",J428,0)</f>
        <v>0</v>
      </c>
      <c r="BF428" s="147">
        <f>IF(N428="snížená",J428,0)</f>
        <v>0</v>
      </c>
      <c r="BG428" s="147">
        <f>IF(N428="zákl. přenesená",J428,0)</f>
        <v>0</v>
      </c>
      <c r="BH428" s="147">
        <f>IF(N428="sníž. přenesená",J428,0)</f>
        <v>0</v>
      </c>
      <c r="BI428" s="147">
        <f>IF(N428="nulová",J428,0)</f>
        <v>0</v>
      </c>
      <c r="BJ428" s="17" t="s">
        <v>74</v>
      </c>
      <c r="BK428" s="147">
        <f>ROUND(I428*H428,2)</f>
        <v>0</v>
      </c>
      <c r="BL428" s="17" t="s">
        <v>82</v>
      </c>
      <c r="BM428" s="146" t="s">
        <v>482</v>
      </c>
    </row>
    <row r="429" spans="2:51" s="12" customFormat="1" ht="12">
      <c r="B429" s="148"/>
      <c r="D429" s="149" t="s">
        <v>147</v>
      </c>
      <c r="E429" s="150" t="s">
        <v>1</v>
      </c>
      <c r="F429" s="151" t="s">
        <v>469</v>
      </c>
      <c r="H429" s="150" t="s">
        <v>1</v>
      </c>
      <c r="I429" s="152"/>
      <c r="L429" s="148"/>
      <c r="M429" s="153"/>
      <c r="T429" s="154"/>
      <c r="AT429" s="150" t="s">
        <v>147</v>
      </c>
      <c r="AU429" s="150" t="s">
        <v>78</v>
      </c>
      <c r="AV429" s="12" t="s">
        <v>74</v>
      </c>
      <c r="AW429" s="12" t="s">
        <v>29</v>
      </c>
      <c r="AX429" s="12" t="s">
        <v>70</v>
      </c>
      <c r="AY429" s="150" t="s">
        <v>141</v>
      </c>
    </row>
    <row r="430" spans="2:51" s="12" customFormat="1" ht="12">
      <c r="B430" s="148"/>
      <c r="D430" s="149" t="s">
        <v>147</v>
      </c>
      <c r="E430" s="150" t="s">
        <v>1</v>
      </c>
      <c r="F430" s="151" t="s">
        <v>483</v>
      </c>
      <c r="H430" s="150" t="s">
        <v>1</v>
      </c>
      <c r="I430" s="152"/>
      <c r="L430" s="148"/>
      <c r="M430" s="153"/>
      <c r="T430" s="154"/>
      <c r="AT430" s="150" t="s">
        <v>147</v>
      </c>
      <c r="AU430" s="150" t="s">
        <v>78</v>
      </c>
      <c r="AV430" s="12" t="s">
        <v>74</v>
      </c>
      <c r="AW430" s="12" t="s">
        <v>29</v>
      </c>
      <c r="AX430" s="12" t="s">
        <v>70</v>
      </c>
      <c r="AY430" s="150" t="s">
        <v>141</v>
      </c>
    </row>
    <row r="431" spans="2:51" s="13" customFormat="1" ht="12">
      <c r="B431" s="155"/>
      <c r="D431" s="149" t="s">
        <v>147</v>
      </c>
      <c r="E431" s="156" t="s">
        <v>1</v>
      </c>
      <c r="F431" s="157" t="s">
        <v>484</v>
      </c>
      <c r="H431" s="158">
        <v>1.139</v>
      </c>
      <c r="I431" s="159"/>
      <c r="L431" s="155"/>
      <c r="M431" s="160"/>
      <c r="T431" s="161"/>
      <c r="AT431" s="156" t="s">
        <v>147</v>
      </c>
      <c r="AU431" s="156" t="s">
        <v>78</v>
      </c>
      <c r="AV431" s="13" t="s">
        <v>78</v>
      </c>
      <c r="AW431" s="13" t="s">
        <v>29</v>
      </c>
      <c r="AX431" s="13" t="s">
        <v>70</v>
      </c>
      <c r="AY431" s="156" t="s">
        <v>141</v>
      </c>
    </row>
    <row r="432" spans="2:51" s="14" customFormat="1" ht="12">
      <c r="B432" s="162"/>
      <c r="D432" s="149" t="s">
        <v>147</v>
      </c>
      <c r="E432" s="163" t="s">
        <v>1</v>
      </c>
      <c r="F432" s="164" t="s">
        <v>151</v>
      </c>
      <c r="H432" s="165">
        <v>1.139</v>
      </c>
      <c r="I432" s="166"/>
      <c r="L432" s="162"/>
      <c r="M432" s="167"/>
      <c r="T432" s="168"/>
      <c r="AT432" s="163" t="s">
        <v>147</v>
      </c>
      <c r="AU432" s="163" t="s">
        <v>78</v>
      </c>
      <c r="AV432" s="14" t="s">
        <v>82</v>
      </c>
      <c r="AW432" s="14" t="s">
        <v>29</v>
      </c>
      <c r="AX432" s="14" t="s">
        <v>74</v>
      </c>
      <c r="AY432" s="163" t="s">
        <v>141</v>
      </c>
    </row>
    <row r="433" spans="2:65" s="1" customFormat="1" ht="21.75" customHeight="1">
      <c r="B433" s="133"/>
      <c r="C433" s="134" t="s">
        <v>485</v>
      </c>
      <c r="D433" s="134" t="s">
        <v>143</v>
      </c>
      <c r="E433" s="135" t="s">
        <v>486</v>
      </c>
      <c r="F433" s="136" t="s">
        <v>487</v>
      </c>
      <c r="G433" s="137" t="s">
        <v>146</v>
      </c>
      <c r="H433" s="138">
        <v>7.129</v>
      </c>
      <c r="I433" s="139"/>
      <c r="J433" s="140">
        <f>ROUND(I433*H433,2)</f>
        <v>0</v>
      </c>
      <c r="K433" s="141"/>
      <c r="L433" s="32"/>
      <c r="M433" s="142" t="s">
        <v>1</v>
      </c>
      <c r="N433" s="143" t="s">
        <v>37</v>
      </c>
      <c r="P433" s="144">
        <f>O433*H433</f>
        <v>0</v>
      </c>
      <c r="Q433" s="144">
        <v>0</v>
      </c>
      <c r="R433" s="144">
        <f>Q433*H433</f>
        <v>0</v>
      </c>
      <c r="S433" s="144">
        <v>0</v>
      </c>
      <c r="T433" s="145">
        <f>S433*H433</f>
        <v>0</v>
      </c>
      <c r="AR433" s="146" t="s">
        <v>82</v>
      </c>
      <c r="AT433" s="146" t="s">
        <v>143</v>
      </c>
      <c r="AU433" s="146" t="s">
        <v>78</v>
      </c>
      <c r="AY433" s="17" t="s">
        <v>141</v>
      </c>
      <c r="BE433" s="147">
        <f>IF(N433="základní",J433,0)</f>
        <v>0</v>
      </c>
      <c r="BF433" s="147">
        <f>IF(N433="snížená",J433,0)</f>
        <v>0</v>
      </c>
      <c r="BG433" s="147">
        <f>IF(N433="zákl. přenesená",J433,0)</f>
        <v>0</v>
      </c>
      <c r="BH433" s="147">
        <f>IF(N433="sníž. přenesená",J433,0)</f>
        <v>0</v>
      </c>
      <c r="BI433" s="147">
        <f>IF(N433="nulová",J433,0)</f>
        <v>0</v>
      </c>
      <c r="BJ433" s="17" t="s">
        <v>74</v>
      </c>
      <c r="BK433" s="147">
        <f>ROUND(I433*H433,2)</f>
        <v>0</v>
      </c>
      <c r="BL433" s="17" t="s">
        <v>82</v>
      </c>
      <c r="BM433" s="146" t="s">
        <v>488</v>
      </c>
    </row>
    <row r="434" spans="2:51" s="12" customFormat="1" ht="12">
      <c r="B434" s="148"/>
      <c r="D434" s="149" t="s">
        <v>147</v>
      </c>
      <c r="E434" s="150" t="s">
        <v>1</v>
      </c>
      <c r="F434" s="151" t="s">
        <v>441</v>
      </c>
      <c r="H434" s="150" t="s">
        <v>1</v>
      </c>
      <c r="I434" s="152"/>
      <c r="L434" s="148"/>
      <c r="M434" s="153"/>
      <c r="T434" s="154"/>
      <c r="AT434" s="150" t="s">
        <v>147</v>
      </c>
      <c r="AU434" s="150" t="s">
        <v>78</v>
      </c>
      <c r="AV434" s="12" t="s">
        <v>74</v>
      </c>
      <c r="AW434" s="12" t="s">
        <v>29</v>
      </c>
      <c r="AX434" s="12" t="s">
        <v>70</v>
      </c>
      <c r="AY434" s="150" t="s">
        <v>141</v>
      </c>
    </row>
    <row r="435" spans="2:51" s="13" customFormat="1" ht="12">
      <c r="B435" s="155"/>
      <c r="D435" s="149" t="s">
        <v>147</v>
      </c>
      <c r="E435" s="156" t="s">
        <v>1</v>
      </c>
      <c r="F435" s="157" t="s">
        <v>489</v>
      </c>
      <c r="H435" s="158">
        <v>2.828</v>
      </c>
      <c r="I435" s="159"/>
      <c r="L435" s="155"/>
      <c r="M435" s="160"/>
      <c r="T435" s="161"/>
      <c r="AT435" s="156" t="s">
        <v>147</v>
      </c>
      <c r="AU435" s="156" t="s">
        <v>78</v>
      </c>
      <c r="AV435" s="13" t="s">
        <v>78</v>
      </c>
      <c r="AW435" s="13" t="s">
        <v>29</v>
      </c>
      <c r="AX435" s="13" t="s">
        <v>70</v>
      </c>
      <c r="AY435" s="156" t="s">
        <v>141</v>
      </c>
    </row>
    <row r="436" spans="2:51" s="13" customFormat="1" ht="12">
      <c r="B436" s="155"/>
      <c r="D436" s="149" t="s">
        <v>147</v>
      </c>
      <c r="E436" s="156" t="s">
        <v>1</v>
      </c>
      <c r="F436" s="157" t="s">
        <v>490</v>
      </c>
      <c r="H436" s="158">
        <v>1.776</v>
      </c>
      <c r="I436" s="159"/>
      <c r="L436" s="155"/>
      <c r="M436" s="160"/>
      <c r="T436" s="161"/>
      <c r="AT436" s="156" t="s">
        <v>147</v>
      </c>
      <c r="AU436" s="156" t="s">
        <v>78</v>
      </c>
      <c r="AV436" s="13" t="s">
        <v>78</v>
      </c>
      <c r="AW436" s="13" t="s">
        <v>29</v>
      </c>
      <c r="AX436" s="13" t="s">
        <v>70</v>
      </c>
      <c r="AY436" s="156" t="s">
        <v>141</v>
      </c>
    </row>
    <row r="437" spans="2:51" s="12" customFormat="1" ht="12">
      <c r="B437" s="148"/>
      <c r="D437" s="149" t="s">
        <v>147</v>
      </c>
      <c r="E437" s="150" t="s">
        <v>1</v>
      </c>
      <c r="F437" s="151" t="s">
        <v>491</v>
      </c>
      <c r="H437" s="150" t="s">
        <v>1</v>
      </c>
      <c r="I437" s="152"/>
      <c r="L437" s="148"/>
      <c r="M437" s="153"/>
      <c r="T437" s="154"/>
      <c r="AT437" s="150" t="s">
        <v>147</v>
      </c>
      <c r="AU437" s="150" t="s">
        <v>78</v>
      </c>
      <c r="AV437" s="12" t="s">
        <v>74</v>
      </c>
      <c r="AW437" s="12" t="s">
        <v>29</v>
      </c>
      <c r="AX437" s="12" t="s">
        <v>70</v>
      </c>
      <c r="AY437" s="150" t="s">
        <v>141</v>
      </c>
    </row>
    <row r="438" spans="2:51" s="13" customFormat="1" ht="12">
      <c r="B438" s="155"/>
      <c r="D438" s="149" t="s">
        <v>147</v>
      </c>
      <c r="E438" s="156" t="s">
        <v>1</v>
      </c>
      <c r="F438" s="157" t="s">
        <v>492</v>
      </c>
      <c r="H438" s="158">
        <v>2.525</v>
      </c>
      <c r="I438" s="159"/>
      <c r="L438" s="155"/>
      <c r="M438" s="160"/>
      <c r="T438" s="161"/>
      <c r="AT438" s="156" t="s">
        <v>147</v>
      </c>
      <c r="AU438" s="156" t="s">
        <v>78</v>
      </c>
      <c r="AV438" s="13" t="s">
        <v>78</v>
      </c>
      <c r="AW438" s="13" t="s">
        <v>29</v>
      </c>
      <c r="AX438" s="13" t="s">
        <v>70</v>
      </c>
      <c r="AY438" s="156" t="s">
        <v>141</v>
      </c>
    </row>
    <row r="439" spans="2:51" s="14" customFormat="1" ht="12">
      <c r="B439" s="162"/>
      <c r="D439" s="149" t="s">
        <v>147</v>
      </c>
      <c r="E439" s="163" t="s">
        <v>1</v>
      </c>
      <c r="F439" s="164" t="s">
        <v>151</v>
      </c>
      <c r="H439" s="165">
        <v>7.129</v>
      </c>
      <c r="I439" s="166"/>
      <c r="L439" s="162"/>
      <c r="M439" s="167"/>
      <c r="T439" s="168"/>
      <c r="AT439" s="163" t="s">
        <v>147</v>
      </c>
      <c r="AU439" s="163" t="s">
        <v>78</v>
      </c>
      <c r="AV439" s="14" t="s">
        <v>82</v>
      </c>
      <c r="AW439" s="14" t="s">
        <v>29</v>
      </c>
      <c r="AX439" s="14" t="s">
        <v>74</v>
      </c>
      <c r="AY439" s="163" t="s">
        <v>141</v>
      </c>
    </row>
    <row r="440" spans="2:65" s="1" customFormat="1" ht="24.15" customHeight="1">
      <c r="B440" s="133"/>
      <c r="C440" s="134" t="s">
        <v>303</v>
      </c>
      <c r="D440" s="134" t="s">
        <v>143</v>
      </c>
      <c r="E440" s="135" t="s">
        <v>493</v>
      </c>
      <c r="F440" s="136" t="s">
        <v>494</v>
      </c>
      <c r="G440" s="137" t="s">
        <v>146</v>
      </c>
      <c r="H440" s="138">
        <v>14.322</v>
      </c>
      <c r="I440" s="139"/>
      <c r="J440" s="140">
        <f>ROUND(I440*H440,2)</f>
        <v>0</v>
      </c>
      <c r="K440" s="141"/>
      <c r="L440" s="32"/>
      <c r="M440" s="142" t="s">
        <v>1</v>
      </c>
      <c r="N440" s="143" t="s">
        <v>37</v>
      </c>
      <c r="P440" s="144">
        <f>O440*H440</f>
        <v>0</v>
      </c>
      <c r="Q440" s="144">
        <v>0</v>
      </c>
      <c r="R440" s="144">
        <f>Q440*H440</f>
        <v>0</v>
      </c>
      <c r="S440" s="144">
        <v>0</v>
      </c>
      <c r="T440" s="145">
        <f>S440*H440</f>
        <v>0</v>
      </c>
      <c r="AR440" s="146" t="s">
        <v>82</v>
      </c>
      <c r="AT440" s="146" t="s">
        <v>143</v>
      </c>
      <c r="AU440" s="146" t="s">
        <v>78</v>
      </c>
      <c r="AY440" s="17" t="s">
        <v>141</v>
      </c>
      <c r="BE440" s="147">
        <f>IF(N440="základní",J440,0)</f>
        <v>0</v>
      </c>
      <c r="BF440" s="147">
        <f>IF(N440="snížená",J440,0)</f>
        <v>0</v>
      </c>
      <c r="BG440" s="147">
        <f>IF(N440="zákl. přenesená",J440,0)</f>
        <v>0</v>
      </c>
      <c r="BH440" s="147">
        <f>IF(N440="sníž. přenesená",J440,0)</f>
        <v>0</v>
      </c>
      <c r="BI440" s="147">
        <f>IF(N440="nulová",J440,0)</f>
        <v>0</v>
      </c>
      <c r="BJ440" s="17" t="s">
        <v>74</v>
      </c>
      <c r="BK440" s="147">
        <f>ROUND(I440*H440,2)</f>
        <v>0</v>
      </c>
      <c r="BL440" s="17" t="s">
        <v>82</v>
      </c>
      <c r="BM440" s="146" t="s">
        <v>495</v>
      </c>
    </row>
    <row r="441" spans="2:51" s="12" customFormat="1" ht="12">
      <c r="B441" s="148"/>
      <c r="D441" s="149" t="s">
        <v>147</v>
      </c>
      <c r="E441" s="150" t="s">
        <v>1</v>
      </c>
      <c r="F441" s="151" t="s">
        <v>148</v>
      </c>
      <c r="H441" s="150" t="s">
        <v>1</v>
      </c>
      <c r="I441" s="152"/>
      <c r="L441" s="148"/>
      <c r="M441" s="153"/>
      <c r="T441" s="154"/>
      <c r="AT441" s="150" t="s">
        <v>147</v>
      </c>
      <c r="AU441" s="150" t="s">
        <v>78</v>
      </c>
      <c r="AV441" s="12" t="s">
        <v>74</v>
      </c>
      <c r="AW441" s="12" t="s">
        <v>29</v>
      </c>
      <c r="AX441" s="12" t="s">
        <v>70</v>
      </c>
      <c r="AY441" s="150" t="s">
        <v>141</v>
      </c>
    </row>
    <row r="442" spans="2:51" s="12" customFormat="1" ht="12">
      <c r="B442" s="148"/>
      <c r="D442" s="149" t="s">
        <v>147</v>
      </c>
      <c r="E442" s="150" t="s">
        <v>1</v>
      </c>
      <c r="F442" s="151" t="s">
        <v>496</v>
      </c>
      <c r="H442" s="150" t="s">
        <v>1</v>
      </c>
      <c r="I442" s="152"/>
      <c r="L442" s="148"/>
      <c r="M442" s="153"/>
      <c r="T442" s="154"/>
      <c r="AT442" s="150" t="s">
        <v>147</v>
      </c>
      <c r="AU442" s="150" t="s">
        <v>78</v>
      </c>
      <c r="AV442" s="12" t="s">
        <v>74</v>
      </c>
      <c r="AW442" s="12" t="s">
        <v>29</v>
      </c>
      <c r="AX442" s="12" t="s">
        <v>70</v>
      </c>
      <c r="AY442" s="150" t="s">
        <v>141</v>
      </c>
    </row>
    <row r="443" spans="2:51" s="13" customFormat="1" ht="12">
      <c r="B443" s="155"/>
      <c r="D443" s="149" t="s">
        <v>147</v>
      </c>
      <c r="E443" s="156" t="s">
        <v>1</v>
      </c>
      <c r="F443" s="157" t="s">
        <v>497</v>
      </c>
      <c r="H443" s="158">
        <v>14.322</v>
      </c>
      <c r="I443" s="159"/>
      <c r="L443" s="155"/>
      <c r="M443" s="160"/>
      <c r="T443" s="161"/>
      <c r="AT443" s="156" t="s">
        <v>147</v>
      </c>
      <c r="AU443" s="156" t="s">
        <v>78</v>
      </c>
      <c r="AV443" s="13" t="s">
        <v>78</v>
      </c>
      <c r="AW443" s="13" t="s">
        <v>29</v>
      </c>
      <c r="AX443" s="13" t="s">
        <v>70</v>
      </c>
      <c r="AY443" s="156" t="s">
        <v>141</v>
      </c>
    </row>
    <row r="444" spans="2:51" s="14" customFormat="1" ht="12">
      <c r="B444" s="162"/>
      <c r="D444" s="149" t="s">
        <v>147</v>
      </c>
      <c r="E444" s="163" t="s">
        <v>1</v>
      </c>
      <c r="F444" s="164" t="s">
        <v>151</v>
      </c>
      <c r="H444" s="165">
        <v>14.322</v>
      </c>
      <c r="I444" s="166"/>
      <c r="L444" s="162"/>
      <c r="M444" s="167"/>
      <c r="T444" s="168"/>
      <c r="AT444" s="163" t="s">
        <v>147</v>
      </c>
      <c r="AU444" s="163" t="s">
        <v>78</v>
      </c>
      <c r="AV444" s="14" t="s">
        <v>82</v>
      </c>
      <c r="AW444" s="14" t="s">
        <v>29</v>
      </c>
      <c r="AX444" s="14" t="s">
        <v>74</v>
      </c>
      <c r="AY444" s="163" t="s">
        <v>141</v>
      </c>
    </row>
    <row r="445" spans="2:65" s="1" customFormat="1" ht="24.15" customHeight="1">
      <c r="B445" s="133"/>
      <c r="C445" s="134" t="s">
        <v>498</v>
      </c>
      <c r="D445" s="134" t="s">
        <v>143</v>
      </c>
      <c r="E445" s="135" t="s">
        <v>499</v>
      </c>
      <c r="F445" s="136" t="s">
        <v>500</v>
      </c>
      <c r="G445" s="137" t="s">
        <v>162</v>
      </c>
      <c r="H445" s="138">
        <v>0.064</v>
      </c>
      <c r="I445" s="139"/>
      <c r="J445" s="140">
        <f>ROUND(I445*H445,2)</f>
        <v>0</v>
      </c>
      <c r="K445" s="141"/>
      <c r="L445" s="32"/>
      <c r="M445" s="142" t="s">
        <v>1</v>
      </c>
      <c r="N445" s="143" t="s">
        <v>37</v>
      </c>
      <c r="P445" s="144">
        <f>O445*H445</f>
        <v>0</v>
      </c>
      <c r="Q445" s="144">
        <v>0</v>
      </c>
      <c r="R445" s="144">
        <f>Q445*H445</f>
        <v>0</v>
      </c>
      <c r="S445" s="144">
        <v>0</v>
      </c>
      <c r="T445" s="145">
        <f>S445*H445</f>
        <v>0</v>
      </c>
      <c r="AR445" s="146" t="s">
        <v>82</v>
      </c>
      <c r="AT445" s="146" t="s">
        <v>143</v>
      </c>
      <c r="AU445" s="146" t="s">
        <v>78</v>
      </c>
      <c r="AY445" s="17" t="s">
        <v>141</v>
      </c>
      <c r="BE445" s="147">
        <f>IF(N445="základní",J445,0)</f>
        <v>0</v>
      </c>
      <c r="BF445" s="147">
        <f>IF(N445="snížená",J445,0)</f>
        <v>0</v>
      </c>
      <c r="BG445" s="147">
        <f>IF(N445="zákl. přenesená",J445,0)</f>
        <v>0</v>
      </c>
      <c r="BH445" s="147">
        <f>IF(N445="sníž. přenesená",J445,0)</f>
        <v>0</v>
      </c>
      <c r="BI445" s="147">
        <f>IF(N445="nulová",J445,0)</f>
        <v>0</v>
      </c>
      <c r="BJ445" s="17" t="s">
        <v>74</v>
      </c>
      <c r="BK445" s="147">
        <f>ROUND(I445*H445,2)</f>
        <v>0</v>
      </c>
      <c r="BL445" s="17" t="s">
        <v>82</v>
      </c>
      <c r="BM445" s="146" t="s">
        <v>501</v>
      </c>
    </row>
    <row r="446" spans="2:51" s="12" customFormat="1" ht="12">
      <c r="B446" s="148"/>
      <c r="D446" s="149" t="s">
        <v>147</v>
      </c>
      <c r="E446" s="150" t="s">
        <v>1</v>
      </c>
      <c r="F446" s="151" t="s">
        <v>469</v>
      </c>
      <c r="H446" s="150" t="s">
        <v>1</v>
      </c>
      <c r="I446" s="152"/>
      <c r="L446" s="148"/>
      <c r="M446" s="153"/>
      <c r="T446" s="154"/>
      <c r="AT446" s="150" t="s">
        <v>147</v>
      </c>
      <c r="AU446" s="150" t="s">
        <v>78</v>
      </c>
      <c r="AV446" s="12" t="s">
        <v>74</v>
      </c>
      <c r="AW446" s="12" t="s">
        <v>29</v>
      </c>
      <c r="AX446" s="12" t="s">
        <v>70</v>
      </c>
      <c r="AY446" s="150" t="s">
        <v>141</v>
      </c>
    </row>
    <row r="447" spans="2:51" s="12" customFormat="1" ht="12">
      <c r="B447" s="148"/>
      <c r="D447" s="149" t="s">
        <v>147</v>
      </c>
      <c r="E447" s="150" t="s">
        <v>1</v>
      </c>
      <c r="F447" s="151" t="s">
        <v>470</v>
      </c>
      <c r="H447" s="150" t="s">
        <v>1</v>
      </c>
      <c r="I447" s="152"/>
      <c r="L447" s="148"/>
      <c r="M447" s="153"/>
      <c r="T447" s="154"/>
      <c r="AT447" s="150" t="s">
        <v>147</v>
      </c>
      <c r="AU447" s="150" t="s">
        <v>78</v>
      </c>
      <c r="AV447" s="12" t="s">
        <v>74</v>
      </c>
      <c r="AW447" s="12" t="s">
        <v>29</v>
      </c>
      <c r="AX447" s="12" t="s">
        <v>70</v>
      </c>
      <c r="AY447" s="150" t="s">
        <v>141</v>
      </c>
    </row>
    <row r="448" spans="2:51" s="13" customFormat="1" ht="12">
      <c r="B448" s="155"/>
      <c r="D448" s="149" t="s">
        <v>147</v>
      </c>
      <c r="E448" s="156" t="s">
        <v>1</v>
      </c>
      <c r="F448" s="157" t="s">
        <v>502</v>
      </c>
      <c r="H448" s="158">
        <v>0.064</v>
      </c>
      <c r="I448" s="159"/>
      <c r="L448" s="155"/>
      <c r="M448" s="160"/>
      <c r="T448" s="161"/>
      <c r="AT448" s="156" t="s">
        <v>147</v>
      </c>
      <c r="AU448" s="156" t="s">
        <v>78</v>
      </c>
      <c r="AV448" s="13" t="s">
        <v>78</v>
      </c>
      <c r="AW448" s="13" t="s">
        <v>29</v>
      </c>
      <c r="AX448" s="13" t="s">
        <v>70</v>
      </c>
      <c r="AY448" s="156" t="s">
        <v>141</v>
      </c>
    </row>
    <row r="449" spans="2:51" s="14" customFormat="1" ht="12">
      <c r="B449" s="162"/>
      <c r="D449" s="149" t="s">
        <v>147</v>
      </c>
      <c r="E449" s="163" t="s">
        <v>1</v>
      </c>
      <c r="F449" s="164" t="s">
        <v>151</v>
      </c>
      <c r="H449" s="165">
        <v>0.064</v>
      </c>
      <c r="I449" s="166"/>
      <c r="L449" s="162"/>
      <c r="M449" s="167"/>
      <c r="T449" s="168"/>
      <c r="AT449" s="163" t="s">
        <v>147</v>
      </c>
      <c r="AU449" s="163" t="s">
        <v>78</v>
      </c>
      <c r="AV449" s="14" t="s">
        <v>82</v>
      </c>
      <c r="AW449" s="14" t="s">
        <v>29</v>
      </c>
      <c r="AX449" s="14" t="s">
        <v>74</v>
      </c>
      <c r="AY449" s="163" t="s">
        <v>141</v>
      </c>
    </row>
    <row r="450" spans="2:65" s="1" customFormat="1" ht="24.15" customHeight="1">
      <c r="B450" s="133"/>
      <c r="C450" s="134" t="s">
        <v>325</v>
      </c>
      <c r="D450" s="134" t="s">
        <v>143</v>
      </c>
      <c r="E450" s="135" t="s">
        <v>503</v>
      </c>
      <c r="F450" s="136" t="s">
        <v>504</v>
      </c>
      <c r="G450" s="137" t="s">
        <v>162</v>
      </c>
      <c r="H450" s="138">
        <v>0.46</v>
      </c>
      <c r="I450" s="139"/>
      <c r="J450" s="140">
        <f>ROUND(I450*H450,2)</f>
        <v>0</v>
      </c>
      <c r="K450" s="141"/>
      <c r="L450" s="32"/>
      <c r="M450" s="142" t="s">
        <v>1</v>
      </c>
      <c r="N450" s="143" t="s">
        <v>37</v>
      </c>
      <c r="P450" s="144">
        <f>O450*H450</f>
        <v>0</v>
      </c>
      <c r="Q450" s="144">
        <v>0</v>
      </c>
      <c r="R450" s="144">
        <f>Q450*H450</f>
        <v>0</v>
      </c>
      <c r="S450" s="144">
        <v>0</v>
      </c>
      <c r="T450" s="145">
        <f>S450*H450</f>
        <v>0</v>
      </c>
      <c r="AR450" s="146" t="s">
        <v>82</v>
      </c>
      <c r="AT450" s="146" t="s">
        <v>143</v>
      </c>
      <c r="AU450" s="146" t="s">
        <v>78</v>
      </c>
      <c r="AY450" s="17" t="s">
        <v>141</v>
      </c>
      <c r="BE450" s="147">
        <f>IF(N450="základní",J450,0)</f>
        <v>0</v>
      </c>
      <c r="BF450" s="147">
        <f>IF(N450="snížená",J450,0)</f>
        <v>0</v>
      </c>
      <c r="BG450" s="147">
        <f>IF(N450="zákl. přenesená",J450,0)</f>
        <v>0</v>
      </c>
      <c r="BH450" s="147">
        <f>IF(N450="sníž. přenesená",J450,0)</f>
        <v>0</v>
      </c>
      <c r="BI450" s="147">
        <f>IF(N450="nulová",J450,0)</f>
        <v>0</v>
      </c>
      <c r="BJ450" s="17" t="s">
        <v>74</v>
      </c>
      <c r="BK450" s="147">
        <f>ROUND(I450*H450,2)</f>
        <v>0</v>
      </c>
      <c r="BL450" s="17" t="s">
        <v>82</v>
      </c>
      <c r="BM450" s="146" t="s">
        <v>505</v>
      </c>
    </row>
    <row r="451" spans="2:51" s="12" customFormat="1" ht="12">
      <c r="B451" s="148"/>
      <c r="D451" s="149" t="s">
        <v>147</v>
      </c>
      <c r="E451" s="150" t="s">
        <v>1</v>
      </c>
      <c r="F451" s="151" t="s">
        <v>469</v>
      </c>
      <c r="H451" s="150" t="s">
        <v>1</v>
      </c>
      <c r="I451" s="152"/>
      <c r="L451" s="148"/>
      <c r="M451" s="153"/>
      <c r="T451" s="154"/>
      <c r="AT451" s="150" t="s">
        <v>147</v>
      </c>
      <c r="AU451" s="150" t="s">
        <v>78</v>
      </c>
      <c r="AV451" s="12" t="s">
        <v>74</v>
      </c>
      <c r="AW451" s="12" t="s">
        <v>29</v>
      </c>
      <c r="AX451" s="12" t="s">
        <v>70</v>
      </c>
      <c r="AY451" s="150" t="s">
        <v>141</v>
      </c>
    </row>
    <row r="452" spans="2:51" s="12" customFormat="1" ht="12">
      <c r="B452" s="148"/>
      <c r="D452" s="149" t="s">
        <v>147</v>
      </c>
      <c r="E452" s="150" t="s">
        <v>1</v>
      </c>
      <c r="F452" s="151" t="s">
        <v>472</v>
      </c>
      <c r="H452" s="150" t="s">
        <v>1</v>
      </c>
      <c r="I452" s="152"/>
      <c r="L452" s="148"/>
      <c r="M452" s="153"/>
      <c r="T452" s="154"/>
      <c r="AT452" s="150" t="s">
        <v>147</v>
      </c>
      <c r="AU452" s="150" t="s">
        <v>78</v>
      </c>
      <c r="AV452" s="12" t="s">
        <v>74</v>
      </c>
      <c r="AW452" s="12" t="s">
        <v>29</v>
      </c>
      <c r="AX452" s="12" t="s">
        <v>70</v>
      </c>
      <c r="AY452" s="150" t="s">
        <v>141</v>
      </c>
    </row>
    <row r="453" spans="2:51" s="13" customFormat="1" ht="12">
      <c r="B453" s="155"/>
      <c r="D453" s="149" t="s">
        <v>147</v>
      </c>
      <c r="E453" s="156" t="s">
        <v>1</v>
      </c>
      <c r="F453" s="157" t="s">
        <v>506</v>
      </c>
      <c r="H453" s="158">
        <v>0.46</v>
      </c>
      <c r="I453" s="159"/>
      <c r="L453" s="155"/>
      <c r="M453" s="160"/>
      <c r="T453" s="161"/>
      <c r="AT453" s="156" t="s">
        <v>147</v>
      </c>
      <c r="AU453" s="156" t="s">
        <v>78</v>
      </c>
      <c r="AV453" s="13" t="s">
        <v>78</v>
      </c>
      <c r="AW453" s="13" t="s">
        <v>29</v>
      </c>
      <c r="AX453" s="13" t="s">
        <v>70</v>
      </c>
      <c r="AY453" s="156" t="s">
        <v>141</v>
      </c>
    </row>
    <row r="454" spans="2:51" s="14" customFormat="1" ht="12">
      <c r="B454" s="162"/>
      <c r="D454" s="149" t="s">
        <v>147</v>
      </c>
      <c r="E454" s="163" t="s">
        <v>1</v>
      </c>
      <c r="F454" s="164" t="s">
        <v>151</v>
      </c>
      <c r="H454" s="165">
        <v>0.46</v>
      </c>
      <c r="I454" s="166"/>
      <c r="L454" s="162"/>
      <c r="M454" s="167"/>
      <c r="T454" s="168"/>
      <c r="AT454" s="163" t="s">
        <v>147</v>
      </c>
      <c r="AU454" s="163" t="s">
        <v>78</v>
      </c>
      <c r="AV454" s="14" t="s">
        <v>82</v>
      </c>
      <c r="AW454" s="14" t="s">
        <v>29</v>
      </c>
      <c r="AX454" s="14" t="s">
        <v>74</v>
      </c>
      <c r="AY454" s="163" t="s">
        <v>141</v>
      </c>
    </row>
    <row r="455" spans="2:65" s="1" customFormat="1" ht="37.75" customHeight="1">
      <c r="B455" s="133"/>
      <c r="C455" s="134" t="s">
        <v>507</v>
      </c>
      <c r="D455" s="134" t="s">
        <v>143</v>
      </c>
      <c r="E455" s="135" t="s">
        <v>508</v>
      </c>
      <c r="F455" s="136" t="s">
        <v>509</v>
      </c>
      <c r="G455" s="137" t="s">
        <v>146</v>
      </c>
      <c r="H455" s="138">
        <v>580.933</v>
      </c>
      <c r="I455" s="139"/>
      <c r="J455" s="140">
        <f>ROUND(I455*H455,2)</f>
        <v>0</v>
      </c>
      <c r="K455" s="141"/>
      <c r="L455" s="32"/>
      <c r="M455" s="142" t="s">
        <v>1</v>
      </c>
      <c r="N455" s="143" t="s">
        <v>37</v>
      </c>
      <c r="P455" s="144">
        <f>O455*H455</f>
        <v>0</v>
      </c>
      <c r="Q455" s="144">
        <v>0</v>
      </c>
      <c r="R455" s="144">
        <f>Q455*H455</f>
        <v>0</v>
      </c>
      <c r="S455" s="144">
        <v>0</v>
      </c>
      <c r="T455" s="145">
        <f>S455*H455</f>
        <v>0</v>
      </c>
      <c r="AR455" s="146" t="s">
        <v>82</v>
      </c>
      <c r="AT455" s="146" t="s">
        <v>143</v>
      </c>
      <c r="AU455" s="146" t="s">
        <v>78</v>
      </c>
      <c r="AY455" s="17" t="s">
        <v>141</v>
      </c>
      <c r="BE455" s="147">
        <f>IF(N455="základní",J455,0)</f>
        <v>0</v>
      </c>
      <c r="BF455" s="147">
        <f>IF(N455="snížená",J455,0)</f>
        <v>0</v>
      </c>
      <c r="BG455" s="147">
        <f>IF(N455="zákl. přenesená",J455,0)</f>
        <v>0</v>
      </c>
      <c r="BH455" s="147">
        <f>IF(N455="sníž. přenesená",J455,0)</f>
        <v>0</v>
      </c>
      <c r="BI455" s="147">
        <f>IF(N455="nulová",J455,0)</f>
        <v>0</v>
      </c>
      <c r="BJ455" s="17" t="s">
        <v>74</v>
      </c>
      <c r="BK455" s="147">
        <f>ROUND(I455*H455,2)</f>
        <v>0</v>
      </c>
      <c r="BL455" s="17" t="s">
        <v>82</v>
      </c>
      <c r="BM455" s="146" t="s">
        <v>510</v>
      </c>
    </row>
    <row r="456" spans="2:51" s="12" customFormat="1" ht="12">
      <c r="B456" s="148"/>
      <c r="D456" s="149" t="s">
        <v>147</v>
      </c>
      <c r="E456" s="150" t="s">
        <v>1</v>
      </c>
      <c r="F456" s="151" t="s">
        <v>511</v>
      </c>
      <c r="H456" s="150" t="s">
        <v>1</v>
      </c>
      <c r="I456" s="152"/>
      <c r="L456" s="148"/>
      <c r="M456" s="153"/>
      <c r="T456" s="154"/>
      <c r="AT456" s="150" t="s">
        <v>147</v>
      </c>
      <c r="AU456" s="150" t="s">
        <v>78</v>
      </c>
      <c r="AV456" s="12" t="s">
        <v>74</v>
      </c>
      <c r="AW456" s="12" t="s">
        <v>29</v>
      </c>
      <c r="AX456" s="12" t="s">
        <v>70</v>
      </c>
      <c r="AY456" s="150" t="s">
        <v>141</v>
      </c>
    </row>
    <row r="457" spans="2:51" s="12" customFormat="1" ht="12">
      <c r="B457" s="148"/>
      <c r="D457" s="149" t="s">
        <v>147</v>
      </c>
      <c r="E457" s="150" t="s">
        <v>1</v>
      </c>
      <c r="F457" s="151" t="s">
        <v>512</v>
      </c>
      <c r="H457" s="150" t="s">
        <v>1</v>
      </c>
      <c r="I457" s="152"/>
      <c r="L457" s="148"/>
      <c r="M457" s="153"/>
      <c r="T457" s="154"/>
      <c r="AT457" s="150" t="s">
        <v>147</v>
      </c>
      <c r="AU457" s="150" t="s">
        <v>78</v>
      </c>
      <c r="AV457" s="12" t="s">
        <v>74</v>
      </c>
      <c r="AW457" s="12" t="s">
        <v>29</v>
      </c>
      <c r="AX457" s="12" t="s">
        <v>70</v>
      </c>
      <c r="AY457" s="150" t="s">
        <v>141</v>
      </c>
    </row>
    <row r="458" spans="2:51" s="13" customFormat="1" ht="12">
      <c r="B458" s="155"/>
      <c r="D458" s="149" t="s">
        <v>147</v>
      </c>
      <c r="E458" s="156" t="s">
        <v>1</v>
      </c>
      <c r="F458" s="157" t="s">
        <v>513</v>
      </c>
      <c r="H458" s="158">
        <v>580.933</v>
      </c>
      <c r="I458" s="159"/>
      <c r="L458" s="155"/>
      <c r="M458" s="160"/>
      <c r="T458" s="161"/>
      <c r="AT458" s="156" t="s">
        <v>147</v>
      </c>
      <c r="AU458" s="156" t="s">
        <v>78</v>
      </c>
      <c r="AV458" s="13" t="s">
        <v>78</v>
      </c>
      <c r="AW458" s="13" t="s">
        <v>29</v>
      </c>
      <c r="AX458" s="13" t="s">
        <v>70</v>
      </c>
      <c r="AY458" s="156" t="s">
        <v>141</v>
      </c>
    </row>
    <row r="459" spans="2:51" s="14" customFormat="1" ht="12">
      <c r="B459" s="162"/>
      <c r="D459" s="149" t="s">
        <v>147</v>
      </c>
      <c r="E459" s="163" t="s">
        <v>1</v>
      </c>
      <c r="F459" s="164" t="s">
        <v>151</v>
      </c>
      <c r="H459" s="165">
        <v>580.933</v>
      </c>
      <c r="I459" s="166"/>
      <c r="L459" s="162"/>
      <c r="M459" s="167"/>
      <c r="T459" s="168"/>
      <c r="AT459" s="163" t="s">
        <v>147</v>
      </c>
      <c r="AU459" s="163" t="s">
        <v>78</v>
      </c>
      <c r="AV459" s="14" t="s">
        <v>82</v>
      </c>
      <c r="AW459" s="14" t="s">
        <v>29</v>
      </c>
      <c r="AX459" s="14" t="s">
        <v>74</v>
      </c>
      <c r="AY459" s="163" t="s">
        <v>141</v>
      </c>
    </row>
    <row r="460" spans="2:65" s="1" customFormat="1" ht="37.75" customHeight="1">
      <c r="B460" s="133"/>
      <c r="C460" s="134" t="s">
        <v>330</v>
      </c>
      <c r="D460" s="134" t="s">
        <v>143</v>
      </c>
      <c r="E460" s="135" t="s">
        <v>514</v>
      </c>
      <c r="F460" s="136" t="s">
        <v>515</v>
      </c>
      <c r="G460" s="137" t="s">
        <v>146</v>
      </c>
      <c r="H460" s="138">
        <v>1179.521</v>
      </c>
      <c r="I460" s="139"/>
      <c r="J460" s="140">
        <f>ROUND(I460*H460,2)</f>
        <v>0</v>
      </c>
      <c r="K460" s="141"/>
      <c r="L460" s="32"/>
      <c r="M460" s="142" t="s">
        <v>1</v>
      </c>
      <c r="N460" s="143" t="s">
        <v>37</v>
      </c>
      <c r="P460" s="144">
        <f>O460*H460</f>
        <v>0</v>
      </c>
      <c r="Q460" s="144">
        <v>0</v>
      </c>
      <c r="R460" s="144">
        <f>Q460*H460</f>
        <v>0</v>
      </c>
      <c r="S460" s="144">
        <v>0</v>
      </c>
      <c r="T460" s="145">
        <f>S460*H460</f>
        <v>0</v>
      </c>
      <c r="AR460" s="146" t="s">
        <v>82</v>
      </c>
      <c r="AT460" s="146" t="s">
        <v>143</v>
      </c>
      <c r="AU460" s="146" t="s">
        <v>78</v>
      </c>
      <c r="AY460" s="17" t="s">
        <v>141</v>
      </c>
      <c r="BE460" s="147">
        <f>IF(N460="základní",J460,0)</f>
        <v>0</v>
      </c>
      <c r="BF460" s="147">
        <f>IF(N460="snížená",J460,0)</f>
        <v>0</v>
      </c>
      <c r="BG460" s="147">
        <f>IF(N460="zákl. přenesená",J460,0)</f>
        <v>0</v>
      </c>
      <c r="BH460" s="147">
        <f>IF(N460="sníž. přenesená",J460,0)</f>
        <v>0</v>
      </c>
      <c r="BI460" s="147">
        <f>IF(N460="nulová",J460,0)</f>
        <v>0</v>
      </c>
      <c r="BJ460" s="17" t="s">
        <v>74</v>
      </c>
      <c r="BK460" s="147">
        <f>ROUND(I460*H460,2)</f>
        <v>0</v>
      </c>
      <c r="BL460" s="17" t="s">
        <v>82</v>
      </c>
      <c r="BM460" s="146" t="s">
        <v>516</v>
      </c>
    </row>
    <row r="461" spans="2:51" s="12" customFormat="1" ht="12">
      <c r="B461" s="148"/>
      <c r="D461" s="149" t="s">
        <v>147</v>
      </c>
      <c r="E461" s="150" t="s">
        <v>1</v>
      </c>
      <c r="F461" s="151" t="s">
        <v>517</v>
      </c>
      <c r="H461" s="150" t="s">
        <v>1</v>
      </c>
      <c r="I461" s="152"/>
      <c r="L461" s="148"/>
      <c r="M461" s="153"/>
      <c r="T461" s="154"/>
      <c r="AT461" s="150" t="s">
        <v>147</v>
      </c>
      <c r="AU461" s="150" t="s">
        <v>78</v>
      </c>
      <c r="AV461" s="12" t="s">
        <v>74</v>
      </c>
      <c r="AW461" s="12" t="s">
        <v>29</v>
      </c>
      <c r="AX461" s="12" t="s">
        <v>70</v>
      </c>
      <c r="AY461" s="150" t="s">
        <v>141</v>
      </c>
    </row>
    <row r="462" spans="2:51" s="12" customFormat="1" ht="12">
      <c r="B462" s="148"/>
      <c r="D462" s="149" t="s">
        <v>147</v>
      </c>
      <c r="E462" s="150" t="s">
        <v>1</v>
      </c>
      <c r="F462" s="151" t="s">
        <v>512</v>
      </c>
      <c r="H462" s="150" t="s">
        <v>1</v>
      </c>
      <c r="I462" s="152"/>
      <c r="L462" s="148"/>
      <c r="M462" s="153"/>
      <c r="T462" s="154"/>
      <c r="AT462" s="150" t="s">
        <v>147</v>
      </c>
      <c r="AU462" s="150" t="s">
        <v>78</v>
      </c>
      <c r="AV462" s="12" t="s">
        <v>74</v>
      </c>
      <c r="AW462" s="12" t="s">
        <v>29</v>
      </c>
      <c r="AX462" s="12" t="s">
        <v>70</v>
      </c>
      <c r="AY462" s="150" t="s">
        <v>141</v>
      </c>
    </row>
    <row r="463" spans="2:51" s="13" customFormat="1" ht="12">
      <c r="B463" s="155"/>
      <c r="D463" s="149" t="s">
        <v>147</v>
      </c>
      <c r="E463" s="156" t="s">
        <v>1</v>
      </c>
      <c r="F463" s="157" t="s">
        <v>518</v>
      </c>
      <c r="H463" s="158">
        <v>1179.521</v>
      </c>
      <c r="I463" s="159"/>
      <c r="L463" s="155"/>
      <c r="M463" s="160"/>
      <c r="T463" s="161"/>
      <c r="AT463" s="156" t="s">
        <v>147</v>
      </c>
      <c r="AU463" s="156" t="s">
        <v>78</v>
      </c>
      <c r="AV463" s="13" t="s">
        <v>78</v>
      </c>
      <c r="AW463" s="13" t="s">
        <v>29</v>
      </c>
      <c r="AX463" s="13" t="s">
        <v>70</v>
      </c>
      <c r="AY463" s="156" t="s">
        <v>141</v>
      </c>
    </row>
    <row r="464" spans="2:51" s="14" customFormat="1" ht="12">
      <c r="B464" s="162"/>
      <c r="D464" s="149" t="s">
        <v>147</v>
      </c>
      <c r="E464" s="163" t="s">
        <v>1</v>
      </c>
      <c r="F464" s="164" t="s">
        <v>151</v>
      </c>
      <c r="H464" s="165">
        <v>1179.521</v>
      </c>
      <c r="I464" s="166"/>
      <c r="L464" s="162"/>
      <c r="M464" s="167"/>
      <c r="T464" s="168"/>
      <c r="AT464" s="163" t="s">
        <v>147</v>
      </c>
      <c r="AU464" s="163" t="s">
        <v>78</v>
      </c>
      <c r="AV464" s="14" t="s">
        <v>82</v>
      </c>
      <c r="AW464" s="14" t="s">
        <v>29</v>
      </c>
      <c r="AX464" s="14" t="s">
        <v>74</v>
      </c>
      <c r="AY464" s="163" t="s">
        <v>141</v>
      </c>
    </row>
    <row r="465" spans="2:65" s="1" customFormat="1" ht="37.75" customHeight="1">
      <c r="B465" s="133"/>
      <c r="C465" s="134" t="s">
        <v>519</v>
      </c>
      <c r="D465" s="134" t="s">
        <v>143</v>
      </c>
      <c r="E465" s="135" t="s">
        <v>520</v>
      </c>
      <c r="F465" s="136" t="s">
        <v>521</v>
      </c>
      <c r="G465" s="137" t="s">
        <v>146</v>
      </c>
      <c r="H465" s="138">
        <v>44.01</v>
      </c>
      <c r="I465" s="139"/>
      <c r="J465" s="140">
        <f>ROUND(I465*H465,2)</f>
        <v>0</v>
      </c>
      <c r="K465" s="141"/>
      <c r="L465" s="32"/>
      <c r="M465" s="142" t="s">
        <v>1</v>
      </c>
      <c r="N465" s="143" t="s">
        <v>37</v>
      </c>
      <c r="P465" s="144">
        <f>O465*H465</f>
        <v>0</v>
      </c>
      <c r="Q465" s="144">
        <v>0</v>
      </c>
      <c r="R465" s="144">
        <f>Q465*H465</f>
        <v>0</v>
      </c>
      <c r="S465" s="144">
        <v>0</v>
      </c>
      <c r="T465" s="145">
        <f>S465*H465</f>
        <v>0</v>
      </c>
      <c r="AR465" s="146" t="s">
        <v>82</v>
      </c>
      <c r="AT465" s="146" t="s">
        <v>143</v>
      </c>
      <c r="AU465" s="146" t="s">
        <v>78</v>
      </c>
      <c r="AY465" s="17" t="s">
        <v>141</v>
      </c>
      <c r="BE465" s="147">
        <f>IF(N465="základní",J465,0)</f>
        <v>0</v>
      </c>
      <c r="BF465" s="147">
        <f>IF(N465="snížená",J465,0)</f>
        <v>0</v>
      </c>
      <c r="BG465" s="147">
        <f>IF(N465="zákl. přenesená",J465,0)</f>
        <v>0</v>
      </c>
      <c r="BH465" s="147">
        <f>IF(N465="sníž. přenesená",J465,0)</f>
        <v>0</v>
      </c>
      <c r="BI465" s="147">
        <f>IF(N465="nulová",J465,0)</f>
        <v>0</v>
      </c>
      <c r="BJ465" s="17" t="s">
        <v>74</v>
      </c>
      <c r="BK465" s="147">
        <f>ROUND(I465*H465,2)</f>
        <v>0</v>
      </c>
      <c r="BL465" s="17" t="s">
        <v>82</v>
      </c>
      <c r="BM465" s="146" t="s">
        <v>522</v>
      </c>
    </row>
    <row r="466" spans="2:51" s="12" customFormat="1" ht="12">
      <c r="B466" s="148"/>
      <c r="D466" s="149" t="s">
        <v>147</v>
      </c>
      <c r="E466" s="150" t="s">
        <v>1</v>
      </c>
      <c r="F466" s="151" t="s">
        <v>347</v>
      </c>
      <c r="H466" s="150" t="s">
        <v>1</v>
      </c>
      <c r="I466" s="152"/>
      <c r="L466" s="148"/>
      <c r="M466" s="153"/>
      <c r="T466" s="154"/>
      <c r="AT466" s="150" t="s">
        <v>147</v>
      </c>
      <c r="AU466" s="150" t="s">
        <v>78</v>
      </c>
      <c r="AV466" s="12" t="s">
        <v>74</v>
      </c>
      <c r="AW466" s="12" t="s">
        <v>29</v>
      </c>
      <c r="AX466" s="12" t="s">
        <v>70</v>
      </c>
      <c r="AY466" s="150" t="s">
        <v>141</v>
      </c>
    </row>
    <row r="467" spans="2:51" s="12" customFormat="1" ht="12">
      <c r="B467" s="148"/>
      <c r="D467" s="149" t="s">
        <v>147</v>
      </c>
      <c r="E467" s="150" t="s">
        <v>1</v>
      </c>
      <c r="F467" s="151" t="s">
        <v>523</v>
      </c>
      <c r="H467" s="150" t="s">
        <v>1</v>
      </c>
      <c r="I467" s="152"/>
      <c r="L467" s="148"/>
      <c r="M467" s="153"/>
      <c r="T467" s="154"/>
      <c r="AT467" s="150" t="s">
        <v>147</v>
      </c>
      <c r="AU467" s="150" t="s">
        <v>78</v>
      </c>
      <c r="AV467" s="12" t="s">
        <v>74</v>
      </c>
      <c r="AW467" s="12" t="s">
        <v>29</v>
      </c>
      <c r="AX467" s="12" t="s">
        <v>70</v>
      </c>
      <c r="AY467" s="150" t="s">
        <v>141</v>
      </c>
    </row>
    <row r="468" spans="2:51" s="13" customFormat="1" ht="12">
      <c r="B468" s="155"/>
      <c r="D468" s="149" t="s">
        <v>147</v>
      </c>
      <c r="E468" s="156" t="s">
        <v>1</v>
      </c>
      <c r="F468" s="157" t="s">
        <v>337</v>
      </c>
      <c r="H468" s="158">
        <v>44.01</v>
      </c>
      <c r="I468" s="159"/>
      <c r="L468" s="155"/>
      <c r="M468" s="160"/>
      <c r="T468" s="161"/>
      <c r="AT468" s="156" t="s">
        <v>147</v>
      </c>
      <c r="AU468" s="156" t="s">
        <v>78</v>
      </c>
      <c r="AV468" s="13" t="s">
        <v>78</v>
      </c>
      <c r="AW468" s="13" t="s">
        <v>29</v>
      </c>
      <c r="AX468" s="13" t="s">
        <v>70</v>
      </c>
      <c r="AY468" s="156" t="s">
        <v>141</v>
      </c>
    </row>
    <row r="469" spans="2:51" s="14" customFormat="1" ht="12">
      <c r="B469" s="162"/>
      <c r="D469" s="149" t="s">
        <v>147</v>
      </c>
      <c r="E469" s="163" t="s">
        <v>1</v>
      </c>
      <c r="F469" s="164" t="s">
        <v>151</v>
      </c>
      <c r="H469" s="165">
        <v>44.01</v>
      </c>
      <c r="I469" s="166"/>
      <c r="L469" s="162"/>
      <c r="M469" s="167"/>
      <c r="T469" s="168"/>
      <c r="AT469" s="163" t="s">
        <v>147</v>
      </c>
      <c r="AU469" s="163" t="s">
        <v>78</v>
      </c>
      <c r="AV469" s="14" t="s">
        <v>82</v>
      </c>
      <c r="AW469" s="14" t="s">
        <v>29</v>
      </c>
      <c r="AX469" s="14" t="s">
        <v>74</v>
      </c>
      <c r="AY469" s="163" t="s">
        <v>141</v>
      </c>
    </row>
    <row r="470" spans="2:63" s="11" customFormat="1" ht="22.75" customHeight="1">
      <c r="B470" s="121"/>
      <c r="D470" s="122" t="s">
        <v>69</v>
      </c>
      <c r="E470" s="131" t="s">
        <v>524</v>
      </c>
      <c r="F470" s="131" t="s">
        <v>525</v>
      </c>
      <c r="I470" s="124"/>
      <c r="J470" s="132">
        <f>BK470</f>
        <v>0</v>
      </c>
      <c r="L470" s="121"/>
      <c r="M470" s="126"/>
      <c r="P470" s="127">
        <f>SUM(P471:P476)</f>
        <v>0</v>
      </c>
      <c r="R470" s="127">
        <f>SUM(R471:R476)</f>
        <v>0</v>
      </c>
      <c r="T470" s="128">
        <f>SUM(T471:T476)</f>
        <v>0</v>
      </c>
      <c r="AR470" s="122" t="s">
        <v>74</v>
      </c>
      <c r="AT470" s="129" t="s">
        <v>69</v>
      </c>
      <c r="AU470" s="129" t="s">
        <v>74</v>
      </c>
      <c r="AY470" s="122" t="s">
        <v>141</v>
      </c>
      <c r="BK470" s="130">
        <f>SUM(BK471:BK476)</f>
        <v>0</v>
      </c>
    </row>
    <row r="471" spans="2:65" s="1" customFormat="1" ht="24.15" customHeight="1">
      <c r="B471" s="133"/>
      <c r="C471" s="134" t="s">
        <v>334</v>
      </c>
      <c r="D471" s="134" t="s">
        <v>143</v>
      </c>
      <c r="E471" s="135" t="s">
        <v>526</v>
      </c>
      <c r="F471" s="136" t="s">
        <v>527</v>
      </c>
      <c r="G471" s="137" t="s">
        <v>231</v>
      </c>
      <c r="H471" s="138">
        <v>130.357</v>
      </c>
      <c r="I471" s="139"/>
      <c r="J471" s="140">
        <f>ROUND(I471*H471,2)</f>
        <v>0</v>
      </c>
      <c r="K471" s="141"/>
      <c r="L471" s="32"/>
      <c r="M471" s="142" t="s">
        <v>1</v>
      </c>
      <c r="N471" s="143" t="s">
        <v>37</v>
      </c>
      <c r="P471" s="144">
        <f>O471*H471</f>
        <v>0</v>
      </c>
      <c r="Q471" s="144">
        <v>0</v>
      </c>
      <c r="R471" s="144">
        <f>Q471*H471</f>
        <v>0</v>
      </c>
      <c r="S471" s="144">
        <v>0</v>
      </c>
      <c r="T471" s="145">
        <f>S471*H471</f>
        <v>0</v>
      </c>
      <c r="AR471" s="146" t="s">
        <v>82</v>
      </c>
      <c r="AT471" s="146" t="s">
        <v>143</v>
      </c>
      <c r="AU471" s="146" t="s">
        <v>78</v>
      </c>
      <c r="AY471" s="17" t="s">
        <v>141</v>
      </c>
      <c r="BE471" s="147">
        <f>IF(N471="základní",J471,0)</f>
        <v>0</v>
      </c>
      <c r="BF471" s="147">
        <f>IF(N471="snížená",J471,0)</f>
        <v>0</v>
      </c>
      <c r="BG471" s="147">
        <f>IF(N471="zákl. přenesená",J471,0)</f>
        <v>0</v>
      </c>
      <c r="BH471" s="147">
        <f>IF(N471="sníž. přenesená",J471,0)</f>
        <v>0</v>
      </c>
      <c r="BI471" s="147">
        <f>IF(N471="nulová",J471,0)</f>
        <v>0</v>
      </c>
      <c r="BJ471" s="17" t="s">
        <v>74</v>
      </c>
      <c r="BK471" s="147">
        <f>ROUND(I471*H471,2)</f>
        <v>0</v>
      </c>
      <c r="BL471" s="17" t="s">
        <v>82</v>
      </c>
      <c r="BM471" s="146" t="s">
        <v>528</v>
      </c>
    </row>
    <row r="472" spans="2:65" s="1" customFormat="1" ht="24.15" customHeight="1">
      <c r="B472" s="133"/>
      <c r="C472" s="134" t="s">
        <v>529</v>
      </c>
      <c r="D472" s="134" t="s">
        <v>143</v>
      </c>
      <c r="E472" s="135" t="s">
        <v>530</v>
      </c>
      <c r="F472" s="136" t="s">
        <v>531</v>
      </c>
      <c r="G472" s="137" t="s">
        <v>231</v>
      </c>
      <c r="H472" s="138">
        <v>130.357</v>
      </c>
      <c r="I472" s="139"/>
      <c r="J472" s="140">
        <f>ROUND(I472*H472,2)</f>
        <v>0</v>
      </c>
      <c r="K472" s="141"/>
      <c r="L472" s="32"/>
      <c r="M472" s="142" t="s">
        <v>1</v>
      </c>
      <c r="N472" s="143" t="s">
        <v>37</v>
      </c>
      <c r="P472" s="144">
        <f>O472*H472</f>
        <v>0</v>
      </c>
      <c r="Q472" s="144">
        <v>0</v>
      </c>
      <c r="R472" s="144">
        <f>Q472*H472</f>
        <v>0</v>
      </c>
      <c r="S472" s="144">
        <v>0</v>
      </c>
      <c r="T472" s="145">
        <f>S472*H472</f>
        <v>0</v>
      </c>
      <c r="AR472" s="146" t="s">
        <v>82</v>
      </c>
      <c r="AT472" s="146" t="s">
        <v>143</v>
      </c>
      <c r="AU472" s="146" t="s">
        <v>78</v>
      </c>
      <c r="AY472" s="17" t="s">
        <v>141</v>
      </c>
      <c r="BE472" s="147">
        <f>IF(N472="základní",J472,0)</f>
        <v>0</v>
      </c>
      <c r="BF472" s="147">
        <f>IF(N472="snížená",J472,0)</f>
        <v>0</v>
      </c>
      <c r="BG472" s="147">
        <f>IF(N472="zákl. přenesená",J472,0)</f>
        <v>0</v>
      </c>
      <c r="BH472" s="147">
        <f>IF(N472="sníž. přenesená",J472,0)</f>
        <v>0</v>
      </c>
      <c r="BI472" s="147">
        <f>IF(N472="nulová",J472,0)</f>
        <v>0</v>
      </c>
      <c r="BJ472" s="17" t="s">
        <v>74</v>
      </c>
      <c r="BK472" s="147">
        <f>ROUND(I472*H472,2)</f>
        <v>0</v>
      </c>
      <c r="BL472" s="17" t="s">
        <v>82</v>
      </c>
      <c r="BM472" s="146" t="s">
        <v>532</v>
      </c>
    </row>
    <row r="473" spans="2:65" s="1" customFormat="1" ht="24.15" customHeight="1">
      <c r="B473" s="133"/>
      <c r="C473" s="134" t="s">
        <v>340</v>
      </c>
      <c r="D473" s="134" t="s">
        <v>143</v>
      </c>
      <c r="E473" s="135" t="s">
        <v>533</v>
      </c>
      <c r="F473" s="136" t="s">
        <v>534</v>
      </c>
      <c r="G473" s="137" t="s">
        <v>231</v>
      </c>
      <c r="H473" s="138">
        <v>2607.14</v>
      </c>
      <c r="I473" s="139"/>
      <c r="J473" s="140">
        <f>ROUND(I473*H473,2)</f>
        <v>0</v>
      </c>
      <c r="K473" s="141"/>
      <c r="L473" s="32"/>
      <c r="M473" s="142" t="s">
        <v>1</v>
      </c>
      <c r="N473" s="143" t="s">
        <v>37</v>
      </c>
      <c r="P473" s="144">
        <f>O473*H473</f>
        <v>0</v>
      </c>
      <c r="Q473" s="144">
        <v>0</v>
      </c>
      <c r="R473" s="144">
        <f>Q473*H473</f>
        <v>0</v>
      </c>
      <c r="S473" s="144">
        <v>0</v>
      </c>
      <c r="T473" s="145">
        <f>S473*H473</f>
        <v>0</v>
      </c>
      <c r="AR473" s="146" t="s">
        <v>82</v>
      </c>
      <c r="AT473" s="146" t="s">
        <v>143</v>
      </c>
      <c r="AU473" s="146" t="s">
        <v>78</v>
      </c>
      <c r="AY473" s="17" t="s">
        <v>141</v>
      </c>
      <c r="BE473" s="147">
        <f>IF(N473="základní",J473,0)</f>
        <v>0</v>
      </c>
      <c r="BF473" s="147">
        <f>IF(N473="snížená",J473,0)</f>
        <v>0</v>
      </c>
      <c r="BG473" s="147">
        <f>IF(N473="zákl. přenesená",J473,0)</f>
        <v>0</v>
      </c>
      <c r="BH473" s="147">
        <f>IF(N473="sníž. přenesená",J473,0)</f>
        <v>0</v>
      </c>
      <c r="BI473" s="147">
        <f>IF(N473="nulová",J473,0)</f>
        <v>0</v>
      </c>
      <c r="BJ473" s="17" t="s">
        <v>74</v>
      </c>
      <c r="BK473" s="147">
        <f>ROUND(I473*H473,2)</f>
        <v>0</v>
      </c>
      <c r="BL473" s="17" t="s">
        <v>82</v>
      </c>
      <c r="BM473" s="146" t="s">
        <v>535</v>
      </c>
    </row>
    <row r="474" spans="2:51" s="13" customFormat="1" ht="12">
      <c r="B474" s="155"/>
      <c r="D474" s="149" t="s">
        <v>147</v>
      </c>
      <c r="E474" s="156" t="s">
        <v>1</v>
      </c>
      <c r="F474" s="157" t="s">
        <v>536</v>
      </c>
      <c r="H474" s="158">
        <v>2607.14</v>
      </c>
      <c r="I474" s="159"/>
      <c r="L474" s="155"/>
      <c r="M474" s="160"/>
      <c r="T474" s="161"/>
      <c r="AT474" s="156" t="s">
        <v>147</v>
      </c>
      <c r="AU474" s="156" t="s">
        <v>78</v>
      </c>
      <c r="AV474" s="13" t="s">
        <v>78</v>
      </c>
      <c r="AW474" s="13" t="s">
        <v>29</v>
      </c>
      <c r="AX474" s="13" t="s">
        <v>70</v>
      </c>
      <c r="AY474" s="156" t="s">
        <v>141</v>
      </c>
    </row>
    <row r="475" spans="2:51" s="14" customFormat="1" ht="12">
      <c r="B475" s="162"/>
      <c r="D475" s="149" t="s">
        <v>147</v>
      </c>
      <c r="E475" s="163" t="s">
        <v>1</v>
      </c>
      <c r="F475" s="164" t="s">
        <v>151</v>
      </c>
      <c r="H475" s="165">
        <v>2607.14</v>
      </c>
      <c r="I475" s="166"/>
      <c r="L475" s="162"/>
      <c r="M475" s="167"/>
      <c r="T475" s="168"/>
      <c r="AT475" s="163" t="s">
        <v>147</v>
      </c>
      <c r="AU475" s="163" t="s">
        <v>78</v>
      </c>
      <c r="AV475" s="14" t="s">
        <v>82</v>
      </c>
      <c r="AW475" s="14" t="s">
        <v>29</v>
      </c>
      <c r="AX475" s="14" t="s">
        <v>74</v>
      </c>
      <c r="AY475" s="163" t="s">
        <v>141</v>
      </c>
    </row>
    <row r="476" spans="2:65" s="1" customFormat="1" ht="33" customHeight="1">
      <c r="B476" s="133"/>
      <c r="C476" s="134" t="s">
        <v>537</v>
      </c>
      <c r="D476" s="134" t="s">
        <v>143</v>
      </c>
      <c r="E476" s="135" t="s">
        <v>538</v>
      </c>
      <c r="F476" s="136" t="s">
        <v>539</v>
      </c>
      <c r="G476" s="137" t="s">
        <v>231</v>
      </c>
      <c r="H476" s="138">
        <v>130.357</v>
      </c>
      <c r="I476" s="139"/>
      <c r="J476" s="140">
        <f>ROUND(I476*H476,2)</f>
        <v>0</v>
      </c>
      <c r="K476" s="141"/>
      <c r="L476" s="32"/>
      <c r="M476" s="142" t="s">
        <v>1</v>
      </c>
      <c r="N476" s="143" t="s">
        <v>37</v>
      </c>
      <c r="P476" s="144">
        <f>O476*H476</f>
        <v>0</v>
      </c>
      <c r="Q476" s="144">
        <v>0</v>
      </c>
      <c r="R476" s="144">
        <f>Q476*H476</f>
        <v>0</v>
      </c>
      <c r="S476" s="144">
        <v>0</v>
      </c>
      <c r="T476" s="145">
        <f>S476*H476</f>
        <v>0</v>
      </c>
      <c r="AR476" s="146" t="s">
        <v>82</v>
      </c>
      <c r="AT476" s="146" t="s">
        <v>143</v>
      </c>
      <c r="AU476" s="146" t="s">
        <v>78</v>
      </c>
      <c r="AY476" s="17" t="s">
        <v>141</v>
      </c>
      <c r="BE476" s="147">
        <f>IF(N476="základní",J476,0)</f>
        <v>0</v>
      </c>
      <c r="BF476" s="147">
        <f>IF(N476="snížená",J476,0)</f>
        <v>0</v>
      </c>
      <c r="BG476" s="147">
        <f>IF(N476="zákl. přenesená",J476,0)</f>
        <v>0</v>
      </c>
      <c r="BH476" s="147">
        <f>IF(N476="sníž. přenesená",J476,0)</f>
        <v>0</v>
      </c>
      <c r="BI476" s="147">
        <f>IF(N476="nulová",J476,0)</f>
        <v>0</v>
      </c>
      <c r="BJ476" s="17" t="s">
        <v>74</v>
      </c>
      <c r="BK476" s="147">
        <f>ROUND(I476*H476,2)</f>
        <v>0</v>
      </c>
      <c r="BL476" s="17" t="s">
        <v>82</v>
      </c>
      <c r="BM476" s="146" t="s">
        <v>540</v>
      </c>
    </row>
    <row r="477" spans="2:63" s="11" customFormat="1" ht="22.75" customHeight="1">
      <c r="B477" s="121"/>
      <c r="D477" s="122" t="s">
        <v>69</v>
      </c>
      <c r="E477" s="131" t="s">
        <v>541</v>
      </c>
      <c r="F477" s="131" t="s">
        <v>542</v>
      </c>
      <c r="I477" s="124"/>
      <c r="J477" s="132">
        <f>BK477</f>
        <v>0</v>
      </c>
      <c r="L477" s="121"/>
      <c r="M477" s="126"/>
      <c r="P477" s="127">
        <f>P478</f>
        <v>0</v>
      </c>
      <c r="R477" s="127">
        <f>R478</f>
        <v>0</v>
      </c>
      <c r="T477" s="128">
        <f>T478</f>
        <v>0</v>
      </c>
      <c r="AR477" s="122" t="s">
        <v>74</v>
      </c>
      <c r="AT477" s="129" t="s">
        <v>69</v>
      </c>
      <c r="AU477" s="129" t="s">
        <v>74</v>
      </c>
      <c r="AY477" s="122" t="s">
        <v>141</v>
      </c>
      <c r="BK477" s="130">
        <f>BK478</f>
        <v>0</v>
      </c>
    </row>
    <row r="478" spans="2:65" s="1" customFormat="1" ht="21.75" customHeight="1">
      <c r="B478" s="133"/>
      <c r="C478" s="134" t="s">
        <v>346</v>
      </c>
      <c r="D478" s="134" t="s">
        <v>143</v>
      </c>
      <c r="E478" s="135" t="s">
        <v>543</v>
      </c>
      <c r="F478" s="136" t="s">
        <v>544</v>
      </c>
      <c r="G478" s="137" t="s">
        <v>231</v>
      </c>
      <c r="H478" s="138">
        <v>60.661</v>
      </c>
      <c r="I478" s="139"/>
      <c r="J478" s="140">
        <f>ROUND(I478*H478,2)</f>
        <v>0</v>
      </c>
      <c r="K478" s="141"/>
      <c r="L478" s="32"/>
      <c r="M478" s="142" t="s">
        <v>1</v>
      </c>
      <c r="N478" s="143" t="s">
        <v>37</v>
      </c>
      <c r="P478" s="144">
        <f>O478*H478</f>
        <v>0</v>
      </c>
      <c r="Q478" s="144">
        <v>0</v>
      </c>
      <c r="R478" s="144">
        <f>Q478*H478</f>
        <v>0</v>
      </c>
      <c r="S478" s="144">
        <v>0</v>
      </c>
      <c r="T478" s="145">
        <f>S478*H478</f>
        <v>0</v>
      </c>
      <c r="AR478" s="146" t="s">
        <v>82</v>
      </c>
      <c r="AT478" s="146" t="s">
        <v>143</v>
      </c>
      <c r="AU478" s="146" t="s">
        <v>78</v>
      </c>
      <c r="AY478" s="17" t="s">
        <v>141</v>
      </c>
      <c r="BE478" s="147">
        <f>IF(N478="základní",J478,0)</f>
        <v>0</v>
      </c>
      <c r="BF478" s="147">
        <f>IF(N478="snížená",J478,0)</f>
        <v>0</v>
      </c>
      <c r="BG478" s="147">
        <f>IF(N478="zákl. přenesená",J478,0)</f>
        <v>0</v>
      </c>
      <c r="BH478" s="147">
        <f>IF(N478="sníž. přenesená",J478,0)</f>
        <v>0</v>
      </c>
      <c r="BI478" s="147">
        <f>IF(N478="nulová",J478,0)</f>
        <v>0</v>
      </c>
      <c r="BJ478" s="17" t="s">
        <v>74</v>
      </c>
      <c r="BK478" s="147">
        <f>ROUND(I478*H478,2)</f>
        <v>0</v>
      </c>
      <c r="BL478" s="17" t="s">
        <v>82</v>
      </c>
      <c r="BM478" s="146" t="s">
        <v>545</v>
      </c>
    </row>
    <row r="479" spans="2:63" s="11" customFormat="1" ht="25.9" customHeight="1">
      <c r="B479" s="121"/>
      <c r="D479" s="122" t="s">
        <v>69</v>
      </c>
      <c r="E479" s="123" t="s">
        <v>546</v>
      </c>
      <c r="F479" s="123" t="s">
        <v>547</v>
      </c>
      <c r="I479" s="124"/>
      <c r="J479" s="125">
        <f>BK479</f>
        <v>0</v>
      </c>
      <c r="L479" s="121"/>
      <c r="M479" s="126"/>
      <c r="P479" s="127">
        <f>P480+P518+P564+P584+P635+P703+P775+P826+P858+P881+P907+P932+P943</f>
        <v>0</v>
      </c>
      <c r="R479" s="127">
        <f>R480+R518+R564+R584+R635+R703+R775+R826+R858+R881+R907+R932+R943</f>
        <v>0</v>
      </c>
      <c r="T479" s="128">
        <f>T480+T518+T564+T584+T635+T703+T775+T826+T858+T881+T907+T932+T943</f>
        <v>0</v>
      </c>
      <c r="AR479" s="122" t="s">
        <v>78</v>
      </c>
      <c r="AT479" s="129" t="s">
        <v>69</v>
      </c>
      <c r="AU479" s="129" t="s">
        <v>70</v>
      </c>
      <c r="AY479" s="122" t="s">
        <v>141</v>
      </c>
      <c r="BK479" s="130">
        <f>BK480+BK518+BK564+BK584+BK635+BK703+BK775+BK826+BK858+BK881+BK907+BK932+BK943</f>
        <v>0</v>
      </c>
    </row>
    <row r="480" spans="2:63" s="11" customFormat="1" ht="22.75" customHeight="1">
      <c r="B480" s="121"/>
      <c r="D480" s="122" t="s">
        <v>69</v>
      </c>
      <c r="E480" s="131" t="s">
        <v>548</v>
      </c>
      <c r="F480" s="131" t="s">
        <v>549</v>
      </c>
      <c r="I480" s="124"/>
      <c r="J480" s="132">
        <f>BK480</f>
        <v>0</v>
      </c>
      <c r="L480" s="121"/>
      <c r="M480" s="126"/>
      <c r="P480" s="127">
        <f>SUM(P481:P517)</f>
        <v>0</v>
      </c>
      <c r="R480" s="127">
        <f>SUM(R481:R517)</f>
        <v>0</v>
      </c>
      <c r="T480" s="128">
        <f>SUM(T481:T517)</f>
        <v>0</v>
      </c>
      <c r="AR480" s="122" t="s">
        <v>78</v>
      </c>
      <c r="AT480" s="129" t="s">
        <v>69</v>
      </c>
      <c r="AU480" s="129" t="s">
        <v>74</v>
      </c>
      <c r="AY480" s="122" t="s">
        <v>141</v>
      </c>
      <c r="BK480" s="130">
        <f>SUM(BK481:BK517)</f>
        <v>0</v>
      </c>
    </row>
    <row r="481" spans="2:65" s="1" customFormat="1" ht="24.15" customHeight="1">
      <c r="B481" s="133"/>
      <c r="C481" s="134" t="s">
        <v>550</v>
      </c>
      <c r="D481" s="134" t="s">
        <v>143</v>
      </c>
      <c r="E481" s="135" t="s">
        <v>551</v>
      </c>
      <c r="F481" s="136" t="s">
        <v>552</v>
      </c>
      <c r="G481" s="137" t="s">
        <v>380</v>
      </c>
      <c r="H481" s="138">
        <v>112.825</v>
      </c>
      <c r="I481" s="139"/>
      <c r="J481" s="140">
        <f>ROUND(I481*H481,2)</f>
        <v>0</v>
      </c>
      <c r="K481" s="141"/>
      <c r="L481" s="32"/>
      <c r="M481" s="142" t="s">
        <v>1</v>
      </c>
      <c r="N481" s="143" t="s">
        <v>37</v>
      </c>
      <c r="P481" s="144">
        <f>O481*H481</f>
        <v>0</v>
      </c>
      <c r="Q481" s="144">
        <v>0</v>
      </c>
      <c r="R481" s="144">
        <f>Q481*H481</f>
        <v>0</v>
      </c>
      <c r="S481" s="144">
        <v>0</v>
      </c>
      <c r="T481" s="145">
        <f>S481*H481</f>
        <v>0</v>
      </c>
      <c r="AR481" s="146" t="s">
        <v>174</v>
      </c>
      <c r="AT481" s="146" t="s">
        <v>143</v>
      </c>
      <c r="AU481" s="146" t="s">
        <v>78</v>
      </c>
      <c r="AY481" s="17" t="s">
        <v>141</v>
      </c>
      <c r="BE481" s="147">
        <f>IF(N481="základní",J481,0)</f>
        <v>0</v>
      </c>
      <c r="BF481" s="147">
        <f>IF(N481="snížená",J481,0)</f>
        <v>0</v>
      </c>
      <c r="BG481" s="147">
        <f>IF(N481="zákl. přenesená",J481,0)</f>
        <v>0</v>
      </c>
      <c r="BH481" s="147">
        <f>IF(N481="sníž. přenesená",J481,0)</f>
        <v>0</v>
      </c>
      <c r="BI481" s="147">
        <f>IF(N481="nulová",J481,0)</f>
        <v>0</v>
      </c>
      <c r="BJ481" s="17" t="s">
        <v>74</v>
      </c>
      <c r="BK481" s="147">
        <f>ROUND(I481*H481,2)</f>
        <v>0</v>
      </c>
      <c r="BL481" s="17" t="s">
        <v>174</v>
      </c>
      <c r="BM481" s="146" t="s">
        <v>553</v>
      </c>
    </row>
    <row r="482" spans="2:51" s="12" customFormat="1" ht="12">
      <c r="B482" s="148"/>
      <c r="D482" s="149" t="s">
        <v>147</v>
      </c>
      <c r="E482" s="150" t="s">
        <v>1</v>
      </c>
      <c r="F482" s="151" t="s">
        <v>554</v>
      </c>
      <c r="H482" s="150" t="s">
        <v>1</v>
      </c>
      <c r="I482" s="152"/>
      <c r="L482" s="148"/>
      <c r="M482" s="153"/>
      <c r="T482" s="154"/>
      <c r="AT482" s="150" t="s">
        <v>147</v>
      </c>
      <c r="AU482" s="150" t="s">
        <v>78</v>
      </c>
      <c r="AV482" s="12" t="s">
        <v>74</v>
      </c>
      <c r="AW482" s="12" t="s">
        <v>29</v>
      </c>
      <c r="AX482" s="12" t="s">
        <v>70</v>
      </c>
      <c r="AY482" s="150" t="s">
        <v>141</v>
      </c>
    </row>
    <row r="483" spans="2:51" s="12" customFormat="1" ht="12">
      <c r="B483" s="148"/>
      <c r="D483" s="149" t="s">
        <v>147</v>
      </c>
      <c r="E483" s="150" t="s">
        <v>1</v>
      </c>
      <c r="F483" s="151" t="s">
        <v>555</v>
      </c>
      <c r="H483" s="150" t="s">
        <v>1</v>
      </c>
      <c r="I483" s="152"/>
      <c r="L483" s="148"/>
      <c r="M483" s="153"/>
      <c r="T483" s="154"/>
      <c r="AT483" s="150" t="s">
        <v>147</v>
      </c>
      <c r="AU483" s="150" t="s">
        <v>78</v>
      </c>
      <c r="AV483" s="12" t="s">
        <v>74</v>
      </c>
      <c r="AW483" s="12" t="s">
        <v>29</v>
      </c>
      <c r="AX483" s="12" t="s">
        <v>70</v>
      </c>
      <c r="AY483" s="150" t="s">
        <v>141</v>
      </c>
    </row>
    <row r="484" spans="2:51" s="13" customFormat="1" ht="12">
      <c r="B484" s="155"/>
      <c r="D484" s="149" t="s">
        <v>147</v>
      </c>
      <c r="E484" s="156" t="s">
        <v>1</v>
      </c>
      <c r="F484" s="157" t="s">
        <v>556</v>
      </c>
      <c r="H484" s="158">
        <v>63.9</v>
      </c>
      <c r="I484" s="159"/>
      <c r="L484" s="155"/>
      <c r="M484" s="160"/>
      <c r="T484" s="161"/>
      <c r="AT484" s="156" t="s">
        <v>147</v>
      </c>
      <c r="AU484" s="156" t="s">
        <v>78</v>
      </c>
      <c r="AV484" s="13" t="s">
        <v>78</v>
      </c>
      <c r="AW484" s="13" t="s">
        <v>29</v>
      </c>
      <c r="AX484" s="13" t="s">
        <v>70</v>
      </c>
      <c r="AY484" s="156" t="s">
        <v>141</v>
      </c>
    </row>
    <row r="485" spans="2:51" s="13" customFormat="1" ht="12">
      <c r="B485" s="155"/>
      <c r="D485" s="149" t="s">
        <v>147</v>
      </c>
      <c r="E485" s="156" t="s">
        <v>1</v>
      </c>
      <c r="F485" s="157" t="s">
        <v>557</v>
      </c>
      <c r="H485" s="158">
        <v>48.925</v>
      </c>
      <c r="I485" s="159"/>
      <c r="L485" s="155"/>
      <c r="M485" s="160"/>
      <c r="T485" s="161"/>
      <c r="AT485" s="156" t="s">
        <v>147</v>
      </c>
      <c r="AU485" s="156" t="s">
        <v>78</v>
      </c>
      <c r="AV485" s="13" t="s">
        <v>78</v>
      </c>
      <c r="AW485" s="13" t="s">
        <v>29</v>
      </c>
      <c r="AX485" s="13" t="s">
        <v>70</v>
      </c>
      <c r="AY485" s="156" t="s">
        <v>141</v>
      </c>
    </row>
    <row r="486" spans="2:51" s="14" customFormat="1" ht="12">
      <c r="B486" s="162"/>
      <c r="D486" s="149" t="s">
        <v>147</v>
      </c>
      <c r="E486" s="163" t="s">
        <v>1</v>
      </c>
      <c r="F486" s="164" t="s">
        <v>151</v>
      </c>
      <c r="H486" s="165">
        <v>112.82499999999999</v>
      </c>
      <c r="I486" s="166"/>
      <c r="L486" s="162"/>
      <c r="M486" s="167"/>
      <c r="T486" s="168"/>
      <c r="AT486" s="163" t="s">
        <v>147</v>
      </c>
      <c r="AU486" s="163" t="s">
        <v>78</v>
      </c>
      <c r="AV486" s="14" t="s">
        <v>82</v>
      </c>
      <c r="AW486" s="14" t="s">
        <v>29</v>
      </c>
      <c r="AX486" s="14" t="s">
        <v>74</v>
      </c>
      <c r="AY486" s="163" t="s">
        <v>141</v>
      </c>
    </row>
    <row r="487" spans="2:65" s="1" customFormat="1" ht="21.75" customHeight="1">
      <c r="B487" s="133"/>
      <c r="C487" s="169" t="s">
        <v>351</v>
      </c>
      <c r="D487" s="169" t="s">
        <v>159</v>
      </c>
      <c r="E487" s="170" t="s">
        <v>558</v>
      </c>
      <c r="F487" s="171" t="s">
        <v>559</v>
      </c>
      <c r="G487" s="172" t="s">
        <v>162</v>
      </c>
      <c r="H487" s="173">
        <v>0.447</v>
      </c>
      <c r="I487" s="174"/>
      <c r="J487" s="175">
        <f>ROUND(I487*H487,2)</f>
        <v>0</v>
      </c>
      <c r="K487" s="176"/>
      <c r="L487" s="177"/>
      <c r="M487" s="178" t="s">
        <v>1</v>
      </c>
      <c r="N487" s="179" t="s">
        <v>37</v>
      </c>
      <c r="P487" s="144">
        <f>O487*H487</f>
        <v>0</v>
      </c>
      <c r="Q487" s="144">
        <v>0</v>
      </c>
      <c r="R487" s="144">
        <f>Q487*H487</f>
        <v>0</v>
      </c>
      <c r="S487" s="144">
        <v>0</v>
      </c>
      <c r="T487" s="145">
        <f>S487*H487</f>
        <v>0</v>
      </c>
      <c r="AR487" s="146" t="s">
        <v>209</v>
      </c>
      <c r="AT487" s="146" t="s">
        <v>159</v>
      </c>
      <c r="AU487" s="146" t="s">
        <v>78</v>
      </c>
      <c r="AY487" s="17" t="s">
        <v>141</v>
      </c>
      <c r="BE487" s="147">
        <f>IF(N487="základní",J487,0)</f>
        <v>0</v>
      </c>
      <c r="BF487" s="147">
        <f>IF(N487="snížená",J487,0)</f>
        <v>0</v>
      </c>
      <c r="BG487" s="147">
        <f>IF(N487="zákl. přenesená",J487,0)</f>
        <v>0</v>
      </c>
      <c r="BH487" s="147">
        <f>IF(N487="sníž. přenesená",J487,0)</f>
        <v>0</v>
      </c>
      <c r="BI487" s="147">
        <f>IF(N487="nulová",J487,0)</f>
        <v>0</v>
      </c>
      <c r="BJ487" s="17" t="s">
        <v>74</v>
      </c>
      <c r="BK487" s="147">
        <f>ROUND(I487*H487,2)</f>
        <v>0</v>
      </c>
      <c r="BL487" s="17" t="s">
        <v>174</v>
      </c>
      <c r="BM487" s="146" t="s">
        <v>560</v>
      </c>
    </row>
    <row r="488" spans="2:65" s="1" customFormat="1" ht="24.15" customHeight="1">
      <c r="B488" s="133"/>
      <c r="C488" s="134" t="s">
        <v>561</v>
      </c>
      <c r="D488" s="134" t="s">
        <v>143</v>
      </c>
      <c r="E488" s="135" t="s">
        <v>562</v>
      </c>
      <c r="F488" s="136" t="s">
        <v>563</v>
      </c>
      <c r="G488" s="137" t="s">
        <v>162</v>
      </c>
      <c r="H488" s="138">
        <v>0.447</v>
      </c>
      <c r="I488" s="139"/>
      <c r="J488" s="140">
        <f>ROUND(I488*H488,2)</f>
        <v>0</v>
      </c>
      <c r="K488" s="141"/>
      <c r="L488" s="32"/>
      <c r="M488" s="142" t="s">
        <v>1</v>
      </c>
      <c r="N488" s="143" t="s">
        <v>37</v>
      </c>
      <c r="P488" s="144">
        <f>O488*H488</f>
        <v>0</v>
      </c>
      <c r="Q488" s="144">
        <v>0</v>
      </c>
      <c r="R488" s="144">
        <f>Q488*H488</f>
        <v>0</v>
      </c>
      <c r="S488" s="144">
        <v>0</v>
      </c>
      <c r="T488" s="145">
        <f>S488*H488</f>
        <v>0</v>
      </c>
      <c r="AR488" s="146" t="s">
        <v>174</v>
      </c>
      <c r="AT488" s="146" t="s">
        <v>143</v>
      </c>
      <c r="AU488" s="146" t="s">
        <v>78</v>
      </c>
      <c r="AY488" s="17" t="s">
        <v>141</v>
      </c>
      <c r="BE488" s="147">
        <f>IF(N488="základní",J488,0)</f>
        <v>0</v>
      </c>
      <c r="BF488" s="147">
        <f>IF(N488="snížená",J488,0)</f>
        <v>0</v>
      </c>
      <c r="BG488" s="147">
        <f>IF(N488="zákl. přenesená",J488,0)</f>
        <v>0</v>
      </c>
      <c r="BH488" s="147">
        <f>IF(N488="sníž. přenesená",J488,0)</f>
        <v>0</v>
      </c>
      <c r="BI488" s="147">
        <f>IF(N488="nulová",J488,0)</f>
        <v>0</v>
      </c>
      <c r="BJ488" s="17" t="s">
        <v>74</v>
      </c>
      <c r="BK488" s="147">
        <f>ROUND(I488*H488,2)</f>
        <v>0</v>
      </c>
      <c r="BL488" s="17" t="s">
        <v>174</v>
      </c>
      <c r="BM488" s="146" t="s">
        <v>564</v>
      </c>
    </row>
    <row r="489" spans="2:65" s="1" customFormat="1" ht="24.15" customHeight="1">
      <c r="B489" s="133"/>
      <c r="C489" s="134" t="s">
        <v>357</v>
      </c>
      <c r="D489" s="134" t="s">
        <v>143</v>
      </c>
      <c r="E489" s="135" t="s">
        <v>565</v>
      </c>
      <c r="F489" s="136" t="s">
        <v>566</v>
      </c>
      <c r="G489" s="137" t="s">
        <v>146</v>
      </c>
      <c r="H489" s="138">
        <v>33.109</v>
      </c>
      <c r="I489" s="139"/>
      <c r="J489" s="140">
        <f>ROUND(I489*H489,2)</f>
        <v>0</v>
      </c>
      <c r="K489" s="141"/>
      <c r="L489" s="32"/>
      <c r="M489" s="142" t="s">
        <v>1</v>
      </c>
      <c r="N489" s="143" t="s">
        <v>37</v>
      </c>
      <c r="P489" s="144">
        <f>O489*H489</f>
        <v>0</v>
      </c>
      <c r="Q489" s="144">
        <v>0</v>
      </c>
      <c r="R489" s="144">
        <f>Q489*H489</f>
        <v>0</v>
      </c>
      <c r="S489" s="144">
        <v>0</v>
      </c>
      <c r="T489" s="145">
        <f>S489*H489</f>
        <v>0</v>
      </c>
      <c r="AR489" s="146" t="s">
        <v>174</v>
      </c>
      <c r="AT489" s="146" t="s">
        <v>143</v>
      </c>
      <c r="AU489" s="146" t="s">
        <v>78</v>
      </c>
      <c r="AY489" s="17" t="s">
        <v>141</v>
      </c>
      <c r="BE489" s="147">
        <f>IF(N489="základní",J489,0)</f>
        <v>0</v>
      </c>
      <c r="BF489" s="147">
        <f>IF(N489="snížená",J489,0)</f>
        <v>0</v>
      </c>
      <c r="BG489" s="147">
        <f>IF(N489="zákl. přenesená",J489,0)</f>
        <v>0</v>
      </c>
      <c r="BH489" s="147">
        <f>IF(N489="sníž. přenesená",J489,0)</f>
        <v>0</v>
      </c>
      <c r="BI489" s="147">
        <f>IF(N489="nulová",J489,0)</f>
        <v>0</v>
      </c>
      <c r="BJ489" s="17" t="s">
        <v>74</v>
      </c>
      <c r="BK489" s="147">
        <f>ROUND(I489*H489,2)</f>
        <v>0</v>
      </c>
      <c r="BL489" s="17" t="s">
        <v>174</v>
      </c>
      <c r="BM489" s="146" t="s">
        <v>567</v>
      </c>
    </row>
    <row r="490" spans="2:51" s="12" customFormat="1" ht="12">
      <c r="B490" s="148"/>
      <c r="D490" s="149" t="s">
        <v>147</v>
      </c>
      <c r="E490" s="150" t="s">
        <v>1</v>
      </c>
      <c r="F490" s="151" t="s">
        <v>554</v>
      </c>
      <c r="H490" s="150" t="s">
        <v>1</v>
      </c>
      <c r="I490" s="152"/>
      <c r="L490" s="148"/>
      <c r="M490" s="153"/>
      <c r="T490" s="154"/>
      <c r="AT490" s="150" t="s">
        <v>147</v>
      </c>
      <c r="AU490" s="150" t="s">
        <v>78</v>
      </c>
      <c r="AV490" s="12" t="s">
        <v>74</v>
      </c>
      <c r="AW490" s="12" t="s">
        <v>29</v>
      </c>
      <c r="AX490" s="12" t="s">
        <v>70</v>
      </c>
      <c r="AY490" s="150" t="s">
        <v>141</v>
      </c>
    </row>
    <row r="491" spans="2:51" s="12" customFormat="1" ht="12">
      <c r="B491" s="148"/>
      <c r="D491" s="149" t="s">
        <v>147</v>
      </c>
      <c r="E491" s="150" t="s">
        <v>1</v>
      </c>
      <c r="F491" s="151" t="s">
        <v>568</v>
      </c>
      <c r="H491" s="150" t="s">
        <v>1</v>
      </c>
      <c r="I491" s="152"/>
      <c r="L491" s="148"/>
      <c r="M491" s="153"/>
      <c r="T491" s="154"/>
      <c r="AT491" s="150" t="s">
        <v>147</v>
      </c>
      <c r="AU491" s="150" t="s">
        <v>78</v>
      </c>
      <c r="AV491" s="12" t="s">
        <v>74</v>
      </c>
      <c r="AW491" s="12" t="s">
        <v>29</v>
      </c>
      <c r="AX491" s="12" t="s">
        <v>70</v>
      </c>
      <c r="AY491" s="150" t="s">
        <v>141</v>
      </c>
    </row>
    <row r="492" spans="2:51" s="13" customFormat="1" ht="12">
      <c r="B492" s="155"/>
      <c r="D492" s="149" t="s">
        <v>147</v>
      </c>
      <c r="E492" s="156" t="s">
        <v>1</v>
      </c>
      <c r="F492" s="157" t="s">
        <v>569</v>
      </c>
      <c r="H492" s="158">
        <v>19.565</v>
      </c>
      <c r="I492" s="159"/>
      <c r="L492" s="155"/>
      <c r="M492" s="160"/>
      <c r="T492" s="161"/>
      <c r="AT492" s="156" t="s">
        <v>147</v>
      </c>
      <c r="AU492" s="156" t="s">
        <v>78</v>
      </c>
      <c r="AV492" s="13" t="s">
        <v>78</v>
      </c>
      <c r="AW492" s="13" t="s">
        <v>29</v>
      </c>
      <c r="AX492" s="13" t="s">
        <v>70</v>
      </c>
      <c r="AY492" s="156" t="s">
        <v>141</v>
      </c>
    </row>
    <row r="493" spans="2:51" s="13" customFormat="1" ht="12">
      <c r="B493" s="155"/>
      <c r="D493" s="149" t="s">
        <v>147</v>
      </c>
      <c r="E493" s="156" t="s">
        <v>1</v>
      </c>
      <c r="F493" s="157" t="s">
        <v>570</v>
      </c>
      <c r="H493" s="158">
        <v>13.544</v>
      </c>
      <c r="I493" s="159"/>
      <c r="L493" s="155"/>
      <c r="M493" s="160"/>
      <c r="T493" s="161"/>
      <c r="AT493" s="156" t="s">
        <v>147</v>
      </c>
      <c r="AU493" s="156" t="s">
        <v>78</v>
      </c>
      <c r="AV493" s="13" t="s">
        <v>78</v>
      </c>
      <c r="AW493" s="13" t="s">
        <v>29</v>
      </c>
      <c r="AX493" s="13" t="s">
        <v>70</v>
      </c>
      <c r="AY493" s="156" t="s">
        <v>141</v>
      </c>
    </row>
    <row r="494" spans="2:51" s="14" customFormat="1" ht="12">
      <c r="B494" s="162"/>
      <c r="D494" s="149" t="s">
        <v>147</v>
      </c>
      <c r="E494" s="163" t="s">
        <v>1</v>
      </c>
      <c r="F494" s="164" t="s">
        <v>151</v>
      </c>
      <c r="H494" s="165">
        <v>33.109</v>
      </c>
      <c r="I494" s="166"/>
      <c r="L494" s="162"/>
      <c r="M494" s="167"/>
      <c r="T494" s="168"/>
      <c r="AT494" s="163" t="s">
        <v>147</v>
      </c>
      <c r="AU494" s="163" t="s">
        <v>78</v>
      </c>
      <c r="AV494" s="14" t="s">
        <v>82</v>
      </c>
      <c r="AW494" s="14" t="s">
        <v>29</v>
      </c>
      <c r="AX494" s="14" t="s">
        <v>74</v>
      </c>
      <c r="AY494" s="163" t="s">
        <v>141</v>
      </c>
    </row>
    <row r="495" spans="2:65" s="1" customFormat="1" ht="24.15" customHeight="1">
      <c r="B495" s="133"/>
      <c r="C495" s="134" t="s">
        <v>327</v>
      </c>
      <c r="D495" s="134" t="s">
        <v>143</v>
      </c>
      <c r="E495" s="135" t="s">
        <v>571</v>
      </c>
      <c r="F495" s="136" t="s">
        <v>572</v>
      </c>
      <c r="G495" s="137" t="s">
        <v>146</v>
      </c>
      <c r="H495" s="138">
        <v>33.109</v>
      </c>
      <c r="I495" s="139"/>
      <c r="J495" s="140">
        <f>ROUND(I495*H495,2)</f>
        <v>0</v>
      </c>
      <c r="K495" s="141"/>
      <c r="L495" s="32"/>
      <c r="M495" s="142" t="s">
        <v>1</v>
      </c>
      <c r="N495" s="143" t="s">
        <v>37</v>
      </c>
      <c r="P495" s="144">
        <f>O495*H495</f>
        <v>0</v>
      </c>
      <c r="Q495" s="144">
        <v>0</v>
      </c>
      <c r="R495" s="144">
        <f>Q495*H495</f>
        <v>0</v>
      </c>
      <c r="S495" s="144">
        <v>0</v>
      </c>
      <c r="T495" s="145">
        <f>S495*H495</f>
        <v>0</v>
      </c>
      <c r="AR495" s="146" t="s">
        <v>174</v>
      </c>
      <c r="AT495" s="146" t="s">
        <v>143</v>
      </c>
      <c r="AU495" s="146" t="s">
        <v>78</v>
      </c>
      <c r="AY495" s="17" t="s">
        <v>141</v>
      </c>
      <c r="BE495" s="147">
        <f>IF(N495="základní",J495,0)</f>
        <v>0</v>
      </c>
      <c r="BF495" s="147">
        <f>IF(N495="snížená",J495,0)</f>
        <v>0</v>
      </c>
      <c r="BG495" s="147">
        <f>IF(N495="zákl. přenesená",J495,0)</f>
        <v>0</v>
      </c>
      <c r="BH495" s="147">
        <f>IF(N495="sníž. přenesená",J495,0)</f>
        <v>0</v>
      </c>
      <c r="BI495" s="147">
        <f>IF(N495="nulová",J495,0)</f>
        <v>0</v>
      </c>
      <c r="BJ495" s="17" t="s">
        <v>74</v>
      </c>
      <c r="BK495" s="147">
        <f>ROUND(I495*H495,2)</f>
        <v>0</v>
      </c>
      <c r="BL495" s="17" t="s">
        <v>174</v>
      </c>
      <c r="BM495" s="146" t="s">
        <v>573</v>
      </c>
    </row>
    <row r="496" spans="2:65" s="1" customFormat="1" ht="24.15" customHeight="1">
      <c r="B496" s="133"/>
      <c r="C496" s="134" t="s">
        <v>362</v>
      </c>
      <c r="D496" s="134" t="s">
        <v>143</v>
      </c>
      <c r="E496" s="135" t="s">
        <v>574</v>
      </c>
      <c r="F496" s="136" t="s">
        <v>575</v>
      </c>
      <c r="G496" s="137" t="s">
        <v>146</v>
      </c>
      <c r="H496" s="138">
        <v>31.4</v>
      </c>
      <c r="I496" s="139"/>
      <c r="J496" s="140">
        <f>ROUND(I496*H496,2)</f>
        <v>0</v>
      </c>
      <c r="K496" s="141"/>
      <c r="L496" s="32"/>
      <c r="M496" s="142" t="s">
        <v>1</v>
      </c>
      <c r="N496" s="143" t="s">
        <v>37</v>
      </c>
      <c r="P496" s="144">
        <f>O496*H496</f>
        <v>0</v>
      </c>
      <c r="Q496" s="144">
        <v>0</v>
      </c>
      <c r="R496" s="144">
        <f>Q496*H496</f>
        <v>0</v>
      </c>
      <c r="S496" s="144">
        <v>0</v>
      </c>
      <c r="T496" s="145">
        <f>S496*H496</f>
        <v>0</v>
      </c>
      <c r="AR496" s="146" t="s">
        <v>174</v>
      </c>
      <c r="AT496" s="146" t="s">
        <v>143</v>
      </c>
      <c r="AU496" s="146" t="s">
        <v>78</v>
      </c>
      <c r="AY496" s="17" t="s">
        <v>141</v>
      </c>
      <c r="BE496" s="147">
        <f>IF(N496="základní",J496,0)</f>
        <v>0</v>
      </c>
      <c r="BF496" s="147">
        <f>IF(N496="snížená",J496,0)</f>
        <v>0</v>
      </c>
      <c r="BG496" s="147">
        <f>IF(N496="zákl. přenesená",J496,0)</f>
        <v>0</v>
      </c>
      <c r="BH496" s="147">
        <f>IF(N496="sníž. přenesená",J496,0)</f>
        <v>0</v>
      </c>
      <c r="BI496" s="147">
        <f>IF(N496="nulová",J496,0)</f>
        <v>0</v>
      </c>
      <c r="BJ496" s="17" t="s">
        <v>74</v>
      </c>
      <c r="BK496" s="147">
        <f>ROUND(I496*H496,2)</f>
        <v>0</v>
      </c>
      <c r="BL496" s="17" t="s">
        <v>174</v>
      </c>
      <c r="BM496" s="146" t="s">
        <v>576</v>
      </c>
    </row>
    <row r="497" spans="2:51" s="12" customFormat="1" ht="12">
      <c r="B497" s="148"/>
      <c r="D497" s="149" t="s">
        <v>147</v>
      </c>
      <c r="E497" s="150" t="s">
        <v>1</v>
      </c>
      <c r="F497" s="151" t="s">
        <v>157</v>
      </c>
      <c r="H497" s="150" t="s">
        <v>1</v>
      </c>
      <c r="I497" s="152"/>
      <c r="L497" s="148"/>
      <c r="M497" s="153"/>
      <c r="T497" s="154"/>
      <c r="AT497" s="150" t="s">
        <v>147</v>
      </c>
      <c r="AU497" s="150" t="s">
        <v>78</v>
      </c>
      <c r="AV497" s="12" t="s">
        <v>74</v>
      </c>
      <c r="AW497" s="12" t="s">
        <v>29</v>
      </c>
      <c r="AX497" s="12" t="s">
        <v>70</v>
      </c>
      <c r="AY497" s="150" t="s">
        <v>141</v>
      </c>
    </row>
    <row r="498" spans="2:51" s="13" customFormat="1" ht="12">
      <c r="B498" s="155"/>
      <c r="D498" s="149" t="s">
        <v>147</v>
      </c>
      <c r="E498" s="156" t="s">
        <v>1</v>
      </c>
      <c r="F498" s="157" t="s">
        <v>150</v>
      </c>
      <c r="H498" s="158">
        <v>31.4</v>
      </c>
      <c r="I498" s="159"/>
      <c r="L498" s="155"/>
      <c r="M498" s="160"/>
      <c r="T498" s="161"/>
      <c r="AT498" s="156" t="s">
        <v>147</v>
      </c>
      <c r="AU498" s="156" t="s">
        <v>78</v>
      </c>
      <c r="AV498" s="13" t="s">
        <v>78</v>
      </c>
      <c r="AW498" s="13" t="s">
        <v>29</v>
      </c>
      <c r="AX498" s="13" t="s">
        <v>70</v>
      </c>
      <c r="AY498" s="156" t="s">
        <v>141</v>
      </c>
    </row>
    <row r="499" spans="2:51" s="14" customFormat="1" ht="12">
      <c r="B499" s="162"/>
      <c r="D499" s="149" t="s">
        <v>147</v>
      </c>
      <c r="E499" s="163" t="s">
        <v>1</v>
      </c>
      <c r="F499" s="164" t="s">
        <v>151</v>
      </c>
      <c r="H499" s="165">
        <v>31.4</v>
      </c>
      <c r="I499" s="166"/>
      <c r="L499" s="162"/>
      <c r="M499" s="167"/>
      <c r="T499" s="168"/>
      <c r="AT499" s="163" t="s">
        <v>147</v>
      </c>
      <c r="AU499" s="163" t="s">
        <v>78</v>
      </c>
      <c r="AV499" s="14" t="s">
        <v>82</v>
      </c>
      <c r="AW499" s="14" t="s">
        <v>29</v>
      </c>
      <c r="AX499" s="14" t="s">
        <v>74</v>
      </c>
      <c r="AY499" s="163" t="s">
        <v>141</v>
      </c>
    </row>
    <row r="500" spans="2:65" s="1" customFormat="1" ht="16.5" customHeight="1">
      <c r="B500" s="133"/>
      <c r="C500" s="169" t="s">
        <v>577</v>
      </c>
      <c r="D500" s="169" t="s">
        <v>159</v>
      </c>
      <c r="E500" s="170" t="s">
        <v>578</v>
      </c>
      <c r="F500" s="171" t="s">
        <v>579</v>
      </c>
      <c r="G500" s="172" t="s">
        <v>380</v>
      </c>
      <c r="H500" s="173">
        <v>98.334</v>
      </c>
      <c r="I500" s="174"/>
      <c r="J500" s="175">
        <f>ROUND(I500*H500,2)</f>
        <v>0</v>
      </c>
      <c r="K500" s="176"/>
      <c r="L500" s="177"/>
      <c r="M500" s="178" t="s">
        <v>1</v>
      </c>
      <c r="N500" s="179" t="s">
        <v>37</v>
      </c>
      <c r="P500" s="144">
        <f>O500*H500</f>
        <v>0</v>
      </c>
      <c r="Q500" s="144">
        <v>0</v>
      </c>
      <c r="R500" s="144">
        <f>Q500*H500</f>
        <v>0</v>
      </c>
      <c r="S500" s="144">
        <v>0</v>
      </c>
      <c r="T500" s="145">
        <f>S500*H500</f>
        <v>0</v>
      </c>
      <c r="AR500" s="146" t="s">
        <v>209</v>
      </c>
      <c r="AT500" s="146" t="s">
        <v>159</v>
      </c>
      <c r="AU500" s="146" t="s">
        <v>78</v>
      </c>
      <c r="AY500" s="17" t="s">
        <v>141</v>
      </c>
      <c r="BE500" s="147">
        <f>IF(N500="základní",J500,0)</f>
        <v>0</v>
      </c>
      <c r="BF500" s="147">
        <f>IF(N500="snížená",J500,0)</f>
        <v>0</v>
      </c>
      <c r="BG500" s="147">
        <f>IF(N500="zákl. přenesená",J500,0)</f>
        <v>0</v>
      </c>
      <c r="BH500" s="147">
        <f>IF(N500="sníž. přenesená",J500,0)</f>
        <v>0</v>
      </c>
      <c r="BI500" s="147">
        <f>IF(N500="nulová",J500,0)</f>
        <v>0</v>
      </c>
      <c r="BJ500" s="17" t="s">
        <v>74</v>
      </c>
      <c r="BK500" s="147">
        <f>ROUND(I500*H500,2)</f>
        <v>0</v>
      </c>
      <c r="BL500" s="17" t="s">
        <v>174</v>
      </c>
      <c r="BM500" s="146" t="s">
        <v>580</v>
      </c>
    </row>
    <row r="501" spans="2:51" s="13" customFormat="1" ht="12">
      <c r="B501" s="155"/>
      <c r="D501" s="149" t="s">
        <v>147</v>
      </c>
      <c r="E501" s="156" t="s">
        <v>1</v>
      </c>
      <c r="F501" s="157" t="s">
        <v>581</v>
      </c>
      <c r="H501" s="158">
        <v>98.334</v>
      </c>
      <c r="I501" s="159"/>
      <c r="L501" s="155"/>
      <c r="M501" s="160"/>
      <c r="T501" s="161"/>
      <c r="AT501" s="156" t="s">
        <v>147</v>
      </c>
      <c r="AU501" s="156" t="s">
        <v>78</v>
      </c>
      <c r="AV501" s="13" t="s">
        <v>78</v>
      </c>
      <c r="AW501" s="13" t="s">
        <v>29</v>
      </c>
      <c r="AX501" s="13" t="s">
        <v>70</v>
      </c>
      <c r="AY501" s="156" t="s">
        <v>141</v>
      </c>
    </row>
    <row r="502" spans="2:51" s="14" customFormat="1" ht="12">
      <c r="B502" s="162"/>
      <c r="D502" s="149" t="s">
        <v>147</v>
      </c>
      <c r="E502" s="163" t="s">
        <v>1</v>
      </c>
      <c r="F502" s="164" t="s">
        <v>151</v>
      </c>
      <c r="H502" s="165">
        <v>98.334</v>
      </c>
      <c r="I502" s="166"/>
      <c r="L502" s="162"/>
      <c r="M502" s="167"/>
      <c r="T502" s="168"/>
      <c r="AT502" s="163" t="s">
        <v>147</v>
      </c>
      <c r="AU502" s="163" t="s">
        <v>78</v>
      </c>
      <c r="AV502" s="14" t="s">
        <v>82</v>
      </c>
      <c r="AW502" s="14" t="s">
        <v>29</v>
      </c>
      <c r="AX502" s="14" t="s">
        <v>74</v>
      </c>
      <c r="AY502" s="163" t="s">
        <v>141</v>
      </c>
    </row>
    <row r="503" spans="2:65" s="1" customFormat="1" ht="33" customHeight="1">
      <c r="B503" s="133"/>
      <c r="C503" s="134" t="s">
        <v>366</v>
      </c>
      <c r="D503" s="134" t="s">
        <v>143</v>
      </c>
      <c r="E503" s="135" t="s">
        <v>582</v>
      </c>
      <c r="F503" s="136" t="s">
        <v>583</v>
      </c>
      <c r="G503" s="137" t="s">
        <v>380</v>
      </c>
      <c r="H503" s="138">
        <v>98.334</v>
      </c>
      <c r="I503" s="139"/>
      <c r="J503" s="140">
        <f>ROUND(I503*H503,2)</f>
        <v>0</v>
      </c>
      <c r="K503" s="141"/>
      <c r="L503" s="32"/>
      <c r="M503" s="142" t="s">
        <v>1</v>
      </c>
      <c r="N503" s="143" t="s">
        <v>37</v>
      </c>
      <c r="P503" s="144">
        <f>O503*H503</f>
        <v>0</v>
      </c>
      <c r="Q503" s="144">
        <v>0</v>
      </c>
      <c r="R503" s="144">
        <f>Q503*H503</f>
        <v>0</v>
      </c>
      <c r="S503" s="144">
        <v>0</v>
      </c>
      <c r="T503" s="145">
        <f>S503*H503</f>
        <v>0</v>
      </c>
      <c r="AR503" s="146" t="s">
        <v>174</v>
      </c>
      <c r="AT503" s="146" t="s">
        <v>143</v>
      </c>
      <c r="AU503" s="146" t="s">
        <v>78</v>
      </c>
      <c r="AY503" s="17" t="s">
        <v>141</v>
      </c>
      <c r="BE503" s="147">
        <f>IF(N503="základní",J503,0)</f>
        <v>0</v>
      </c>
      <c r="BF503" s="147">
        <f>IF(N503="snížená",J503,0)</f>
        <v>0</v>
      </c>
      <c r="BG503" s="147">
        <f>IF(N503="zákl. přenesená",J503,0)</f>
        <v>0</v>
      </c>
      <c r="BH503" s="147">
        <f>IF(N503="sníž. přenesená",J503,0)</f>
        <v>0</v>
      </c>
      <c r="BI503" s="147">
        <f>IF(N503="nulová",J503,0)</f>
        <v>0</v>
      </c>
      <c r="BJ503" s="17" t="s">
        <v>74</v>
      </c>
      <c r="BK503" s="147">
        <f>ROUND(I503*H503,2)</f>
        <v>0</v>
      </c>
      <c r="BL503" s="17" t="s">
        <v>174</v>
      </c>
      <c r="BM503" s="146" t="s">
        <v>584</v>
      </c>
    </row>
    <row r="504" spans="2:51" s="12" customFormat="1" ht="12">
      <c r="B504" s="148"/>
      <c r="D504" s="149" t="s">
        <v>147</v>
      </c>
      <c r="E504" s="150" t="s">
        <v>1</v>
      </c>
      <c r="F504" s="151" t="s">
        <v>585</v>
      </c>
      <c r="H504" s="150" t="s">
        <v>1</v>
      </c>
      <c r="I504" s="152"/>
      <c r="L504" s="148"/>
      <c r="M504" s="153"/>
      <c r="T504" s="154"/>
      <c r="AT504" s="150" t="s">
        <v>147</v>
      </c>
      <c r="AU504" s="150" t="s">
        <v>78</v>
      </c>
      <c r="AV504" s="12" t="s">
        <v>74</v>
      </c>
      <c r="AW504" s="12" t="s">
        <v>29</v>
      </c>
      <c r="AX504" s="12" t="s">
        <v>70</v>
      </c>
      <c r="AY504" s="150" t="s">
        <v>141</v>
      </c>
    </row>
    <row r="505" spans="2:51" s="13" customFormat="1" ht="12">
      <c r="B505" s="155"/>
      <c r="D505" s="149" t="s">
        <v>147</v>
      </c>
      <c r="E505" s="156" t="s">
        <v>1</v>
      </c>
      <c r="F505" s="157" t="s">
        <v>586</v>
      </c>
      <c r="H505" s="158">
        <v>98.334</v>
      </c>
      <c r="I505" s="159"/>
      <c r="L505" s="155"/>
      <c r="M505" s="160"/>
      <c r="T505" s="161"/>
      <c r="AT505" s="156" t="s">
        <v>147</v>
      </c>
      <c r="AU505" s="156" t="s">
        <v>78</v>
      </c>
      <c r="AV505" s="13" t="s">
        <v>78</v>
      </c>
      <c r="AW505" s="13" t="s">
        <v>29</v>
      </c>
      <c r="AX505" s="13" t="s">
        <v>70</v>
      </c>
      <c r="AY505" s="156" t="s">
        <v>141</v>
      </c>
    </row>
    <row r="506" spans="2:51" s="14" customFormat="1" ht="12">
      <c r="B506" s="162"/>
      <c r="D506" s="149" t="s">
        <v>147</v>
      </c>
      <c r="E506" s="163" t="s">
        <v>1</v>
      </c>
      <c r="F506" s="164" t="s">
        <v>151</v>
      </c>
      <c r="H506" s="165">
        <v>98.334</v>
      </c>
      <c r="I506" s="166"/>
      <c r="L506" s="162"/>
      <c r="M506" s="167"/>
      <c r="T506" s="168"/>
      <c r="AT506" s="163" t="s">
        <v>147</v>
      </c>
      <c r="AU506" s="163" t="s">
        <v>78</v>
      </c>
      <c r="AV506" s="14" t="s">
        <v>82</v>
      </c>
      <c r="AW506" s="14" t="s">
        <v>29</v>
      </c>
      <c r="AX506" s="14" t="s">
        <v>74</v>
      </c>
      <c r="AY506" s="163" t="s">
        <v>141</v>
      </c>
    </row>
    <row r="507" spans="2:65" s="1" customFormat="1" ht="33" customHeight="1">
      <c r="B507" s="133"/>
      <c r="C507" s="134" t="s">
        <v>587</v>
      </c>
      <c r="D507" s="134" t="s">
        <v>143</v>
      </c>
      <c r="E507" s="135" t="s">
        <v>588</v>
      </c>
      <c r="F507" s="136" t="s">
        <v>589</v>
      </c>
      <c r="G507" s="137" t="s">
        <v>146</v>
      </c>
      <c r="H507" s="138">
        <v>36.42</v>
      </c>
      <c r="I507" s="139"/>
      <c r="J507" s="140">
        <f>ROUND(I507*H507,2)</f>
        <v>0</v>
      </c>
      <c r="K507" s="141"/>
      <c r="L507" s="32"/>
      <c r="M507" s="142" t="s">
        <v>1</v>
      </c>
      <c r="N507" s="143" t="s">
        <v>37</v>
      </c>
      <c r="P507" s="144">
        <f>O507*H507</f>
        <v>0</v>
      </c>
      <c r="Q507" s="144">
        <v>0</v>
      </c>
      <c r="R507" s="144">
        <f>Q507*H507</f>
        <v>0</v>
      </c>
      <c r="S507" s="144">
        <v>0</v>
      </c>
      <c r="T507" s="145">
        <f>S507*H507</f>
        <v>0</v>
      </c>
      <c r="AR507" s="146" t="s">
        <v>174</v>
      </c>
      <c r="AT507" s="146" t="s">
        <v>143</v>
      </c>
      <c r="AU507" s="146" t="s">
        <v>78</v>
      </c>
      <c r="AY507" s="17" t="s">
        <v>141</v>
      </c>
      <c r="BE507" s="147">
        <f>IF(N507="základní",J507,0)</f>
        <v>0</v>
      </c>
      <c r="BF507" s="147">
        <f>IF(N507="snížená",J507,0)</f>
        <v>0</v>
      </c>
      <c r="BG507" s="147">
        <f>IF(N507="zákl. přenesená",J507,0)</f>
        <v>0</v>
      </c>
      <c r="BH507" s="147">
        <f>IF(N507="sníž. přenesená",J507,0)</f>
        <v>0</v>
      </c>
      <c r="BI507" s="147">
        <f>IF(N507="nulová",J507,0)</f>
        <v>0</v>
      </c>
      <c r="BJ507" s="17" t="s">
        <v>74</v>
      </c>
      <c r="BK507" s="147">
        <f>ROUND(I507*H507,2)</f>
        <v>0</v>
      </c>
      <c r="BL507" s="17" t="s">
        <v>174</v>
      </c>
      <c r="BM507" s="146" t="s">
        <v>590</v>
      </c>
    </row>
    <row r="508" spans="2:51" s="12" customFormat="1" ht="12">
      <c r="B508" s="148"/>
      <c r="D508" s="149" t="s">
        <v>147</v>
      </c>
      <c r="E508" s="150" t="s">
        <v>1</v>
      </c>
      <c r="F508" s="151" t="s">
        <v>157</v>
      </c>
      <c r="H508" s="150" t="s">
        <v>1</v>
      </c>
      <c r="I508" s="152"/>
      <c r="L508" s="148"/>
      <c r="M508" s="153"/>
      <c r="T508" s="154"/>
      <c r="AT508" s="150" t="s">
        <v>147</v>
      </c>
      <c r="AU508" s="150" t="s">
        <v>78</v>
      </c>
      <c r="AV508" s="12" t="s">
        <v>74</v>
      </c>
      <c r="AW508" s="12" t="s">
        <v>29</v>
      </c>
      <c r="AX508" s="12" t="s">
        <v>70</v>
      </c>
      <c r="AY508" s="150" t="s">
        <v>141</v>
      </c>
    </row>
    <row r="509" spans="2:51" s="13" customFormat="1" ht="20">
      <c r="B509" s="155"/>
      <c r="D509" s="149" t="s">
        <v>147</v>
      </c>
      <c r="E509" s="156" t="s">
        <v>1</v>
      </c>
      <c r="F509" s="157" t="s">
        <v>591</v>
      </c>
      <c r="H509" s="158">
        <v>31.4</v>
      </c>
      <c r="I509" s="159"/>
      <c r="L509" s="155"/>
      <c r="M509" s="160"/>
      <c r="T509" s="161"/>
      <c r="AT509" s="156" t="s">
        <v>147</v>
      </c>
      <c r="AU509" s="156" t="s">
        <v>78</v>
      </c>
      <c r="AV509" s="13" t="s">
        <v>78</v>
      </c>
      <c r="AW509" s="13" t="s">
        <v>29</v>
      </c>
      <c r="AX509" s="13" t="s">
        <v>70</v>
      </c>
      <c r="AY509" s="156" t="s">
        <v>141</v>
      </c>
    </row>
    <row r="510" spans="2:51" s="13" customFormat="1" ht="12">
      <c r="B510" s="155"/>
      <c r="D510" s="149" t="s">
        <v>147</v>
      </c>
      <c r="E510" s="156" t="s">
        <v>1</v>
      </c>
      <c r="F510" s="157" t="s">
        <v>592</v>
      </c>
      <c r="H510" s="158">
        <v>5.02</v>
      </c>
      <c r="I510" s="159"/>
      <c r="L510" s="155"/>
      <c r="M510" s="160"/>
      <c r="T510" s="161"/>
      <c r="AT510" s="156" t="s">
        <v>147</v>
      </c>
      <c r="AU510" s="156" t="s">
        <v>78</v>
      </c>
      <c r="AV510" s="13" t="s">
        <v>78</v>
      </c>
      <c r="AW510" s="13" t="s">
        <v>29</v>
      </c>
      <c r="AX510" s="13" t="s">
        <v>70</v>
      </c>
      <c r="AY510" s="156" t="s">
        <v>141</v>
      </c>
    </row>
    <row r="511" spans="2:51" s="14" customFormat="1" ht="12">
      <c r="B511" s="162"/>
      <c r="D511" s="149" t="s">
        <v>147</v>
      </c>
      <c r="E511" s="163" t="s">
        <v>1</v>
      </c>
      <c r="F511" s="164" t="s">
        <v>151</v>
      </c>
      <c r="H511" s="165">
        <v>36.42</v>
      </c>
      <c r="I511" s="166"/>
      <c r="L511" s="162"/>
      <c r="M511" s="167"/>
      <c r="T511" s="168"/>
      <c r="AT511" s="163" t="s">
        <v>147</v>
      </c>
      <c r="AU511" s="163" t="s">
        <v>78</v>
      </c>
      <c r="AV511" s="14" t="s">
        <v>82</v>
      </c>
      <c r="AW511" s="14" t="s">
        <v>29</v>
      </c>
      <c r="AX511" s="14" t="s">
        <v>74</v>
      </c>
      <c r="AY511" s="163" t="s">
        <v>141</v>
      </c>
    </row>
    <row r="512" spans="2:65" s="1" customFormat="1" ht="16.5" customHeight="1">
      <c r="B512" s="133"/>
      <c r="C512" s="169" t="s">
        <v>371</v>
      </c>
      <c r="D512" s="169" t="s">
        <v>159</v>
      </c>
      <c r="E512" s="170" t="s">
        <v>593</v>
      </c>
      <c r="F512" s="171" t="s">
        <v>594</v>
      </c>
      <c r="G512" s="172" t="s">
        <v>146</v>
      </c>
      <c r="H512" s="173">
        <v>39.334</v>
      </c>
      <c r="I512" s="174"/>
      <c r="J512" s="175">
        <f>ROUND(I512*H512,2)</f>
        <v>0</v>
      </c>
      <c r="K512" s="176"/>
      <c r="L512" s="177"/>
      <c r="M512" s="178" t="s">
        <v>1</v>
      </c>
      <c r="N512" s="179" t="s">
        <v>37</v>
      </c>
      <c r="P512" s="144">
        <f>O512*H512</f>
        <v>0</v>
      </c>
      <c r="Q512" s="144">
        <v>0</v>
      </c>
      <c r="R512" s="144">
        <f>Q512*H512</f>
        <v>0</v>
      </c>
      <c r="S512" s="144">
        <v>0</v>
      </c>
      <c r="T512" s="145">
        <f>S512*H512</f>
        <v>0</v>
      </c>
      <c r="AR512" s="146" t="s">
        <v>209</v>
      </c>
      <c r="AT512" s="146" t="s">
        <v>159</v>
      </c>
      <c r="AU512" s="146" t="s">
        <v>78</v>
      </c>
      <c r="AY512" s="17" t="s">
        <v>141</v>
      </c>
      <c r="BE512" s="147">
        <f>IF(N512="základní",J512,0)</f>
        <v>0</v>
      </c>
      <c r="BF512" s="147">
        <f>IF(N512="snížená",J512,0)</f>
        <v>0</v>
      </c>
      <c r="BG512" s="147">
        <f>IF(N512="zákl. přenesená",J512,0)</f>
        <v>0</v>
      </c>
      <c r="BH512" s="147">
        <f>IF(N512="sníž. přenesená",J512,0)</f>
        <v>0</v>
      </c>
      <c r="BI512" s="147">
        <f>IF(N512="nulová",J512,0)</f>
        <v>0</v>
      </c>
      <c r="BJ512" s="17" t="s">
        <v>74</v>
      </c>
      <c r="BK512" s="147">
        <f>ROUND(I512*H512,2)</f>
        <v>0</v>
      </c>
      <c r="BL512" s="17" t="s">
        <v>174</v>
      </c>
      <c r="BM512" s="146" t="s">
        <v>595</v>
      </c>
    </row>
    <row r="513" spans="2:51" s="13" customFormat="1" ht="12">
      <c r="B513" s="155"/>
      <c r="D513" s="149" t="s">
        <v>147</v>
      </c>
      <c r="E513" s="156" t="s">
        <v>1</v>
      </c>
      <c r="F513" s="157" t="s">
        <v>596</v>
      </c>
      <c r="H513" s="158">
        <v>39.334</v>
      </c>
      <c r="I513" s="159"/>
      <c r="L513" s="155"/>
      <c r="M513" s="160"/>
      <c r="T513" s="161"/>
      <c r="AT513" s="156" t="s">
        <v>147</v>
      </c>
      <c r="AU513" s="156" t="s">
        <v>78</v>
      </c>
      <c r="AV513" s="13" t="s">
        <v>78</v>
      </c>
      <c r="AW513" s="13" t="s">
        <v>29</v>
      </c>
      <c r="AX513" s="13" t="s">
        <v>70</v>
      </c>
      <c r="AY513" s="156" t="s">
        <v>141</v>
      </c>
    </row>
    <row r="514" spans="2:51" s="14" customFormat="1" ht="12">
      <c r="B514" s="162"/>
      <c r="D514" s="149" t="s">
        <v>147</v>
      </c>
      <c r="E514" s="163" t="s">
        <v>1</v>
      </c>
      <c r="F514" s="164" t="s">
        <v>151</v>
      </c>
      <c r="H514" s="165">
        <v>39.334</v>
      </c>
      <c r="I514" s="166"/>
      <c r="L514" s="162"/>
      <c r="M514" s="167"/>
      <c r="T514" s="168"/>
      <c r="AT514" s="163" t="s">
        <v>147</v>
      </c>
      <c r="AU514" s="163" t="s">
        <v>78</v>
      </c>
      <c r="AV514" s="14" t="s">
        <v>82</v>
      </c>
      <c r="AW514" s="14" t="s">
        <v>29</v>
      </c>
      <c r="AX514" s="14" t="s">
        <v>74</v>
      </c>
      <c r="AY514" s="163" t="s">
        <v>141</v>
      </c>
    </row>
    <row r="515" spans="2:65" s="1" customFormat="1" ht="24.15" customHeight="1">
      <c r="B515" s="133"/>
      <c r="C515" s="134" t="s">
        <v>597</v>
      </c>
      <c r="D515" s="134" t="s">
        <v>143</v>
      </c>
      <c r="E515" s="135" t="s">
        <v>598</v>
      </c>
      <c r="F515" s="136" t="s">
        <v>599</v>
      </c>
      <c r="G515" s="137" t="s">
        <v>146</v>
      </c>
      <c r="H515" s="138">
        <v>36.42</v>
      </c>
      <c r="I515" s="139"/>
      <c r="J515" s="140">
        <f>ROUND(I515*H515,2)</f>
        <v>0</v>
      </c>
      <c r="K515" s="141"/>
      <c r="L515" s="32"/>
      <c r="M515" s="142" t="s">
        <v>1</v>
      </c>
      <c r="N515" s="143" t="s">
        <v>37</v>
      </c>
      <c r="P515" s="144">
        <f>O515*H515</f>
        <v>0</v>
      </c>
      <c r="Q515" s="144">
        <v>0</v>
      </c>
      <c r="R515" s="144">
        <f>Q515*H515</f>
        <v>0</v>
      </c>
      <c r="S515" s="144">
        <v>0</v>
      </c>
      <c r="T515" s="145">
        <f>S515*H515</f>
        <v>0</v>
      </c>
      <c r="AR515" s="146" t="s">
        <v>174</v>
      </c>
      <c r="AT515" s="146" t="s">
        <v>143</v>
      </c>
      <c r="AU515" s="146" t="s">
        <v>78</v>
      </c>
      <c r="AY515" s="17" t="s">
        <v>141</v>
      </c>
      <c r="BE515" s="147">
        <f>IF(N515="základní",J515,0)</f>
        <v>0</v>
      </c>
      <c r="BF515" s="147">
        <f>IF(N515="snížená",J515,0)</f>
        <v>0</v>
      </c>
      <c r="BG515" s="147">
        <f>IF(N515="zákl. přenesená",J515,0)</f>
        <v>0</v>
      </c>
      <c r="BH515" s="147">
        <f>IF(N515="sníž. přenesená",J515,0)</f>
        <v>0</v>
      </c>
      <c r="BI515" s="147">
        <f>IF(N515="nulová",J515,0)</f>
        <v>0</v>
      </c>
      <c r="BJ515" s="17" t="s">
        <v>74</v>
      </c>
      <c r="BK515" s="147">
        <f>ROUND(I515*H515,2)</f>
        <v>0</v>
      </c>
      <c r="BL515" s="17" t="s">
        <v>174</v>
      </c>
      <c r="BM515" s="146" t="s">
        <v>600</v>
      </c>
    </row>
    <row r="516" spans="2:65" s="1" customFormat="1" ht="24.15" customHeight="1">
      <c r="B516" s="133"/>
      <c r="C516" s="134" t="s">
        <v>381</v>
      </c>
      <c r="D516" s="134" t="s">
        <v>143</v>
      </c>
      <c r="E516" s="135" t="s">
        <v>601</v>
      </c>
      <c r="F516" s="136" t="s">
        <v>602</v>
      </c>
      <c r="G516" s="137" t="s">
        <v>156</v>
      </c>
      <c r="H516" s="138">
        <v>1</v>
      </c>
      <c r="I516" s="139"/>
      <c r="J516" s="140">
        <f>ROUND(I516*H516,2)</f>
        <v>0</v>
      </c>
      <c r="K516" s="141"/>
      <c r="L516" s="32"/>
      <c r="M516" s="142" t="s">
        <v>1</v>
      </c>
      <c r="N516" s="143" t="s">
        <v>37</v>
      </c>
      <c r="P516" s="144">
        <f>O516*H516</f>
        <v>0</v>
      </c>
      <c r="Q516" s="144">
        <v>0</v>
      </c>
      <c r="R516" s="144">
        <f>Q516*H516</f>
        <v>0</v>
      </c>
      <c r="S516" s="144">
        <v>0</v>
      </c>
      <c r="T516" s="145">
        <f>S516*H516</f>
        <v>0</v>
      </c>
      <c r="AR516" s="146" t="s">
        <v>174</v>
      </c>
      <c r="AT516" s="146" t="s">
        <v>143</v>
      </c>
      <c r="AU516" s="146" t="s">
        <v>78</v>
      </c>
      <c r="AY516" s="17" t="s">
        <v>141</v>
      </c>
      <c r="BE516" s="147">
        <f>IF(N516="základní",J516,0)</f>
        <v>0</v>
      </c>
      <c r="BF516" s="147">
        <f>IF(N516="snížená",J516,0)</f>
        <v>0</v>
      </c>
      <c r="BG516" s="147">
        <f>IF(N516="zákl. přenesená",J516,0)</f>
        <v>0</v>
      </c>
      <c r="BH516" s="147">
        <f>IF(N516="sníž. přenesená",J516,0)</f>
        <v>0</v>
      </c>
      <c r="BI516" s="147">
        <f>IF(N516="nulová",J516,0)</f>
        <v>0</v>
      </c>
      <c r="BJ516" s="17" t="s">
        <v>74</v>
      </c>
      <c r="BK516" s="147">
        <f>ROUND(I516*H516,2)</f>
        <v>0</v>
      </c>
      <c r="BL516" s="17" t="s">
        <v>174</v>
      </c>
      <c r="BM516" s="146" t="s">
        <v>603</v>
      </c>
    </row>
    <row r="517" spans="2:65" s="1" customFormat="1" ht="24.15" customHeight="1">
      <c r="B517" s="133"/>
      <c r="C517" s="134" t="s">
        <v>604</v>
      </c>
      <c r="D517" s="134" t="s">
        <v>143</v>
      </c>
      <c r="E517" s="135" t="s">
        <v>605</v>
      </c>
      <c r="F517" s="136" t="s">
        <v>606</v>
      </c>
      <c r="G517" s="137" t="s">
        <v>231</v>
      </c>
      <c r="H517" s="138">
        <v>1.067</v>
      </c>
      <c r="I517" s="139"/>
      <c r="J517" s="140">
        <f>ROUND(I517*H517,2)</f>
        <v>0</v>
      </c>
      <c r="K517" s="141"/>
      <c r="L517" s="32"/>
      <c r="M517" s="142" t="s">
        <v>1</v>
      </c>
      <c r="N517" s="143" t="s">
        <v>37</v>
      </c>
      <c r="P517" s="144">
        <f>O517*H517</f>
        <v>0</v>
      </c>
      <c r="Q517" s="144">
        <v>0</v>
      </c>
      <c r="R517" s="144">
        <f>Q517*H517</f>
        <v>0</v>
      </c>
      <c r="S517" s="144">
        <v>0</v>
      </c>
      <c r="T517" s="145">
        <f>S517*H517</f>
        <v>0</v>
      </c>
      <c r="AR517" s="146" t="s">
        <v>174</v>
      </c>
      <c r="AT517" s="146" t="s">
        <v>143</v>
      </c>
      <c r="AU517" s="146" t="s">
        <v>78</v>
      </c>
      <c r="AY517" s="17" t="s">
        <v>141</v>
      </c>
      <c r="BE517" s="147">
        <f>IF(N517="základní",J517,0)</f>
        <v>0</v>
      </c>
      <c r="BF517" s="147">
        <f>IF(N517="snížená",J517,0)</f>
        <v>0</v>
      </c>
      <c r="BG517" s="147">
        <f>IF(N517="zákl. přenesená",J517,0)</f>
        <v>0</v>
      </c>
      <c r="BH517" s="147">
        <f>IF(N517="sníž. přenesená",J517,0)</f>
        <v>0</v>
      </c>
      <c r="BI517" s="147">
        <f>IF(N517="nulová",J517,0)</f>
        <v>0</v>
      </c>
      <c r="BJ517" s="17" t="s">
        <v>74</v>
      </c>
      <c r="BK517" s="147">
        <f>ROUND(I517*H517,2)</f>
        <v>0</v>
      </c>
      <c r="BL517" s="17" t="s">
        <v>174</v>
      </c>
      <c r="BM517" s="146" t="s">
        <v>607</v>
      </c>
    </row>
    <row r="518" spans="2:63" s="11" customFormat="1" ht="22.75" customHeight="1">
      <c r="B518" s="121"/>
      <c r="D518" s="122" t="s">
        <v>69</v>
      </c>
      <c r="E518" s="131" t="s">
        <v>608</v>
      </c>
      <c r="F518" s="131" t="s">
        <v>609</v>
      </c>
      <c r="I518" s="124"/>
      <c r="J518" s="132">
        <f>BK518</f>
        <v>0</v>
      </c>
      <c r="L518" s="121"/>
      <c r="M518" s="126"/>
      <c r="P518" s="127">
        <f>SUM(P519:P563)</f>
        <v>0</v>
      </c>
      <c r="R518" s="127">
        <f>SUM(R519:R563)</f>
        <v>0</v>
      </c>
      <c r="T518" s="128">
        <f>SUM(T519:T563)</f>
        <v>0</v>
      </c>
      <c r="AR518" s="122" t="s">
        <v>78</v>
      </c>
      <c r="AT518" s="129" t="s">
        <v>69</v>
      </c>
      <c r="AU518" s="129" t="s">
        <v>74</v>
      </c>
      <c r="AY518" s="122" t="s">
        <v>141</v>
      </c>
      <c r="BK518" s="130">
        <f>SUM(BK519:BK563)</f>
        <v>0</v>
      </c>
    </row>
    <row r="519" spans="2:65" s="1" customFormat="1" ht="24.15" customHeight="1">
      <c r="B519" s="133"/>
      <c r="C519" s="134" t="s">
        <v>386</v>
      </c>
      <c r="D519" s="134" t="s">
        <v>143</v>
      </c>
      <c r="E519" s="135" t="s">
        <v>610</v>
      </c>
      <c r="F519" s="136" t="s">
        <v>611</v>
      </c>
      <c r="G519" s="137" t="s">
        <v>146</v>
      </c>
      <c r="H519" s="138">
        <v>8.696</v>
      </c>
      <c r="I519" s="139"/>
      <c r="J519" s="140">
        <f>ROUND(I519*H519,2)</f>
        <v>0</v>
      </c>
      <c r="K519" s="141"/>
      <c r="L519" s="32"/>
      <c r="M519" s="142" t="s">
        <v>1</v>
      </c>
      <c r="N519" s="143" t="s">
        <v>37</v>
      </c>
      <c r="P519" s="144">
        <f>O519*H519</f>
        <v>0</v>
      </c>
      <c r="Q519" s="144">
        <v>0</v>
      </c>
      <c r="R519" s="144">
        <f>Q519*H519</f>
        <v>0</v>
      </c>
      <c r="S519" s="144">
        <v>0</v>
      </c>
      <c r="T519" s="145">
        <f>S519*H519</f>
        <v>0</v>
      </c>
      <c r="AR519" s="146" t="s">
        <v>174</v>
      </c>
      <c r="AT519" s="146" t="s">
        <v>143</v>
      </c>
      <c r="AU519" s="146" t="s">
        <v>78</v>
      </c>
      <c r="AY519" s="17" t="s">
        <v>141</v>
      </c>
      <c r="BE519" s="147">
        <f>IF(N519="základní",J519,0)</f>
        <v>0</v>
      </c>
      <c r="BF519" s="147">
        <f>IF(N519="snížená",J519,0)</f>
        <v>0</v>
      </c>
      <c r="BG519" s="147">
        <f>IF(N519="zákl. přenesená",J519,0)</f>
        <v>0</v>
      </c>
      <c r="BH519" s="147">
        <f>IF(N519="sníž. přenesená",J519,0)</f>
        <v>0</v>
      </c>
      <c r="BI519" s="147">
        <f>IF(N519="nulová",J519,0)</f>
        <v>0</v>
      </c>
      <c r="BJ519" s="17" t="s">
        <v>74</v>
      </c>
      <c r="BK519" s="147">
        <f>ROUND(I519*H519,2)</f>
        <v>0</v>
      </c>
      <c r="BL519" s="17" t="s">
        <v>174</v>
      </c>
      <c r="BM519" s="146" t="s">
        <v>612</v>
      </c>
    </row>
    <row r="520" spans="2:51" s="12" customFormat="1" ht="12">
      <c r="B520" s="148"/>
      <c r="D520" s="149" t="s">
        <v>147</v>
      </c>
      <c r="E520" s="150" t="s">
        <v>1</v>
      </c>
      <c r="F520" s="151" t="s">
        <v>320</v>
      </c>
      <c r="H520" s="150" t="s">
        <v>1</v>
      </c>
      <c r="I520" s="152"/>
      <c r="L520" s="148"/>
      <c r="M520" s="153"/>
      <c r="T520" s="154"/>
      <c r="AT520" s="150" t="s">
        <v>147</v>
      </c>
      <c r="AU520" s="150" t="s">
        <v>78</v>
      </c>
      <c r="AV520" s="12" t="s">
        <v>74</v>
      </c>
      <c r="AW520" s="12" t="s">
        <v>29</v>
      </c>
      <c r="AX520" s="12" t="s">
        <v>70</v>
      </c>
      <c r="AY520" s="150" t="s">
        <v>141</v>
      </c>
    </row>
    <row r="521" spans="2:51" s="12" customFormat="1" ht="12">
      <c r="B521" s="148"/>
      <c r="D521" s="149" t="s">
        <v>147</v>
      </c>
      <c r="E521" s="150" t="s">
        <v>1</v>
      </c>
      <c r="F521" s="151" t="s">
        <v>613</v>
      </c>
      <c r="H521" s="150" t="s">
        <v>1</v>
      </c>
      <c r="I521" s="152"/>
      <c r="L521" s="148"/>
      <c r="M521" s="153"/>
      <c r="T521" s="154"/>
      <c r="AT521" s="150" t="s">
        <v>147</v>
      </c>
      <c r="AU521" s="150" t="s">
        <v>78</v>
      </c>
      <c r="AV521" s="12" t="s">
        <v>74</v>
      </c>
      <c r="AW521" s="12" t="s">
        <v>29</v>
      </c>
      <c r="AX521" s="12" t="s">
        <v>70</v>
      </c>
      <c r="AY521" s="150" t="s">
        <v>141</v>
      </c>
    </row>
    <row r="522" spans="2:51" s="12" customFormat="1" ht="12">
      <c r="B522" s="148"/>
      <c r="D522" s="149" t="s">
        <v>147</v>
      </c>
      <c r="E522" s="150" t="s">
        <v>1</v>
      </c>
      <c r="F522" s="151" t="s">
        <v>614</v>
      </c>
      <c r="H522" s="150" t="s">
        <v>1</v>
      </c>
      <c r="I522" s="152"/>
      <c r="L522" s="148"/>
      <c r="M522" s="153"/>
      <c r="T522" s="154"/>
      <c r="AT522" s="150" t="s">
        <v>147</v>
      </c>
      <c r="AU522" s="150" t="s">
        <v>78</v>
      </c>
      <c r="AV522" s="12" t="s">
        <v>74</v>
      </c>
      <c r="AW522" s="12" t="s">
        <v>29</v>
      </c>
      <c r="AX522" s="12" t="s">
        <v>70</v>
      </c>
      <c r="AY522" s="150" t="s">
        <v>141</v>
      </c>
    </row>
    <row r="523" spans="2:51" s="13" customFormat="1" ht="12">
      <c r="B523" s="155"/>
      <c r="D523" s="149" t="s">
        <v>147</v>
      </c>
      <c r="E523" s="156" t="s">
        <v>1</v>
      </c>
      <c r="F523" s="157" t="s">
        <v>615</v>
      </c>
      <c r="H523" s="158">
        <v>8.696</v>
      </c>
      <c r="I523" s="159"/>
      <c r="L523" s="155"/>
      <c r="M523" s="160"/>
      <c r="T523" s="161"/>
      <c r="AT523" s="156" t="s">
        <v>147</v>
      </c>
      <c r="AU523" s="156" t="s">
        <v>78</v>
      </c>
      <c r="AV523" s="13" t="s">
        <v>78</v>
      </c>
      <c r="AW523" s="13" t="s">
        <v>29</v>
      </c>
      <c r="AX523" s="13" t="s">
        <v>70</v>
      </c>
      <c r="AY523" s="156" t="s">
        <v>141</v>
      </c>
    </row>
    <row r="524" spans="2:51" s="14" customFormat="1" ht="12">
      <c r="B524" s="162"/>
      <c r="D524" s="149" t="s">
        <v>147</v>
      </c>
      <c r="E524" s="163" t="s">
        <v>1</v>
      </c>
      <c r="F524" s="164" t="s">
        <v>151</v>
      </c>
      <c r="H524" s="165">
        <v>8.696</v>
      </c>
      <c r="I524" s="166"/>
      <c r="L524" s="162"/>
      <c r="M524" s="167"/>
      <c r="T524" s="168"/>
      <c r="AT524" s="163" t="s">
        <v>147</v>
      </c>
      <c r="AU524" s="163" t="s">
        <v>78</v>
      </c>
      <c r="AV524" s="14" t="s">
        <v>82</v>
      </c>
      <c r="AW524" s="14" t="s">
        <v>29</v>
      </c>
      <c r="AX524" s="14" t="s">
        <v>74</v>
      </c>
      <c r="AY524" s="163" t="s">
        <v>141</v>
      </c>
    </row>
    <row r="525" spans="2:65" s="1" customFormat="1" ht="21.75" customHeight="1">
      <c r="B525" s="133"/>
      <c r="C525" s="134" t="s">
        <v>616</v>
      </c>
      <c r="D525" s="134" t="s">
        <v>143</v>
      </c>
      <c r="E525" s="135" t="s">
        <v>617</v>
      </c>
      <c r="F525" s="136" t="s">
        <v>618</v>
      </c>
      <c r="G525" s="137" t="s">
        <v>146</v>
      </c>
      <c r="H525" s="138">
        <v>11.534</v>
      </c>
      <c r="I525" s="139"/>
      <c r="J525" s="140">
        <f>ROUND(I525*H525,2)</f>
        <v>0</v>
      </c>
      <c r="K525" s="141"/>
      <c r="L525" s="32"/>
      <c r="M525" s="142" t="s">
        <v>1</v>
      </c>
      <c r="N525" s="143" t="s">
        <v>37</v>
      </c>
      <c r="P525" s="144">
        <f>O525*H525</f>
        <v>0</v>
      </c>
      <c r="Q525" s="144">
        <v>0</v>
      </c>
      <c r="R525" s="144">
        <f>Q525*H525</f>
        <v>0</v>
      </c>
      <c r="S525" s="144">
        <v>0</v>
      </c>
      <c r="T525" s="145">
        <f>S525*H525</f>
        <v>0</v>
      </c>
      <c r="AR525" s="146" t="s">
        <v>174</v>
      </c>
      <c r="AT525" s="146" t="s">
        <v>143</v>
      </c>
      <c r="AU525" s="146" t="s">
        <v>78</v>
      </c>
      <c r="AY525" s="17" t="s">
        <v>141</v>
      </c>
      <c r="BE525" s="147">
        <f>IF(N525="základní",J525,0)</f>
        <v>0</v>
      </c>
      <c r="BF525" s="147">
        <f>IF(N525="snížená",J525,0)</f>
        <v>0</v>
      </c>
      <c r="BG525" s="147">
        <f>IF(N525="zákl. přenesená",J525,0)</f>
        <v>0</v>
      </c>
      <c r="BH525" s="147">
        <f>IF(N525="sníž. přenesená",J525,0)</f>
        <v>0</v>
      </c>
      <c r="BI525" s="147">
        <f>IF(N525="nulová",J525,0)</f>
        <v>0</v>
      </c>
      <c r="BJ525" s="17" t="s">
        <v>74</v>
      </c>
      <c r="BK525" s="147">
        <f>ROUND(I525*H525,2)</f>
        <v>0</v>
      </c>
      <c r="BL525" s="17" t="s">
        <v>174</v>
      </c>
      <c r="BM525" s="146" t="s">
        <v>619</v>
      </c>
    </row>
    <row r="526" spans="2:51" s="12" customFormat="1" ht="12">
      <c r="B526" s="148"/>
      <c r="D526" s="149" t="s">
        <v>147</v>
      </c>
      <c r="E526" s="150" t="s">
        <v>1</v>
      </c>
      <c r="F526" s="151" t="s">
        <v>320</v>
      </c>
      <c r="H526" s="150" t="s">
        <v>1</v>
      </c>
      <c r="I526" s="152"/>
      <c r="L526" s="148"/>
      <c r="M526" s="153"/>
      <c r="T526" s="154"/>
      <c r="AT526" s="150" t="s">
        <v>147</v>
      </c>
      <c r="AU526" s="150" t="s">
        <v>78</v>
      </c>
      <c r="AV526" s="12" t="s">
        <v>74</v>
      </c>
      <c r="AW526" s="12" t="s">
        <v>29</v>
      </c>
      <c r="AX526" s="12" t="s">
        <v>70</v>
      </c>
      <c r="AY526" s="150" t="s">
        <v>141</v>
      </c>
    </row>
    <row r="527" spans="2:51" s="12" customFormat="1" ht="12">
      <c r="B527" s="148"/>
      <c r="D527" s="149" t="s">
        <v>147</v>
      </c>
      <c r="E527" s="150" t="s">
        <v>1</v>
      </c>
      <c r="F527" s="151" t="s">
        <v>620</v>
      </c>
      <c r="H527" s="150" t="s">
        <v>1</v>
      </c>
      <c r="I527" s="152"/>
      <c r="L527" s="148"/>
      <c r="M527" s="153"/>
      <c r="T527" s="154"/>
      <c r="AT527" s="150" t="s">
        <v>147</v>
      </c>
      <c r="AU527" s="150" t="s">
        <v>78</v>
      </c>
      <c r="AV527" s="12" t="s">
        <v>74</v>
      </c>
      <c r="AW527" s="12" t="s">
        <v>29</v>
      </c>
      <c r="AX527" s="12" t="s">
        <v>70</v>
      </c>
      <c r="AY527" s="150" t="s">
        <v>141</v>
      </c>
    </row>
    <row r="528" spans="2:51" s="13" customFormat="1" ht="12">
      <c r="B528" s="155"/>
      <c r="D528" s="149" t="s">
        <v>147</v>
      </c>
      <c r="E528" s="156" t="s">
        <v>1</v>
      </c>
      <c r="F528" s="157" t="s">
        <v>621</v>
      </c>
      <c r="H528" s="158">
        <v>11.534</v>
      </c>
      <c r="I528" s="159"/>
      <c r="L528" s="155"/>
      <c r="M528" s="160"/>
      <c r="T528" s="161"/>
      <c r="AT528" s="156" t="s">
        <v>147</v>
      </c>
      <c r="AU528" s="156" t="s">
        <v>78</v>
      </c>
      <c r="AV528" s="13" t="s">
        <v>78</v>
      </c>
      <c r="AW528" s="13" t="s">
        <v>29</v>
      </c>
      <c r="AX528" s="13" t="s">
        <v>70</v>
      </c>
      <c r="AY528" s="156" t="s">
        <v>141</v>
      </c>
    </row>
    <row r="529" spans="2:51" s="14" customFormat="1" ht="12">
      <c r="B529" s="162"/>
      <c r="D529" s="149" t="s">
        <v>147</v>
      </c>
      <c r="E529" s="163" t="s">
        <v>1</v>
      </c>
      <c r="F529" s="164" t="s">
        <v>151</v>
      </c>
      <c r="H529" s="165">
        <v>11.534</v>
      </c>
      <c r="I529" s="166"/>
      <c r="L529" s="162"/>
      <c r="M529" s="167"/>
      <c r="T529" s="168"/>
      <c r="AT529" s="163" t="s">
        <v>147</v>
      </c>
      <c r="AU529" s="163" t="s">
        <v>78</v>
      </c>
      <c r="AV529" s="14" t="s">
        <v>82</v>
      </c>
      <c r="AW529" s="14" t="s">
        <v>29</v>
      </c>
      <c r="AX529" s="14" t="s">
        <v>74</v>
      </c>
      <c r="AY529" s="163" t="s">
        <v>141</v>
      </c>
    </row>
    <row r="530" spans="2:65" s="1" customFormat="1" ht="21.75" customHeight="1">
      <c r="B530" s="133"/>
      <c r="C530" s="134" t="s">
        <v>390</v>
      </c>
      <c r="D530" s="134" t="s">
        <v>143</v>
      </c>
      <c r="E530" s="135" t="s">
        <v>622</v>
      </c>
      <c r="F530" s="136" t="s">
        <v>623</v>
      </c>
      <c r="G530" s="137" t="s">
        <v>146</v>
      </c>
      <c r="H530" s="138">
        <v>8.379</v>
      </c>
      <c r="I530" s="139"/>
      <c r="J530" s="140">
        <f>ROUND(I530*H530,2)</f>
        <v>0</v>
      </c>
      <c r="K530" s="141"/>
      <c r="L530" s="32"/>
      <c r="M530" s="142" t="s">
        <v>1</v>
      </c>
      <c r="N530" s="143" t="s">
        <v>37</v>
      </c>
      <c r="P530" s="144">
        <f>O530*H530</f>
        <v>0</v>
      </c>
      <c r="Q530" s="144">
        <v>0</v>
      </c>
      <c r="R530" s="144">
        <f>Q530*H530</f>
        <v>0</v>
      </c>
      <c r="S530" s="144">
        <v>0</v>
      </c>
      <c r="T530" s="145">
        <f>S530*H530</f>
        <v>0</v>
      </c>
      <c r="AR530" s="146" t="s">
        <v>174</v>
      </c>
      <c r="AT530" s="146" t="s">
        <v>143</v>
      </c>
      <c r="AU530" s="146" t="s">
        <v>78</v>
      </c>
      <c r="AY530" s="17" t="s">
        <v>141</v>
      </c>
      <c r="BE530" s="147">
        <f>IF(N530="základní",J530,0)</f>
        <v>0</v>
      </c>
      <c r="BF530" s="147">
        <f>IF(N530="snížená",J530,0)</f>
        <v>0</v>
      </c>
      <c r="BG530" s="147">
        <f>IF(N530="zákl. přenesená",J530,0)</f>
        <v>0</v>
      </c>
      <c r="BH530" s="147">
        <f>IF(N530="sníž. přenesená",J530,0)</f>
        <v>0</v>
      </c>
      <c r="BI530" s="147">
        <f>IF(N530="nulová",J530,0)</f>
        <v>0</v>
      </c>
      <c r="BJ530" s="17" t="s">
        <v>74</v>
      </c>
      <c r="BK530" s="147">
        <f>ROUND(I530*H530,2)</f>
        <v>0</v>
      </c>
      <c r="BL530" s="17" t="s">
        <v>174</v>
      </c>
      <c r="BM530" s="146" t="s">
        <v>624</v>
      </c>
    </row>
    <row r="531" spans="2:51" s="12" customFormat="1" ht="12">
      <c r="B531" s="148"/>
      <c r="D531" s="149" t="s">
        <v>147</v>
      </c>
      <c r="E531" s="150" t="s">
        <v>1</v>
      </c>
      <c r="F531" s="151" t="s">
        <v>272</v>
      </c>
      <c r="H531" s="150" t="s">
        <v>1</v>
      </c>
      <c r="I531" s="152"/>
      <c r="L531" s="148"/>
      <c r="M531" s="153"/>
      <c r="T531" s="154"/>
      <c r="AT531" s="150" t="s">
        <v>147</v>
      </c>
      <c r="AU531" s="150" t="s">
        <v>78</v>
      </c>
      <c r="AV531" s="12" t="s">
        <v>74</v>
      </c>
      <c r="AW531" s="12" t="s">
        <v>29</v>
      </c>
      <c r="AX531" s="12" t="s">
        <v>70</v>
      </c>
      <c r="AY531" s="150" t="s">
        <v>141</v>
      </c>
    </row>
    <row r="532" spans="2:51" s="12" customFormat="1" ht="12">
      <c r="B532" s="148"/>
      <c r="D532" s="149" t="s">
        <v>147</v>
      </c>
      <c r="E532" s="150" t="s">
        <v>1</v>
      </c>
      <c r="F532" s="151" t="s">
        <v>625</v>
      </c>
      <c r="H532" s="150" t="s">
        <v>1</v>
      </c>
      <c r="I532" s="152"/>
      <c r="L532" s="148"/>
      <c r="M532" s="153"/>
      <c r="T532" s="154"/>
      <c r="AT532" s="150" t="s">
        <v>147</v>
      </c>
      <c r="AU532" s="150" t="s">
        <v>78</v>
      </c>
      <c r="AV532" s="12" t="s">
        <v>74</v>
      </c>
      <c r="AW532" s="12" t="s">
        <v>29</v>
      </c>
      <c r="AX532" s="12" t="s">
        <v>70</v>
      </c>
      <c r="AY532" s="150" t="s">
        <v>141</v>
      </c>
    </row>
    <row r="533" spans="2:51" s="13" customFormat="1" ht="12">
      <c r="B533" s="155"/>
      <c r="D533" s="149" t="s">
        <v>147</v>
      </c>
      <c r="E533" s="156" t="s">
        <v>1</v>
      </c>
      <c r="F533" s="157" t="s">
        <v>626</v>
      </c>
      <c r="H533" s="158">
        <v>6.568</v>
      </c>
      <c r="I533" s="159"/>
      <c r="L533" s="155"/>
      <c r="M533" s="160"/>
      <c r="T533" s="161"/>
      <c r="AT533" s="156" t="s">
        <v>147</v>
      </c>
      <c r="AU533" s="156" t="s">
        <v>78</v>
      </c>
      <c r="AV533" s="13" t="s">
        <v>78</v>
      </c>
      <c r="AW533" s="13" t="s">
        <v>29</v>
      </c>
      <c r="AX533" s="13" t="s">
        <v>70</v>
      </c>
      <c r="AY533" s="156" t="s">
        <v>141</v>
      </c>
    </row>
    <row r="534" spans="2:51" s="12" customFormat="1" ht="12">
      <c r="B534" s="148"/>
      <c r="D534" s="149" t="s">
        <v>147</v>
      </c>
      <c r="E534" s="150" t="s">
        <v>1</v>
      </c>
      <c r="F534" s="151" t="s">
        <v>276</v>
      </c>
      <c r="H534" s="150" t="s">
        <v>1</v>
      </c>
      <c r="I534" s="152"/>
      <c r="L534" s="148"/>
      <c r="M534" s="153"/>
      <c r="T534" s="154"/>
      <c r="AT534" s="150" t="s">
        <v>147</v>
      </c>
      <c r="AU534" s="150" t="s">
        <v>78</v>
      </c>
      <c r="AV534" s="12" t="s">
        <v>74</v>
      </c>
      <c r="AW534" s="12" t="s">
        <v>29</v>
      </c>
      <c r="AX534" s="12" t="s">
        <v>70</v>
      </c>
      <c r="AY534" s="150" t="s">
        <v>141</v>
      </c>
    </row>
    <row r="535" spans="2:51" s="12" customFormat="1" ht="12">
      <c r="B535" s="148"/>
      <c r="D535" s="149" t="s">
        <v>147</v>
      </c>
      <c r="E535" s="150" t="s">
        <v>1</v>
      </c>
      <c r="F535" s="151" t="s">
        <v>627</v>
      </c>
      <c r="H535" s="150" t="s">
        <v>1</v>
      </c>
      <c r="I535" s="152"/>
      <c r="L535" s="148"/>
      <c r="M535" s="153"/>
      <c r="T535" s="154"/>
      <c r="AT535" s="150" t="s">
        <v>147</v>
      </c>
      <c r="AU535" s="150" t="s">
        <v>78</v>
      </c>
      <c r="AV535" s="12" t="s">
        <v>74</v>
      </c>
      <c r="AW535" s="12" t="s">
        <v>29</v>
      </c>
      <c r="AX535" s="12" t="s">
        <v>70</v>
      </c>
      <c r="AY535" s="150" t="s">
        <v>141</v>
      </c>
    </row>
    <row r="536" spans="2:51" s="13" customFormat="1" ht="12">
      <c r="B536" s="155"/>
      <c r="D536" s="149" t="s">
        <v>147</v>
      </c>
      <c r="E536" s="156" t="s">
        <v>1</v>
      </c>
      <c r="F536" s="157" t="s">
        <v>628</v>
      </c>
      <c r="H536" s="158">
        <v>0.851</v>
      </c>
      <c r="I536" s="159"/>
      <c r="L536" s="155"/>
      <c r="M536" s="160"/>
      <c r="T536" s="161"/>
      <c r="AT536" s="156" t="s">
        <v>147</v>
      </c>
      <c r="AU536" s="156" t="s">
        <v>78</v>
      </c>
      <c r="AV536" s="13" t="s">
        <v>78</v>
      </c>
      <c r="AW536" s="13" t="s">
        <v>29</v>
      </c>
      <c r="AX536" s="13" t="s">
        <v>70</v>
      </c>
      <c r="AY536" s="156" t="s">
        <v>141</v>
      </c>
    </row>
    <row r="537" spans="2:51" s="12" customFormat="1" ht="12">
      <c r="B537" s="148"/>
      <c r="D537" s="149" t="s">
        <v>147</v>
      </c>
      <c r="E537" s="150" t="s">
        <v>1</v>
      </c>
      <c r="F537" s="151" t="s">
        <v>320</v>
      </c>
      <c r="H537" s="150" t="s">
        <v>1</v>
      </c>
      <c r="I537" s="152"/>
      <c r="L537" s="148"/>
      <c r="M537" s="153"/>
      <c r="T537" s="154"/>
      <c r="AT537" s="150" t="s">
        <v>147</v>
      </c>
      <c r="AU537" s="150" t="s">
        <v>78</v>
      </c>
      <c r="AV537" s="12" t="s">
        <v>74</v>
      </c>
      <c r="AW537" s="12" t="s">
        <v>29</v>
      </c>
      <c r="AX537" s="12" t="s">
        <v>70</v>
      </c>
      <c r="AY537" s="150" t="s">
        <v>141</v>
      </c>
    </row>
    <row r="538" spans="2:51" s="12" customFormat="1" ht="12">
      <c r="B538" s="148"/>
      <c r="D538" s="149" t="s">
        <v>147</v>
      </c>
      <c r="E538" s="150" t="s">
        <v>1</v>
      </c>
      <c r="F538" s="151" t="s">
        <v>629</v>
      </c>
      <c r="H538" s="150" t="s">
        <v>1</v>
      </c>
      <c r="I538" s="152"/>
      <c r="L538" s="148"/>
      <c r="M538" s="153"/>
      <c r="T538" s="154"/>
      <c r="AT538" s="150" t="s">
        <v>147</v>
      </c>
      <c r="AU538" s="150" t="s">
        <v>78</v>
      </c>
      <c r="AV538" s="12" t="s">
        <v>74</v>
      </c>
      <c r="AW538" s="12" t="s">
        <v>29</v>
      </c>
      <c r="AX538" s="12" t="s">
        <v>70</v>
      </c>
      <c r="AY538" s="150" t="s">
        <v>141</v>
      </c>
    </row>
    <row r="539" spans="2:51" s="13" customFormat="1" ht="12">
      <c r="B539" s="155"/>
      <c r="D539" s="149" t="s">
        <v>147</v>
      </c>
      <c r="E539" s="156" t="s">
        <v>1</v>
      </c>
      <c r="F539" s="157" t="s">
        <v>630</v>
      </c>
      <c r="H539" s="158">
        <v>0.96</v>
      </c>
      <c r="I539" s="159"/>
      <c r="L539" s="155"/>
      <c r="M539" s="160"/>
      <c r="T539" s="161"/>
      <c r="AT539" s="156" t="s">
        <v>147</v>
      </c>
      <c r="AU539" s="156" t="s">
        <v>78</v>
      </c>
      <c r="AV539" s="13" t="s">
        <v>78</v>
      </c>
      <c r="AW539" s="13" t="s">
        <v>29</v>
      </c>
      <c r="AX539" s="13" t="s">
        <v>70</v>
      </c>
      <c r="AY539" s="156" t="s">
        <v>141</v>
      </c>
    </row>
    <row r="540" spans="2:51" s="14" customFormat="1" ht="12">
      <c r="B540" s="162"/>
      <c r="D540" s="149" t="s">
        <v>147</v>
      </c>
      <c r="E540" s="163" t="s">
        <v>1</v>
      </c>
      <c r="F540" s="164" t="s">
        <v>151</v>
      </c>
      <c r="H540" s="165">
        <v>8.379</v>
      </c>
      <c r="I540" s="166"/>
      <c r="L540" s="162"/>
      <c r="M540" s="167"/>
      <c r="T540" s="168"/>
      <c r="AT540" s="163" t="s">
        <v>147</v>
      </c>
      <c r="AU540" s="163" t="s">
        <v>78</v>
      </c>
      <c r="AV540" s="14" t="s">
        <v>82</v>
      </c>
      <c r="AW540" s="14" t="s">
        <v>29</v>
      </c>
      <c r="AX540" s="14" t="s">
        <v>74</v>
      </c>
      <c r="AY540" s="163" t="s">
        <v>141</v>
      </c>
    </row>
    <row r="541" spans="2:65" s="1" customFormat="1" ht="24.15" customHeight="1">
      <c r="B541" s="133"/>
      <c r="C541" s="134" t="s">
        <v>631</v>
      </c>
      <c r="D541" s="134" t="s">
        <v>143</v>
      </c>
      <c r="E541" s="135" t="s">
        <v>632</v>
      </c>
      <c r="F541" s="136" t="s">
        <v>633</v>
      </c>
      <c r="G541" s="137" t="s">
        <v>146</v>
      </c>
      <c r="H541" s="138">
        <v>251.67</v>
      </c>
      <c r="I541" s="139"/>
      <c r="J541" s="140">
        <f>ROUND(I541*H541,2)</f>
        <v>0</v>
      </c>
      <c r="K541" s="141"/>
      <c r="L541" s="32"/>
      <c r="M541" s="142" t="s">
        <v>1</v>
      </c>
      <c r="N541" s="143" t="s">
        <v>37</v>
      </c>
      <c r="P541" s="144">
        <f>O541*H541</f>
        <v>0</v>
      </c>
      <c r="Q541" s="144">
        <v>0</v>
      </c>
      <c r="R541" s="144">
        <f>Q541*H541</f>
        <v>0</v>
      </c>
      <c r="S541" s="144">
        <v>0</v>
      </c>
      <c r="T541" s="145">
        <f>S541*H541</f>
        <v>0</v>
      </c>
      <c r="AR541" s="146" t="s">
        <v>174</v>
      </c>
      <c r="AT541" s="146" t="s">
        <v>143</v>
      </c>
      <c r="AU541" s="146" t="s">
        <v>78</v>
      </c>
      <c r="AY541" s="17" t="s">
        <v>141</v>
      </c>
      <c r="BE541" s="147">
        <f>IF(N541="základní",J541,0)</f>
        <v>0</v>
      </c>
      <c r="BF541" s="147">
        <f>IF(N541="snížená",J541,0)</f>
        <v>0</v>
      </c>
      <c r="BG541" s="147">
        <f>IF(N541="zákl. přenesená",J541,0)</f>
        <v>0</v>
      </c>
      <c r="BH541" s="147">
        <f>IF(N541="sníž. přenesená",J541,0)</f>
        <v>0</v>
      </c>
      <c r="BI541" s="147">
        <f>IF(N541="nulová",J541,0)</f>
        <v>0</v>
      </c>
      <c r="BJ541" s="17" t="s">
        <v>74</v>
      </c>
      <c r="BK541" s="147">
        <f>ROUND(I541*H541,2)</f>
        <v>0</v>
      </c>
      <c r="BL541" s="17" t="s">
        <v>174</v>
      </c>
      <c r="BM541" s="146" t="s">
        <v>634</v>
      </c>
    </row>
    <row r="542" spans="2:51" s="12" customFormat="1" ht="12">
      <c r="B542" s="148"/>
      <c r="D542" s="149" t="s">
        <v>147</v>
      </c>
      <c r="E542" s="150" t="s">
        <v>1</v>
      </c>
      <c r="F542" s="151" t="s">
        <v>272</v>
      </c>
      <c r="H542" s="150" t="s">
        <v>1</v>
      </c>
      <c r="I542" s="152"/>
      <c r="L542" s="148"/>
      <c r="M542" s="153"/>
      <c r="T542" s="154"/>
      <c r="AT542" s="150" t="s">
        <v>147</v>
      </c>
      <c r="AU542" s="150" t="s">
        <v>78</v>
      </c>
      <c r="AV542" s="12" t="s">
        <v>74</v>
      </c>
      <c r="AW542" s="12" t="s">
        <v>29</v>
      </c>
      <c r="AX542" s="12" t="s">
        <v>70</v>
      </c>
      <c r="AY542" s="150" t="s">
        <v>141</v>
      </c>
    </row>
    <row r="543" spans="2:51" s="13" customFormat="1" ht="12">
      <c r="B543" s="155"/>
      <c r="D543" s="149" t="s">
        <v>147</v>
      </c>
      <c r="E543" s="156" t="s">
        <v>1</v>
      </c>
      <c r="F543" s="157" t="s">
        <v>635</v>
      </c>
      <c r="H543" s="158">
        <v>86.22</v>
      </c>
      <c r="I543" s="159"/>
      <c r="L543" s="155"/>
      <c r="M543" s="160"/>
      <c r="T543" s="161"/>
      <c r="AT543" s="156" t="s">
        <v>147</v>
      </c>
      <c r="AU543" s="156" t="s">
        <v>78</v>
      </c>
      <c r="AV543" s="13" t="s">
        <v>78</v>
      </c>
      <c r="AW543" s="13" t="s">
        <v>29</v>
      </c>
      <c r="AX543" s="13" t="s">
        <v>70</v>
      </c>
      <c r="AY543" s="156" t="s">
        <v>141</v>
      </c>
    </row>
    <row r="544" spans="2:51" s="12" customFormat="1" ht="12">
      <c r="B544" s="148"/>
      <c r="D544" s="149" t="s">
        <v>147</v>
      </c>
      <c r="E544" s="150" t="s">
        <v>1</v>
      </c>
      <c r="F544" s="151" t="s">
        <v>276</v>
      </c>
      <c r="H544" s="150" t="s">
        <v>1</v>
      </c>
      <c r="I544" s="152"/>
      <c r="L544" s="148"/>
      <c r="M544" s="153"/>
      <c r="T544" s="154"/>
      <c r="AT544" s="150" t="s">
        <v>147</v>
      </c>
      <c r="AU544" s="150" t="s">
        <v>78</v>
      </c>
      <c r="AV544" s="12" t="s">
        <v>74</v>
      </c>
      <c r="AW544" s="12" t="s">
        <v>29</v>
      </c>
      <c r="AX544" s="12" t="s">
        <v>70</v>
      </c>
      <c r="AY544" s="150" t="s">
        <v>141</v>
      </c>
    </row>
    <row r="545" spans="2:51" s="13" customFormat="1" ht="12">
      <c r="B545" s="155"/>
      <c r="D545" s="149" t="s">
        <v>147</v>
      </c>
      <c r="E545" s="156" t="s">
        <v>1</v>
      </c>
      <c r="F545" s="157" t="s">
        <v>636</v>
      </c>
      <c r="H545" s="158">
        <v>78.9</v>
      </c>
      <c r="I545" s="159"/>
      <c r="L545" s="155"/>
      <c r="M545" s="160"/>
      <c r="T545" s="161"/>
      <c r="AT545" s="156" t="s">
        <v>147</v>
      </c>
      <c r="AU545" s="156" t="s">
        <v>78</v>
      </c>
      <c r="AV545" s="13" t="s">
        <v>78</v>
      </c>
      <c r="AW545" s="13" t="s">
        <v>29</v>
      </c>
      <c r="AX545" s="13" t="s">
        <v>70</v>
      </c>
      <c r="AY545" s="156" t="s">
        <v>141</v>
      </c>
    </row>
    <row r="546" spans="2:51" s="12" customFormat="1" ht="12">
      <c r="B546" s="148"/>
      <c r="D546" s="149" t="s">
        <v>147</v>
      </c>
      <c r="E546" s="150" t="s">
        <v>1</v>
      </c>
      <c r="F546" s="151" t="s">
        <v>320</v>
      </c>
      <c r="H546" s="150" t="s">
        <v>1</v>
      </c>
      <c r="I546" s="152"/>
      <c r="L546" s="148"/>
      <c r="M546" s="153"/>
      <c r="T546" s="154"/>
      <c r="AT546" s="150" t="s">
        <v>147</v>
      </c>
      <c r="AU546" s="150" t="s">
        <v>78</v>
      </c>
      <c r="AV546" s="12" t="s">
        <v>74</v>
      </c>
      <c r="AW546" s="12" t="s">
        <v>29</v>
      </c>
      <c r="AX546" s="12" t="s">
        <v>70</v>
      </c>
      <c r="AY546" s="150" t="s">
        <v>141</v>
      </c>
    </row>
    <row r="547" spans="2:51" s="13" customFormat="1" ht="12">
      <c r="B547" s="155"/>
      <c r="D547" s="149" t="s">
        <v>147</v>
      </c>
      <c r="E547" s="156" t="s">
        <v>1</v>
      </c>
      <c r="F547" s="157" t="s">
        <v>637</v>
      </c>
      <c r="H547" s="158">
        <v>86.55</v>
      </c>
      <c r="I547" s="159"/>
      <c r="L547" s="155"/>
      <c r="M547" s="160"/>
      <c r="T547" s="161"/>
      <c r="AT547" s="156" t="s">
        <v>147</v>
      </c>
      <c r="AU547" s="156" t="s">
        <v>78</v>
      </c>
      <c r="AV547" s="13" t="s">
        <v>78</v>
      </c>
      <c r="AW547" s="13" t="s">
        <v>29</v>
      </c>
      <c r="AX547" s="13" t="s">
        <v>70</v>
      </c>
      <c r="AY547" s="156" t="s">
        <v>141</v>
      </c>
    </row>
    <row r="548" spans="2:51" s="14" customFormat="1" ht="12">
      <c r="B548" s="162"/>
      <c r="D548" s="149" t="s">
        <v>147</v>
      </c>
      <c r="E548" s="163" t="s">
        <v>1</v>
      </c>
      <c r="F548" s="164" t="s">
        <v>151</v>
      </c>
      <c r="H548" s="165">
        <v>251.67000000000002</v>
      </c>
      <c r="I548" s="166"/>
      <c r="L548" s="162"/>
      <c r="M548" s="167"/>
      <c r="T548" s="168"/>
      <c r="AT548" s="163" t="s">
        <v>147</v>
      </c>
      <c r="AU548" s="163" t="s">
        <v>78</v>
      </c>
      <c r="AV548" s="14" t="s">
        <v>82</v>
      </c>
      <c r="AW548" s="14" t="s">
        <v>29</v>
      </c>
      <c r="AX548" s="14" t="s">
        <v>74</v>
      </c>
      <c r="AY548" s="163" t="s">
        <v>141</v>
      </c>
    </row>
    <row r="549" spans="2:65" s="1" customFormat="1" ht="21.75" customHeight="1">
      <c r="B549" s="133"/>
      <c r="C549" s="134" t="s">
        <v>395</v>
      </c>
      <c r="D549" s="134" t="s">
        <v>143</v>
      </c>
      <c r="E549" s="135" t="s">
        <v>638</v>
      </c>
      <c r="F549" s="136" t="s">
        <v>639</v>
      </c>
      <c r="G549" s="137" t="s">
        <v>146</v>
      </c>
      <c r="H549" s="138">
        <v>251.67</v>
      </c>
      <c r="I549" s="139"/>
      <c r="J549" s="140">
        <f>ROUND(I549*H549,2)</f>
        <v>0</v>
      </c>
      <c r="K549" s="141"/>
      <c r="L549" s="32"/>
      <c r="M549" s="142" t="s">
        <v>1</v>
      </c>
      <c r="N549" s="143" t="s">
        <v>37</v>
      </c>
      <c r="P549" s="144">
        <f>O549*H549</f>
        <v>0</v>
      </c>
      <c r="Q549" s="144">
        <v>0</v>
      </c>
      <c r="R549" s="144">
        <f>Q549*H549</f>
        <v>0</v>
      </c>
      <c r="S549" s="144">
        <v>0</v>
      </c>
      <c r="T549" s="145">
        <f>S549*H549</f>
        <v>0</v>
      </c>
      <c r="AR549" s="146" t="s">
        <v>174</v>
      </c>
      <c r="AT549" s="146" t="s">
        <v>143</v>
      </c>
      <c r="AU549" s="146" t="s">
        <v>78</v>
      </c>
      <c r="AY549" s="17" t="s">
        <v>141</v>
      </c>
      <c r="BE549" s="147">
        <f>IF(N549="základní",J549,0)</f>
        <v>0</v>
      </c>
      <c r="BF549" s="147">
        <f>IF(N549="snížená",J549,0)</f>
        <v>0</v>
      </c>
      <c r="BG549" s="147">
        <f>IF(N549="zákl. přenesená",J549,0)</f>
        <v>0</v>
      </c>
      <c r="BH549" s="147">
        <f>IF(N549="sníž. přenesená",J549,0)</f>
        <v>0</v>
      </c>
      <c r="BI549" s="147">
        <f>IF(N549="nulová",J549,0)</f>
        <v>0</v>
      </c>
      <c r="BJ549" s="17" t="s">
        <v>74</v>
      </c>
      <c r="BK549" s="147">
        <f>ROUND(I549*H549,2)</f>
        <v>0</v>
      </c>
      <c r="BL549" s="17" t="s">
        <v>174</v>
      </c>
      <c r="BM549" s="146" t="s">
        <v>640</v>
      </c>
    </row>
    <row r="550" spans="2:65" s="1" customFormat="1" ht="24.15" customHeight="1">
      <c r="B550" s="133"/>
      <c r="C550" s="134" t="s">
        <v>641</v>
      </c>
      <c r="D550" s="134" t="s">
        <v>143</v>
      </c>
      <c r="E550" s="135" t="s">
        <v>642</v>
      </c>
      <c r="F550" s="136" t="s">
        <v>643</v>
      </c>
      <c r="G550" s="137" t="s">
        <v>146</v>
      </c>
      <c r="H550" s="138">
        <v>5.849</v>
      </c>
      <c r="I550" s="139"/>
      <c r="J550" s="140">
        <f>ROUND(I550*H550,2)</f>
        <v>0</v>
      </c>
      <c r="K550" s="141"/>
      <c r="L550" s="32"/>
      <c r="M550" s="142" t="s">
        <v>1</v>
      </c>
      <c r="N550" s="143" t="s">
        <v>37</v>
      </c>
      <c r="P550" s="144">
        <f>O550*H550</f>
        <v>0</v>
      </c>
      <c r="Q550" s="144">
        <v>0</v>
      </c>
      <c r="R550" s="144">
        <f>Q550*H550</f>
        <v>0</v>
      </c>
      <c r="S550" s="144">
        <v>0</v>
      </c>
      <c r="T550" s="145">
        <f>S550*H550</f>
        <v>0</v>
      </c>
      <c r="AR550" s="146" t="s">
        <v>174</v>
      </c>
      <c r="AT550" s="146" t="s">
        <v>143</v>
      </c>
      <c r="AU550" s="146" t="s">
        <v>78</v>
      </c>
      <c r="AY550" s="17" t="s">
        <v>141</v>
      </c>
      <c r="BE550" s="147">
        <f>IF(N550="základní",J550,0)</f>
        <v>0</v>
      </c>
      <c r="BF550" s="147">
        <f>IF(N550="snížená",J550,0)</f>
        <v>0</v>
      </c>
      <c r="BG550" s="147">
        <f>IF(N550="zákl. přenesená",J550,0)</f>
        <v>0</v>
      </c>
      <c r="BH550" s="147">
        <f>IF(N550="sníž. přenesená",J550,0)</f>
        <v>0</v>
      </c>
      <c r="BI550" s="147">
        <f>IF(N550="nulová",J550,0)</f>
        <v>0</v>
      </c>
      <c r="BJ550" s="17" t="s">
        <v>74</v>
      </c>
      <c r="BK550" s="147">
        <f>ROUND(I550*H550,2)</f>
        <v>0</v>
      </c>
      <c r="BL550" s="17" t="s">
        <v>174</v>
      </c>
      <c r="BM550" s="146" t="s">
        <v>644</v>
      </c>
    </row>
    <row r="551" spans="2:51" s="12" customFormat="1" ht="12">
      <c r="B551" s="148"/>
      <c r="D551" s="149" t="s">
        <v>147</v>
      </c>
      <c r="E551" s="150" t="s">
        <v>1</v>
      </c>
      <c r="F551" s="151" t="s">
        <v>441</v>
      </c>
      <c r="H551" s="150" t="s">
        <v>1</v>
      </c>
      <c r="I551" s="152"/>
      <c r="L551" s="148"/>
      <c r="M551" s="153"/>
      <c r="T551" s="154"/>
      <c r="AT551" s="150" t="s">
        <v>147</v>
      </c>
      <c r="AU551" s="150" t="s">
        <v>78</v>
      </c>
      <c r="AV551" s="12" t="s">
        <v>74</v>
      </c>
      <c r="AW551" s="12" t="s">
        <v>29</v>
      </c>
      <c r="AX551" s="12" t="s">
        <v>70</v>
      </c>
      <c r="AY551" s="150" t="s">
        <v>141</v>
      </c>
    </row>
    <row r="552" spans="2:51" s="12" customFormat="1" ht="12">
      <c r="B552" s="148"/>
      <c r="D552" s="149" t="s">
        <v>147</v>
      </c>
      <c r="E552" s="150" t="s">
        <v>1</v>
      </c>
      <c r="F552" s="151" t="s">
        <v>645</v>
      </c>
      <c r="H552" s="150" t="s">
        <v>1</v>
      </c>
      <c r="I552" s="152"/>
      <c r="L552" s="148"/>
      <c r="M552" s="153"/>
      <c r="T552" s="154"/>
      <c r="AT552" s="150" t="s">
        <v>147</v>
      </c>
      <c r="AU552" s="150" t="s">
        <v>78</v>
      </c>
      <c r="AV552" s="12" t="s">
        <v>74</v>
      </c>
      <c r="AW552" s="12" t="s">
        <v>29</v>
      </c>
      <c r="AX552" s="12" t="s">
        <v>70</v>
      </c>
      <c r="AY552" s="150" t="s">
        <v>141</v>
      </c>
    </row>
    <row r="553" spans="2:51" s="13" customFormat="1" ht="12">
      <c r="B553" s="155"/>
      <c r="D553" s="149" t="s">
        <v>147</v>
      </c>
      <c r="E553" s="156" t="s">
        <v>1</v>
      </c>
      <c r="F553" s="157" t="s">
        <v>646</v>
      </c>
      <c r="H553" s="158">
        <v>5.849</v>
      </c>
      <c r="I553" s="159"/>
      <c r="L553" s="155"/>
      <c r="M553" s="160"/>
      <c r="T553" s="161"/>
      <c r="AT553" s="156" t="s">
        <v>147</v>
      </c>
      <c r="AU553" s="156" t="s">
        <v>78</v>
      </c>
      <c r="AV553" s="13" t="s">
        <v>78</v>
      </c>
      <c r="AW553" s="13" t="s">
        <v>29</v>
      </c>
      <c r="AX553" s="13" t="s">
        <v>70</v>
      </c>
      <c r="AY553" s="156" t="s">
        <v>141</v>
      </c>
    </row>
    <row r="554" spans="2:51" s="14" customFormat="1" ht="12">
      <c r="B554" s="162"/>
      <c r="D554" s="149" t="s">
        <v>147</v>
      </c>
      <c r="E554" s="163" t="s">
        <v>1</v>
      </c>
      <c r="F554" s="164" t="s">
        <v>151</v>
      </c>
      <c r="H554" s="165">
        <v>5.849</v>
      </c>
      <c r="I554" s="166"/>
      <c r="L554" s="162"/>
      <c r="M554" s="167"/>
      <c r="T554" s="168"/>
      <c r="AT554" s="163" t="s">
        <v>147</v>
      </c>
      <c r="AU554" s="163" t="s">
        <v>78</v>
      </c>
      <c r="AV554" s="14" t="s">
        <v>82</v>
      </c>
      <c r="AW554" s="14" t="s">
        <v>29</v>
      </c>
      <c r="AX554" s="14" t="s">
        <v>74</v>
      </c>
      <c r="AY554" s="163" t="s">
        <v>141</v>
      </c>
    </row>
    <row r="555" spans="2:65" s="1" customFormat="1" ht="16.5" customHeight="1">
      <c r="B555" s="133"/>
      <c r="C555" s="134" t="s">
        <v>399</v>
      </c>
      <c r="D555" s="134" t="s">
        <v>143</v>
      </c>
      <c r="E555" s="135" t="s">
        <v>647</v>
      </c>
      <c r="F555" s="136" t="s">
        <v>648</v>
      </c>
      <c r="G555" s="137" t="s">
        <v>146</v>
      </c>
      <c r="H555" s="138">
        <v>51.917</v>
      </c>
      <c r="I555" s="139"/>
      <c r="J555" s="140">
        <f>ROUND(I555*H555,2)</f>
        <v>0</v>
      </c>
      <c r="K555" s="141"/>
      <c r="L555" s="32"/>
      <c r="M555" s="142" t="s">
        <v>1</v>
      </c>
      <c r="N555" s="143" t="s">
        <v>37</v>
      </c>
      <c r="P555" s="144">
        <f>O555*H555</f>
        <v>0</v>
      </c>
      <c r="Q555" s="144">
        <v>0</v>
      </c>
      <c r="R555" s="144">
        <f>Q555*H555</f>
        <v>0</v>
      </c>
      <c r="S555" s="144">
        <v>0</v>
      </c>
      <c r="T555" s="145">
        <f>S555*H555</f>
        <v>0</v>
      </c>
      <c r="AR555" s="146" t="s">
        <v>174</v>
      </c>
      <c r="AT555" s="146" t="s">
        <v>143</v>
      </c>
      <c r="AU555" s="146" t="s">
        <v>78</v>
      </c>
      <c r="AY555" s="17" t="s">
        <v>141</v>
      </c>
      <c r="BE555" s="147">
        <f>IF(N555="základní",J555,0)</f>
        <v>0</v>
      </c>
      <c r="BF555" s="147">
        <f>IF(N555="snížená",J555,0)</f>
        <v>0</v>
      </c>
      <c r="BG555" s="147">
        <f>IF(N555="zákl. přenesená",J555,0)</f>
        <v>0</v>
      </c>
      <c r="BH555" s="147">
        <f>IF(N555="sníž. přenesená",J555,0)</f>
        <v>0</v>
      </c>
      <c r="BI555" s="147">
        <f>IF(N555="nulová",J555,0)</f>
        <v>0</v>
      </c>
      <c r="BJ555" s="17" t="s">
        <v>74</v>
      </c>
      <c r="BK555" s="147">
        <f>ROUND(I555*H555,2)</f>
        <v>0</v>
      </c>
      <c r="BL555" s="17" t="s">
        <v>174</v>
      </c>
      <c r="BM555" s="146" t="s">
        <v>649</v>
      </c>
    </row>
    <row r="556" spans="2:51" s="12" customFormat="1" ht="12">
      <c r="B556" s="148"/>
      <c r="D556" s="149" t="s">
        <v>147</v>
      </c>
      <c r="E556" s="150" t="s">
        <v>1</v>
      </c>
      <c r="F556" s="151" t="s">
        <v>441</v>
      </c>
      <c r="H556" s="150" t="s">
        <v>1</v>
      </c>
      <c r="I556" s="152"/>
      <c r="L556" s="148"/>
      <c r="M556" s="153"/>
      <c r="T556" s="154"/>
      <c r="AT556" s="150" t="s">
        <v>147</v>
      </c>
      <c r="AU556" s="150" t="s">
        <v>78</v>
      </c>
      <c r="AV556" s="12" t="s">
        <v>74</v>
      </c>
      <c r="AW556" s="12" t="s">
        <v>29</v>
      </c>
      <c r="AX556" s="12" t="s">
        <v>70</v>
      </c>
      <c r="AY556" s="150" t="s">
        <v>141</v>
      </c>
    </row>
    <row r="557" spans="2:51" s="13" customFormat="1" ht="12">
      <c r="B557" s="155"/>
      <c r="D557" s="149" t="s">
        <v>147</v>
      </c>
      <c r="E557" s="156" t="s">
        <v>1</v>
      </c>
      <c r="F557" s="157" t="s">
        <v>650</v>
      </c>
      <c r="H557" s="158">
        <v>13.406</v>
      </c>
      <c r="I557" s="159"/>
      <c r="L557" s="155"/>
      <c r="M557" s="160"/>
      <c r="T557" s="161"/>
      <c r="AT557" s="156" t="s">
        <v>147</v>
      </c>
      <c r="AU557" s="156" t="s">
        <v>78</v>
      </c>
      <c r="AV557" s="13" t="s">
        <v>78</v>
      </c>
      <c r="AW557" s="13" t="s">
        <v>29</v>
      </c>
      <c r="AX557" s="13" t="s">
        <v>70</v>
      </c>
      <c r="AY557" s="156" t="s">
        <v>141</v>
      </c>
    </row>
    <row r="558" spans="2:51" s="12" customFormat="1" ht="12">
      <c r="B558" s="148"/>
      <c r="D558" s="149" t="s">
        <v>147</v>
      </c>
      <c r="E558" s="150" t="s">
        <v>1</v>
      </c>
      <c r="F558" s="151" t="s">
        <v>491</v>
      </c>
      <c r="H558" s="150" t="s">
        <v>1</v>
      </c>
      <c r="I558" s="152"/>
      <c r="L558" s="148"/>
      <c r="M558" s="153"/>
      <c r="T558" s="154"/>
      <c r="AT558" s="150" t="s">
        <v>147</v>
      </c>
      <c r="AU558" s="150" t="s">
        <v>78</v>
      </c>
      <c r="AV558" s="12" t="s">
        <v>74</v>
      </c>
      <c r="AW558" s="12" t="s">
        <v>29</v>
      </c>
      <c r="AX558" s="12" t="s">
        <v>70</v>
      </c>
      <c r="AY558" s="150" t="s">
        <v>141</v>
      </c>
    </row>
    <row r="559" spans="2:51" s="13" customFormat="1" ht="12">
      <c r="B559" s="155"/>
      <c r="D559" s="149" t="s">
        <v>147</v>
      </c>
      <c r="E559" s="156" t="s">
        <v>1</v>
      </c>
      <c r="F559" s="157" t="s">
        <v>651</v>
      </c>
      <c r="H559" s="158">
        <v>23.539</v>
      </c>
      <c r="I559" s="159"/>
      <c r="L559" s="155"/>
      <c r="M559" s="160"/>
      <c r="T559" s="161"/>
      <c r="AT559" s="156" t="s">
        <v>147</v>
      </c>
      <c r="AU559" s="156" t="s">
        <v>78</v>
      </c>
      <c r="AV559" s="13" t="s">
        <v>78</v>
      </c>
      <c r="AW559" s="13" t="s">
        <v>29</v>
      </c>
      <c r="AX559" s="13" t="s">
        <v>70</v>
      </c>
      <c r="AY559" s="156" t="s">
        <v>141</v>
      </c>
    </row>
    <row r="560" spans="2:51" s="12" customFormat="1" ht="12">
      <c r="B560" s="148"/>
      <c r="D560" s="149" t="s">
        <v>147</v>
      </c>
      <c r="E560" s="150" t="s">
        <v>1</v>
      </c>
      <c r="F560" s="151" t="s">
        <v>652</v>
      </c>
      <c r="H560" s="150" t="s">
        <v>1</v>
      </c>
      <c r="I560" s="152"/>
      <c r="L560" s="148"/>
      <c r="M560" s="153"/>
      <c r="T560" s="154"/>
      <c r="AT560" s="150" t="s">
        <v>147</v>
      </c>
      <c r="AU560" s="150" t="s">
        <v>78</v>
      </c>
      <c r="AV560" s="12" t="s">
        <v>74</v>
      </c>
      <c r="AW560" s="12" t="s">
        <v>29</v>
      </c>
      <c r="AX560" s="12" t="s">
        <v>70</v>
      </c>
      <c r="AY560" s="150" t="s">
        <v>141</v>
      </c>
    </row>
    <row r="561" spans="2:51" s="13" customFormat="1" ht="12">
      <c r="B561" s="155"/>
      <c r="D561" s="149" t="s">
        <v>147</v>
      </c>
      <c r="E561" s="156" t="s">
        <v>1</v>
      </c>
      <c r="F561" s="157" t="s">
        <v>653</v>
      </c>
      <c r="H561" s="158">
        <v>14.972</v>
      </c>
      <c r="I561" s="159"/>
      <c r="L561" s="155"/>
      <c r="M561" s="160"/>
      <c r="T561" s="161"/>
      <c r="AT561" s="156" t="s">
        <v>147</v>
      </c>
      <c r="AU561" s="156" t="s">
        <v>78</v>
      </c>
      <c r="AV561" s="13" t="s">
        <v>78</v>
      </c>
      <c r="AW561" s="13" t="s">
        <v>29</v>
      </c>
      <c r="AX561" s="13" t="s">
        <v>70</v>
      </c>
      <c r="AY561" s="156" t="s">
        <v>141</v>
      </c>
    </row>
    <row r="562" spans="2:51" s="14" customFormat="1" ht="12">
      <c r="B562" s="162"/>
      <c r="D562" s="149" t="s">
        <v>147</v>
      </c>
      <c r="E562" s="163" t="s">
        <v>1</v>
      </c>
      <c r="F562" s="164" t="s">
        <v>151</v>
      </c>
      <c r="H562" s="165">
        <v>51.917</v>
      </c>
      <c r="I562" s="166"/>
      <c r="L562" s="162"/>
      <c r="M562" s="167"/>
      <c r="T562" s="168"/>
      <c r="AT562" s="163" t="s">
        <v>147</v>
      </c>
      <c r="AU562" s="163" t="s">
        <v>78</v>
      </c>
      <c r="AV562" s="14" t="s">
        <v>82</v>
      </c>
      <c r="AW562" s="14" t="s">
        <v>29</v>
      </c>
      <c r="AX562" s="14" t="s">
        <v>74</v>
      </c>
      <c r="AY562" s="163" t="s">
        <v>141</v>
      </c>
    </row>
    <row r="563" spans="2:65" s="1" customFormat="1" ht="24.15" customHeight="1">
      <c r="B563" s="133"/>
      <c r="C563" s="134" t="s">
        <v>654</v>
      </c>
      <c r="D563" s="134" t="s">
        <v>143</v>
      </c>
      <c r="E563" s="135" t="s">
        <v>655</v>
      </c>
      <c r="F563" s="136" t="s">
        <v>656</v>
      </c>
      <c r="G563" s="137" t="s">
        <v>231</v>
      </c>
      <c r="H563" s="138">
        <v>3.864</v>
      </c>
      <c r="I563" s="139"/>
      <c r="J563" s="140">
        <f>ROUND(I563*H563,2)</f>
        <v>0</v>
      </c>
      <c r="K563" s="141"/>
      <c r="L563" s="32"/>
      <c r="M563" s="142" t="s">
        <v>1</v>
      </c>
      <c r="N563" s="143" t="s">
        <v>37</v>
      </c>
      <c r="P563" s="144">
        <f>O563*H563</f>
        <v>0</v>
      </c>
      <c r="Q563" s="144">
        <v>0</v>
      </c>
      <c r="R563" s="144">
        <f>Q563*H563</f>
        <v>0</v>
      </c>
      <c r="S563" s="144">
        <v>0</v>
      </c>
      <c r="T563" s="145">
        <f>S563*H563</f>
        <v>0</v>
      </c>
      <c r="AR563" s="146" t="s">
        <v>174</v>
      </c>
      <c r="AT563" s="146" t="s">
        <v>143</v>
      </c>
      <c r="AU563" s="146" t="s">
        <v>78</v>
      </c>
      <c r="AY563" s="17" t="s">
        <v>141</v>
      </c>
      <c r="BE563" s="147">
        <f>IF(N563="základní",J563,0)</f>
        <v>0</v>
      </c>
      <c r="BF563" s="147">
        <f>IF(N563="snížená",J563,0)</f>
        <v>0</v>
      </c>
      <c r="BG563" s="147">
        <f>IF(N563="zákl. přenesená",J563,0)</f>
        <v>0</v>
      </c>
      <c r="BH563" s="147">
        <f>IF(N563="sníž. přenesená",J563,0)</f>
        <v>0</v>
      </c>
      <c r="BI563" s="147">
        <f>IF(N563="nulová",J563,0)</f>
        <v>0</v>
      </c>
      <c r="BJ563" s="17" t="s">
        <v>74</v>
      </c>
      <c r="BK563" s="147">
        <f>ROUND(I563*H563,2)</f>
        <v>0</v>
      </c>
      <c r="BL563" s="17" t="s">
        <v>174</v>
      </c>
      <c r="BM563" s="146" t="s">
        <v>657</v>
      </c>
    </row>
    <row r="564" spans="2:63" s="11" customFormat="1" ht="22.75" customHeight="1">
      <c r="B564" s="121"/>
      <c r="D564" s="122" t="s">
        <v>69</v>
      </c>
      <c r="E564" s="131" t="s">
        <v>658</v>
      </c>
      <c r="F564" s="131" t="s">
        <v>659</v>
      </c>
      <c r="I564" s="124"/>
      <c r="J564" s="132">
        <f>BK564</f>
        <v>0</v>
      </c>
      <c r="L564" s="121"/>
      <c r="M564" s="126"/>
      <c r="P564" s="127">
        <f>SUM(P565:P583)</f>
        <v>0</v>
      </c>
      <c r="R564" s="127">
        <f>SUM(R565:R583)</f>
        <v>0</v>
      </c>
      <c r="T564" s="128">
        <f>SUM(T565:T583)</f>
        <v>0</v>
      </c>
      <c r="AR564" s="122" t="s">
        <v>78</v>
      </c>
      <c r="AT564" s="129" t="s">
        <v>69</v>
      </c>
      <c r="AU564" s="129" t="s">
        <v>74</v>
      </c>
      <c r="AY564" s="122" t="s">
        <v>141</v>
      </c>
      <c r="BK564" s="130">
        <f>SUM(BK565:BK583)</f>
        <v>0</v>
      </c>
    </row>
    <row r="565" spans="2:65" s="1" customFormat="1" ht="55.5" customHeight="1">
      <c r="B565" s="133"/>
      <c r="C565" s="134" t="s">
        <v>402</v>
      </c>
      <c r="D565" s="134" t="s">
        <v>143</v>
      </c>
      <c r="E565" s="135" t="s">
        <v>660</v>
      </c>
      <c r="F565" s="136" t="s">
        <v>661</v>
      </c>
      <c r="G565" s="137" t="s">
        <v>662</v>
      </c>
      <c r="H565" s="138">
        <v>3</v>
      </c>
      <c r="I565" s="139"/>
      <c r="J565" s="140">
        <f aca="true" t="shared" si="0" ref="J565:J583">ROUND(I565*H565,2)</f>
        <v>0</v>
      </c>
      <c r="K565" s="141"/>
      <c r="L565" s="32"/>
      <c r="M565" s="142" t="s">
        <v>1</v>
      </c>
      <c r="N565" s="143" t="s">
        <v>37</v>
      </c>
      <c r="P565" s="144">
        <f aca="true" t="shared" si="1" ref="P565:P583">O565*H565</f>
        <v>0</v>
      </c>
      <c r="Q565" s="144">
        <v>0</v>
      </c>
      <c r="R565" s="144">
        <f aca="true" t="shared" si="2" ref="R565:R583">Q565*H565</f>
        <v>0</v>
      </c>
      <c r="S565" s="144">
        <v>0</v>
      </c>
      <c r="T565" s="145">
        <f aca="true" t="shared" si="3" ref="T565:T583">S565*H565</f>
        <v>0</v>
      </c>
      <c r="AR565" s="146" t="s">
        <v>174</v>
      </c>
      <c r="AT565" s="146" t="s">
        <v>143</v>
      </c>
      <c r="AU565" s="146" t="s">
        <v>78</v>
      </c>
      <c r="AY565" s="17" t="s">
        <v>141</v>
      </c>
      <c r="BE565" s="147">
        <f aca="true" t="shared" si="4" ref="BE565:BE583">IF(N565="základní",J565,0)</f>
        <v>0</v>
      </c>
      <c r="BF565" s="147">
        <f aca="true" t="shared" si="5" ref="BF565:BF583">IF(N565="snížená",J565,0)</f>
        <v>0</v>
      </c>
      <c r="BG565" s="147">
        <f aca="true" t="shared" si="6" ref="BG565:BG583">IF(N565="zákl. přenesená",J565,0)</f>
        <v>0</v>
      </c>
      <c r="BH565" s="147">
        <f aca="true" t="shared" si="7" ref="BH565:BH583">IF(N565="sníž. přenesená",J565,0)</f>
        <v>0</v>
      </c>
      <c r="BI565" s="147">
        <f aca="true" t="shared" si="8" ref="BI565:BI583">IF(N565="nulová",J565,0)</f>
        <v>0</v>
      </c>
      <c r="BJ565" s="17" t="s">
        <v>74</v>
      </c>
      <c r="BK565" s="147">
        <f aca="true" t="shared" si="9" ref="BK565:BK583">ROUND(I565*H565,2)</f>
        <v>0</v>
      </c>
      <c r="BL565" s="17" t="s">
        <v>174</v>
      </c>
      <c r="BM565" s="146" t="s">
        <v>663</v>
      </c>
    </row>
    <row r="566" spans="2:65" s="1" customFormat="1" ht="49" customHeight="1">
      <c r="B566" s="133"/>
      <c r="C566" s="134" t="s">
        <v>664</v>
      </c>
      <c r="D566" s="134" t="s">
        <v>143</v>
      </c>
      <c r="E566" s="135" t="s">
        <v>665</v>
      </c>
      <c r="F566" s="136" t="s">
        <v>666</v>
      </c>
      <c r="G566" s="137" t="s">
        <v>662</v>
      </c>
      <c r="H566" s="138">
        <v>1</v>
      </c>
      <c r="I566" s="139"/>
      <c r="J566" s="140">
        <f t="shared" si="0"/>
        <v>0</v>
      </c>
      <c r="K566" s="141"/>
      <c r="L566" s="32"/>
      <c r="M566" s="142" t="s">
        <v>1</v>
      </c>
      <c r="N566" s="143" t="s">
        <v>37</v>
      </c>
      <c r="P566" s="144">
        <f t="shared" si="1"/>
        <v>0</v>
      </c>
      <c r="Q566" s="144">
        <v>0</v>
      </c>
      <c r="R566" s="144">
        <f t="shared" si="2"/>
        <v>0</v>
      </c>
      <c r="S566" s="144">
        <v>0</v>
      </c>
      <c r="T566" s="145">
        <f t="shared" si="3"/>
        <v>0</v>
      </c>
      <c r="AR566" s="146" t="s">
        <v>174</v>
      </c>
      <c r="AT566" s="146" t="s">
        <v>143</v>
      </c>
      <c r="AU566" s="146" t="s">
        <v>78</v>
      </c>
      <c r="AY566" s="17" t="s">
        <v>141</v>
      </c>
      <c r="BE566" s="147">
        <f t="shared" si="4"/>
        <v>0</v>
      </c>
      <c r="BF566" s="147">
        <f t="shared" si="5"/>
        <v>0</v>
      </c>
      <c r="BG566" s="147">
        <f t="shared" si="6"/>
        <v>0</v>
      </c>
      <c r="BH566" s="147">
        <f t="shared" si="7"/>
        <v>0</v>
      </c>
      <c r="BI566" s="147">
        <f t="shared" si="8"/>
        <v>0</v>
      </c>
      <c r="BJ566" s="17" t="s">
        <v>74</v>
      </c>
      <c r="BK566" s="147">
        <f t="shared" si="9"/>
        <v>0</v>
      </c>
      <c r="BL566" s="17" t="s">
        <v>174</v>
      </c>
      <c r="BM566" s="146" t="s">
        <v>667</v>
      </c>
    </row>
    <row r="567" spans="2:65" s="1" customFormat="1" ht="49" customHeight="1">
      <c r="B567" s="133"/>
      <c r="C567" s="134" t="s">
        <v>409</v>
      </c>
      <c r="D567" s="134" t="s">
        <v>143</v>
      </c>
      <c r="E567" s="135" t="s">
        <v>668</v>
      </c>
      <c r="F567" s="136" t="s">
        <v>669</v>
      </c>
      <c r="G567" s="137" t="s">
        <v>662</v>
      </c>
      <c r="H567" s="138">
        <v>1</v>
      </c>
      <c r="I567" s="139"/>
      <c r="J567" s="140">
        <f t="shared" si="0"/>
        <v>0</v>
      </c>
      <c r="K567" s="141"/>
      <c r="L567" s="32"/>
      <c r="M567" s="142" t="s">
        <v>1</v>
      </c>
      <c r="N567" s="143" t="s">
        <v>37</v>
      </c>
      <c r="P567" s="144">
        <f t="shared" si="1"/>
        <v>0</v>
      </c>
      <c r="Q567" s="144">
        <v>0</v>
      </c>
      <c r="R567" s="144">
        <f t="shared" si="2"/>
        <v>0</v>
      </c>
      <c r="S567" s="144">
        <v>0</v>
      </c>
      <c r="T567" s="145">
        <f t="shared" si="3"/>
        <v>0</v>
      </c>
      <c r="AR567" s="146" t="s">
        <v>174</v>
      </c>
      <c r="AT567" s="146" t="s">
        <v>143</v>
      </c>
      <c r="AU567" s="146" t="s">
        <v>78</v>
      </c>
      <c r="AY567" s="17" t="s">
        <v>141</v>
      </c>
      <c r="BE567" s="147">
        <f t="shared" si="4"/>
        <v>0</v>
      </c>
      <c r="BF567" s="147">
        <f t="shared" si="5"/>
        <v>0</v>
      </c>
      <c r="BG567" s="147">
        <f t="shared" si="6"/>
        <v>0</v>
      </c>
      <c r="BH567" s="147">
        <f t="shared" si="7"/>
        <v>0</v>
      </c>
      <c r="BI567" s="147">
        <f t="shared" si="8"/>
        <v>0</v>
      </c>
      <c r="BJ567" s="17" t="s">
        <v>74</v>
      </c>
      <c r="BK567" s="147">
        <f t="shared" si="9"/>
        <v>0</v>
      </c>
      <c r="BL567" s="17" t="s">
        <v>174</v>
      </c>
      <c r="BM567" s="146" t="s">
        <v>670</v>
      </c>
    </row>
    <row r="568" spans="2:65" s="1" customFormat="1" ht="49" customHeight="1">
      <c r="B568" s="133"/>
      <c r="C568" s="134" t="s">
        <v>671</v>
      </c>
      <c r="D568" s="134" t="s">
        <v>143</v>
      </c>
      <c r="E568" s="135" t="s">
        <v>672</v>
      </c>
      <c r="F568" s="136" t="s">
        <v>673</v>
      </c>
      <c r="G568" s="137" t="s">
        <v>662</v>
      </c>
      <c r="H568" s="138">
        <v>1</v>
      </c>
      <c r="I568" s="139"/>
      <c r="J568" s="140">
        <f t="shared" si="0"/>
        <v>0</v>
      </c>
      <c r="K568" s="141"/>
      <c r="L568" s="32"/>
      <c r="M568" s="142" t="s">
        <v>1</v>
      </c>
      <c r="N568" s="143" t="s">
        <v>37</v>
      </c>
      <c r="P568" s="144">
        <f t="shared" si="1"/>
        <v>0</v>
      </c>
      <c r="Q568" s="144">
        <v>0</v>
      </c>
      <c r="R568" s="144">
        <f t="shared" si="2"/>
        <v>0</v>
      </c>
      <c r="S568" s="144">
        <v>0</v>
      </c>
      <c r="T568" s="145">
        <f t="shared" si="3"/>
        <v>0</v>
      </c>
      <c r="AR568" s="146" t="s">
        <v>174</v>
      </c>
      <c r="AT568" s="146" t="s">
        <v>143</v>
      </c>
      <c r="AU568" s="146" t="s">
        <v>78</v>
      </c>
      <c r="AY568" s="17" t="s">
        <v>141</v>
      </c>
      <c r="BE568" s="147">
        <f t="shared" si="4"/>
        <v>0</v>
      </c>
      <c r="BF568" s="147">
        <f t="shared" si="5"/>
        <v>0</v>
      </c>
      <c r="BG568" s="147">
        <f t="shared" si="6"/>
        <v>0</v>
      </c>
      <c r="BH568" s="147">
        <f t="shared" si="7"/>
        <v>0</v>
      </c>
      <c r="BI568" s="147">
        <f t="shared" si="8"/>
        <v>0</v>
      </c>
      <c r="BJ568" s="17" t="s">
        <v>74</v>
      </c>
      <c r="BK568" s="147">
        <f t="shared" si="9"/>
        <v>0</v>
      </c>
      <c r="BL568" s="17" t="s">
        <v>174</v>
      </c>
      <c r="BM568" s="146" t="s">
        <v>674</v>
      </c>
    </row>
    <row r="569" spans="2:65" s="1" customFormat="1" ht="49" customHeight="1">
      <c r="B569" s="133"/>
      <c r="C569" s="134" t="s">
        <v>413</v>
      </c>
      <c r="D569" s="134" t="s">
        <v>143</v>
      </c>
      <c r="E569" s="135" t="s">
        <v>675</v>
      </c>
      <c r="F569" s="136" t="s">
        <v>676</v>
      </c>
      <c r="G569" s="137" t="s">
        <v>662</v>
      </c>
      <c r="H569" s="138">
        <v>1</v>
      </c>
      <c r="I569" s="139"/>
      <c r="J569" s="140">
        <f t="shared" si="0"/>
        <v>0</v>
      </c>
      <c r="K569" s="141"/>
      <c r="L569" s="32"/>
      <c r="M569" s="142" t="s">
        <v>1</v>
      </c>
      <c r="N569" s="143" t="s">
        <v>37</v>
      </c>
      <c r="P569" s="144">
        <f t="shared" si="1"/>
        <v>0</v>
      </c>
      <c r="Q569" s="144">
        <v>0</v>
      </c>
      <c r="R569" s="144">
        <f t="shared" si="2"/>
        <v>0</v>
      </c>
      <c r="S569" s="144">
        <v>0</v>
      </c>
      <c r="T569" s="145">
        <f t="shared" si="3"/>
        <v>0</v>
      </c>
      <c r="AR569" s="146" t="s">
        <v>174</v>
      </c>
      <c r="AT569" s="146" t="s">
        <v>143</v>
      </c>
      <c r="AU569" s="146" t="s">
        <v>78</v>
      </c>
      <c r="AY569" s="17" t="s">
        <v>141</v>
      </c>
      <c r="BE569" s="147">
        <f t="shared" si="4"/>
        <v>0</v>
      </c>
      <c r="BF569" s="147">
        <f t="shared" si="5"/>
        <v>0</v>
      </c>
      <c r="BG569" s="147">
        <f t="shared" si="6"/>
        <v>0</v>
      </c>
      <c r="BH569" s="147">
        <f t="shared" si="7"/>
        <v>0</v>
      </c>
      <c r="BI569" s="147">
        <f t="shared" si="8"/>
        <v>0</v>
      </c>
      <c r="BJ569" s="17" t="s">
        <v>74</v>
      </c>
      <c r="BK569" s="147">
        <f t="shared" si="9"/>
        <v>0</v>
      </c>
      <c r="BL569" s="17" t="s">
        <v>174</v>
      </c>
      <c r="BM569" s="146" t="s">
        <v>677</v>
      </c>
    </row>
    <row r="570" spans="2:65" s="1" customFormat="1" ht="55.5" customHeight="1">
      <c r="B570" s="133"/>
      <c r="C570" s="134" t="s">
        <v>678</v>
      </c>
      <c r="D570" s="134" t="s">
        <v>143</v>
      </c>
      <c r="E570" s="135" t="s">
        <v>679</v>
      </c>
      <c r="F570" s="136" t="s">
        <v>680</v>
      </c>
      <c r="G570" s="137" t="s">
        <v>662</v>
      </c>
      <c r="H570" s="138">
        <v>1</v>
      </c>
      <c r="I570" s="139"/>
      <c r="J570" s="140">
        <f t="shared" si="0"/>
        <v>0</v>
      </c>
      <c r="K570" s="141"/>
      <c r="L570" s="32"/>
      <c r="M570" s="142" t="s">
        <v>1</v>
      </c>
      <c r="N570" s="143" t="s">
        <v>37</v>
      </c>
      <c r="P570" s="144">
        <f t="shared" si="1"/>
        <v>0</v>
      </c>
      <c r="Q570" s="144">
        <v>0</v>
      </c>
      <c r="R570" s="144">
        <f t="shared" si="2"/>
        <v>0</v>
      </c>
      <c r="S570" s="144">
        <v>0</v>
      </c>
      <c r="T570" s="145">
        <f t="shared" si="3"/>
        <v>0</v>
      </c>
      <c r="AR570" s="146" t="s">
        <v>174</v>
      </c>
      <c r="AT570" s="146" t="s">
        <v>143</v>
      </c>
      <c r="AU570" s="146" t="s">
        <v>78</v>
      </c>
      <c r="AY570" s="17" t="s">
        <v>141</v>
      </c>
      <c r="BE570" s="147">
        <f t="shared" si="4"/>
        <v>0</v>
      </c>
      <c r="BF570" s="147">
        <f t="shared" si="5"/>
        <v>0</v>
      </c>
      <c r="BG570" s="147">
        <f t="shared" si="6"/>
        <v>0</v>
      </c>
      <c r="BH570" s="147">
        <f t="shared" si="7"/>
        <v>0</v>
      </c>
      <c r="BI570" s="147">
        <f t="shared" si="8"/>
        <v>0</v>
      </c>
      <c r="BJ570" s="17" t="s">
        <v>74</v>
      </c>
      <c r="BK570" s="147">
        <f t="shared" si="9"/>
        <v>0</v>
      </c>
      <c r="BL570" s="17" t="s">
        <v>174</v>
      </c>
      <c r="BM570" s="146" t="s">
        <v>681</v>
      </c>
    </row>
    <row r="571" spans="2:65" s="1" customFormat="1" ht="49" customHeight="1">
      <c r="B571" s="133"/>
      <c r="C571" s="134" t="s">
        <v>417</v>
      </c>
      <c r="D571" s="134" t="s">
        <v>143</v>
      </c>
      <c r="E571" s="135" t="s">
        <v>682</v>
      </c>
      <c r="F571" s="136" t="s">
        <v>683</v>
      </c>
      <c r="G571" s="137" t="s">
        <v>662</v>
      </c>
      <c r="H571" s="138">
        <v>2</v>
      </c>
      <c r="I571" s="139"/>
      <c r="J571" s="140">
        <f t="shared" si="0"/>
        <v>0</v>
      </c>
      <c r="K571" s="141"/>
      <c r="L571" s="32"/>
      <c r="M571" s="142" t="s">
        <v>1</v>
      </c>
      <c r="N571" s="143" t="s">
        <v>37</v>
      </c>
      <c r="P571" s="144">
        <f t="shared" si="1"/>
        <v>0</v>
      </c>
      <c r="Q571" s="144">
        <v>0</v>
      </c>
      <c r="R571" s="144">
        <f t="shared" si="2"/>
        <v>0</v>
      </c>
      <c r="S571" s="144">
        <v>0</v>
      </c>
      <c r="T571" s="145">
        <f t="shared" si="3"/>
        <v>0</v>
      </c>
      <c r="AR571" s="146" t="s">
        <v>174</v>
      </c>
      <c r="AT571" s="146" t="s">
        <v>143</v>
      </c>
      <c r="AU571" s="146" t="s">
        <v>78</v>
      </c>
      <c r="AY571" s="17" t="s">
        <v>141</v>
      </c>
      <c r="BE571" s="147">
        <f t="shared" si="4"/>
        <v>0</v>
      </c>
      <c r="BF571" s="147">
        <f t="shared" si="5"/>
        <v>0</v>
      </c>
      <c r="BG571" s="147">
        <f t="shared" si="6"/>
        <v>0</v>
      </c>
      <c r="BH571" s="147">
        <f t="shared" si="7"/>
        <v>0</v>
      </c>
      <c r="BI571" s="147">
        <f t="shared" si="8"/>
        <v>0</v>
      </c>
      <c r="BJ571" s="17" t="s">
        <v>74</v>
      </c>
      <c r="BK571" s="147">
        <f t="shared" si="9"/>
        <v>0</v>
      </c>
      <c r="BL571" s="17" t="s">
        <v>174</v>
      </c>
      <c r="BM571" s="146" t="s">
        <v>684</v>
      </c>
    </row>
    <row r="572" spans="2:65" s="1" customFormat="1" ht="49" customHeight="1">
      <c r="B572" s="133"/>
      <c r="C572" s="134" t="s">
        <v>685</v>
      </c>
      <c r="D572" s="134" t="s">
        <v>143</v>
      </c>
      <c r="E572" s="135" t="s">
        <v>686</v>
      </c>
      <c r="F572" s="136" t="s">
        <v>687</v>
      </c>
      <c r="G572" s="137" t="s">
        <v>662</v>
      </c>
      <c r="H572" s="138">
        <v>1</v>
      </c>
      <c r="I572" s="139"/>
      <c r="J572" s="140">
        <f t="shared" si="0"/>
        <v>0</v>
      </c>
      <c r="K572" s="141"/>
      <c r="L572" s="32"/>
      <c r="M572" s="142" t="s">
        <v>1</v>
      </c>
      <c r="N572" s="143" t="s">
        <v>37</v>
      </c>
      <c r="P572" s="144">
        <f t="shared" si="1"/>
        <v>0</v>
      </c>
      <c r="Q572" s="144">
        <v>0</v>
      </c>
      <c r="R572" s="144">
        <f t="shared" si="2"/>
        <v>0</v>
      </c>
      <c r="S572" s="144">
        <v>0</v>
      </c>
      <c r="T572" s="145">
        <f t="shared" si="3"/>
        <v>0</v>
      </c>
      <c r="AR572" s="146" t="s">
        <v>174</v>
      </c>
      <c r="AT572" s="146" t="s">
        <v>143</v>
      </c>
      <c r="AU572" s="146" t="s">
        <v>78</v>
      </c>
      <c r="AY572" s="17" t="s">
        <v>141</v>
      </c>
      <c r="BE572" s="147">
        <f t="shared" si="4"/>
        <v>0</v>
      </c>
      <c r="BF572" s="147">
        <f t="shared" si="5"/>
        <v>0</v>
      </c>
      <c r="BG572" s="147">
        <f t="shared" si="6"/>
        <v>0</v>
      </c>
      <c r="BH572" s="147">
        <f t="shared" si="7"/>
        <v>0</v>
      </c>
      <c r="BI572" s="147">
        <f t="shared" si="8"/>
        <v>0</v>
      </c>
      <c r="BJ572" s="17" t="s">
        <v>74</v>
      </c>
      <c r="BK572" s="147">
        <f t="shared" si="9"/>
        <v>0</v>
      </c>
      <c r="BL572" s="17" t="s">
        <v>174</v>
      </c>
      <c r="BM572" s="146" t="s">
        <v>688</v>
      </c>
    </row>
    <row r="573" spans="2:65" s="1" customFormat="1" ht="49" customHeight="1">
      <c r="B573" s="133"/>
      <c r="C573" s="134" t="s">
        <v>423</v>
      </c>
      <c r="D573" s="134" t="s">
        <v>143</v>
      </c>
      <c r="E573" s="135" t="s">
        <v>689</v>
      </c>
      <c r="F573" s="136" t="s">
        <v>690</v>
      </c>
      <c r="G573" s="137" t="s">
        <v>662</v>
      </c>
      <c r="H573" s="138">
        <v>1</v>
      </c>
      <c r="I573" s="139"/>
      <c r="J573" s="140">
        <f t="shared" si="0"/>
        <v>0</v>
      </c>
      <c r="K573" s="141"/>
      <c r="L573" s="32"/>
      <c r="M573" s="142" t="s">
        <v>1</v>
      </c>
      <c r="N573" s="143" t="s">
        <v>37</v>
      </c>
      <c r="P573" s="144">
        <f t="shared" si="1"/>
        <v>0</v>
      </c>
      <c r="Q573" s="144">
        <v>0</v>
      </c>
      <c r="R573" s="144">
        <f t="shared" si="2"/>
        <v>0</v>
      </c>
      <c r="S573" s="144">
        <v>0</v>
      </c>
      <c r="T573" s="145">
        <f t="shared" si="3"/>
        <v>0</v>
      </c>
      <c r="AR573" s="146" t="s">
        <v>174</v>
      </c>
      <c r="AT573" s="146" t="s">
        <v>143</v>
      </c>
      <c r="AU573" s="146" t="s">
        <v>78</v>
      </c>
      <c r="AY573" s="17" t="s">
        <v>141</v>
      </c>
      <c r="BE573" s="147">
        <f t="shared" si="4"/>
        <v>0</v>
      </c>
      <c r="BF573" s="147">
        <f t="shared" si="5"/>
        <v>0</v>
      </c>
      <c r="BG573" s="147">
        <f t="shared" si="6"/>
        <v>0</v>
      </c>
      <c r="BH573" s="147">
        <f t="shared" si="7"/>
        <v>0</v>
      </c>
      <c r="BI573" s="147">
        <f t="shared" si="8"/>
        <v>0</v>
      </c>
      <c r="BJ573" s="17" t="s">
        <v>74</v>
      </c>
      <c r="BK573" s="147">
        <f t="shared" si="9"/>
        <v>0</v>
      </c>
      <c r="BL573" s="17" t="s">
        <v>174</v>
      </c>
      <c r="BM573" s="146" t="s">
        <v>691</v>
      </c>
    </row>
    <row r="574" spans="2:65" s="1" customFormat="1" ht="49" customHeight="1">
      <c r="B574" s="133"/>
      <c r="C574" s="134" t="s">
        <v>692</v>
      </c>
      <c r="D574" s="134" t="s">
        <v>143</v>
      </c>
      <c r="E574" s="135" t="s">
        <v>693</v>
      </c>
      <c r="F574" s="136" t="s">
        <v>694</v>
      </c>
      <c r="G574" s="137" t="s">
        <v>662</v>
      </c>
      <c r="H574" s="138">
        <v>1</v>
      </c>
      <c r="I574" s="139"/>
      <c r="J574" s="140">
        <f t="shared" si="0"/>
        <v>0</v>
      </c>
      <c r="K574" s="141"/>
      <c r="L574" s="32"/>
      <c r="M574" s="142" t="s">
        <v>1</v>
      </c>
      <c r="N574" s="143" t="s">
        <v>37</v>
      </c>
      <c r="P574" s="144">
        <f t="shared" si="1"/>
        <v>0</v>
      </c>
      <c r="Q574" s="144">
        <v>0</v>
      </c>
      <c r="R574" s="144">
        <f t="shared" si="2"/>
        <v>0</v>
      </c>
      <c r="S574" s="144">
        <v>0</v>
      </c>
      <c r="T574" s="145">
        <f t="shared" si="3"/>
        <v>0</v>
      </c>
      <c r="AR574" s="146" t="s">
        <v>174</v>
      </c>
      <c r="AT574" s="146" t="s">
        <v>143</v>
      </c>
      <c r="AU574" s="146" t="s">
        <v>78</v>
      </c>
      <c r="AY574" s="17" t="s">
        <v>141</v>
      </c>
      <c r="BE574" s="147">
        <f t="shared" si="4"/>
        <v>0</v>
      </c>
      <c r="BF574" s="147">
        <f t="shared" si="5"/>
        <v>0</v>
      </c>
      <c r="BG574" s="147">
        <f t="shared" si="6"/>
        <v>0</v>
      </c>
      <c r="BH574" s="147">
        <f t="shared" si="7"/>
        <v>0</v>
      </c>
      <c r="BI574" s="147">
        <f t="shared" si="8"/>
        <v>0</v>
      </c>
      <c r="BJ574" s="17" t="s">
        <v>74</v>
      </c>
      <c r="BK574" s="147">
        <f t="shared" si="9"/>
        <v>0</v>
      </c>
      <c r="BL574" s="17" t="s">
        <v>174</v>
      </c>
      <c r="BM574" s="146" t="s">
        <v>695</v>
      </c>
    </row>
    <row r="575" spans="2:65" s="1" customFormat="1" ht="16.5" customHeight="1">
      <c r="B575" s="133"/>
      <c r="C575" s="134" t="s">
        <v>432</v>
      </c>
      <c r="D575" s="134" t="s">
        <v>143</v>
      </c>
      <c r="E575" s="135" t="s">
        <v>696</v>
      </c>
      <c r="F575" s="136" t="s">
        <v>697</v>
      </c>
      <c r="G575" s="137" t="s">
        <v>662</v>
      </c>
      <c r="H575" s="138">
        <v>1</v>
      </c>
      <c r="I575" s="139"/>
      <c r="J575" s="140">
        <f t="shared" si="0"/>
        <v>0</v>
      </c>
      <c r="K575" s="141"/>
      <c r="L575" s="32"/>
      <c r="M575" s="142" t="s">
        <v>1</v>
      </c>
      <c r="N575" s="143" t="s">
        <v>37</v>
      </c>
      <c r="P575" s="144">
        <f t="shared" si="1"/>
        <v>0</v>
      </c>
      <c r="Q575" s="144">
        <v>0</v>
      </c>
      <c r="R575" s="144">
        <f t="shared" si="2"/>
        <v>0</v>
      </c>
      <c r="S575" s="144">
        <v>0</v>
      </c>
      <c r="T575" s="145">
        <f t="shared" si="3"/>
        <v>0</v>
      </c>
      <c r="AR575" s="146" t="s">
        <v>174</v>
      </c>
      <c r="AT575" s="146" t="s">
        <v>143</v>
      </c>
      <c r="AU575" s="146" t="s">
        <v>78</v>
      </c>
      <c r="AY575" s="17" t="s">
        <v>141</v>
      </c>
      <c r="BE575" s="147">
        <f t="shared" si="4"/>
        <v>0</v>
      </c>
      <c r="BF575" s="147">
        <f t="shared" si="5"/>
        <v>0</v>
      </c>
      <c r="BG575" s="147">
        <f t="shared" si="6"/>
        <v>0</v>
      </c>
      <c r="BH575" s="147">
        <f t="shared" si="7"/>
        <v>0</v>
      </c>
      <c r="BI575" s="147">
        <f t="shared" si="8"/>
        <v>0</v>
      </c>
      <c r="BJ575" s="17" t="s">
        <v>74</v>
      </c>
      <c r="BK575" s="147">
        <f t="shared" si="9"/>
        <v>0</v>
      </c>
      <c r="BL575" s="17" t="s">
        <v>174</v>
      </c>
      <c r="BM575" s="146" t="s">
        <v>698</v>
      </c>
    </row>
    <row r="576" spans="2:65" s="1" customFormat="1" ht="55.5" customHeight="1">
      <c r="B576" s="133"/>
      <c r="C576" s="134" t="s">
        <v>699</v>
      </c>
      <c r="D576" s="134" t="s">
        <v>143</v>
      </c>
      <c r="E576" s="135" t="s">
        <v>700</v>
      </c>
      <c r="F576" s="136" t="s">
        <v>701</v>
      </c>
      <c r="G576" s="137" t="s">
        <v>662</v>
      </c>
      <c r="H576" s="138">
        <v>3</v>
      </c>
      <c r="I576" s="139"/>
      <c r="J576" s="140">
        <f t="shared" si="0"/>
        <v>0</v>
      </c>
      <c r="K576" s="141"/>
      <c r="L576" s="32"/>
      <c r="M576" s="142" t="s">
        <v>1</v>
      </c>
      <c r="N576" s="143" t="s">
        <v>37</v>
      </c>
      <c r="P576" s="144">
        <f t="shared" si="1"/>
        <v>0</v>
      </c>
      <c r="Q576" s="144">
        <v>0</v>
      </c>
      <c r="R576" s="144">
        <f t="shared" si="2"/>
        <v>0</v>
      </c>
      <c r="S576" s="144">
        <v>0</v>
      </c>
      <c r="T576" s="145">
        <f t="shared" si="3"/>
        <v>0</v>
      </c>
      <c r="AR576" s="146" t="s">
        <v>174</v>
      </c>
      <c r="AT576" s="146" t="s">
        <v>143</v>
      </c>
      <c r="AU576" s="146" t="s">
        <v>78</v>
      </c>
      <c r="AY576" s="17" t="s">
        <v>141</v>
      </c>
      <c r="BE576" s="147">
        <f t="shared" si="4"/>
        <v>0</v>
      </c>
      <c r="BF576" s="147">
        <f t="shared" si="5"/>
        <v>0</v>
      </c>
      <c r="BG576" s="147">
        <f t="shared" si="6"/>
        <v>0</v>
      </c>
      <c r="BH576" s="147">
        <f t="shared" si="7"/>
        <v>0</v>
      </c>
      <c r="BI576" s="147">
        <f t="shared" si="8"/>
        <v>0</v>
      </c>
      <c r="BJ576" s="17" t="s">
        <v>74</v>
      </c>
      <c r="BK576" s="147">
        <f t="shared" si="9"/>
        <v>0</v>
      </c>
      <c r="BL576" s="17" t="s">
        <v>174</v>
      </c>
      <c r="BM576" s="146" t="s">
        <v>702</v>
      </c>
    </row>
    <row r="577" spans="2:65" s="1" customFormat="1" ht="55.5" customHeight="1">
      <c r="B577" s="133"/>
      <c r="C577" s="134" t="s">
        <v>438</v>
      </c>
      <c r="D577" s="134" t="s">
        <v>143</v>
      </c>
      <c r="E577" s="135" t="s">
        <v>703</v>
      </c>
      <c r="F577" s="136" t="s">
        <v>704</v>
      </c>
      <c r="G577" s="137" t="s">
        <v>662</v>
      </c>
      <c r="H577" s="138">
        <v>1</v>
      </c>
      <c r="I577" s="139"/>
      <c r="J577" s="140">
        <f t="shared" si="0"/>
        <v>0</v>
      </c>
      <c r="K577" s="141"/>
      <c r="L577" s="32"/>
      <c r="M577" s="142" t="s">
        <v>1</v>
      </c>
      <c r="N577" s="143" t="s">
        <v>37</v>
      </c>
      <c r="P577" s="144">
        <f t="shared" si="1"/>
        <v>0</v>
      </c>
      <c r="Q577" s="144">
        <v>0</v>
      </c>
      <c r="R577" s="144">
        <f t="shared" si="2"/>
        <v>0</v>
      </c>
      <c r="S577" s="144">
        <v>0</v>
      </c>
      <c r="T577" s="145">
        <f t="shared" si="3"/>
        <v>0</v>
      </c>
      <c r="AR577" s="146" t="s">
        <v>174</v>
      </c>
      <c r="AT577" s="146" t="s">
        <v>143</v>
      </c>
      <c r="AU577" s="146" t="s">
        <v>78</v>
      </c>
      <c r="AY577" s="17" t="s">
        <v>141</v>
      </c>
      <c r="BE577" s="147">
        <f t="shared" si="4"/>
        <v>0</v>
      </c>
      <c r="BF577" s="147">
        <f t="shared" si="5"/>
        <v>0</v>
      </c>
      <c r="BG577" s="147">
        <f t="shared" si="6"/>
        <v>0</v>
      </c>
      <c r="BH577" s="147">
        <f t="shared" si="7"/>
        <v>0</v>
      </c>
      <c r="BI577" s="147">
        <f t="shared" si="8"/>
        <v>0</v>
      </c>
      <c r="BJ577" s="17" t="s">
        <v>74</v>
      </c>
      <c r="BK577" s="147">
        <f t="shared" si="9"/>
        <v>0</v>
      </c>
      <c r="BL577" s="17" t="s">
        <v>174</v>
      </c>
      <c r="BM577" s="146" t="s">
        <v>705</v>
      </c>
    </row>
    <row r="578" spans="2:65" s="1" customFormat="1" ht="55.5" customHeight="1">
      <c r="B578" s="133"/>
      <c r="C578" s="134" t="s">
        <v>706</v>
      </c>
      <c r="D578" s="134" t="s">
        <v>143</v>
      </c>
      <c r="E578" s="135" t="s">
        <v>707</v>
      </c>
      <c r="F578" s="136" t="s">
        <v>708</v>
      </c>
      <c r="G578" s="137" t="s">
        <v>662</v>
      </c>
      <c r="H578" s="138">
        <v>3</v>
      </c>
      <c r="I578" s="139"/>
      <c r="J578" s="140">
        <f t="shared" si="0"/>
        <v>0</v>
      </c>
      <c r="K578" s="141"/>
      <c r="L578" s="32"/>
      <c r="M578" s="142" t="s">
        <v>1</v>
      </c>
      <c r="N578" s="143" t="s">
        <v>37</v>
      </c>
      <c r="P578" s="144">
        <f t="shared" si="1"/>
        <v>0</v>
      </c>
      <c r="Q578" s="144">
        <v>0</v>
      </c>
      <c r="R578" s="144">
        <f t="shared" si="2"/>
        <v>0</v>
      </c>
      <c r="S578" s="144">
        <v>0</v>
      </c>
      <c r="T578" s="145">
        <f t="shared" si="3"/>
        <v>0</v>
      </c>
      <c r="AR578" s="146" t="s">
        <v>174</v>
      </c>
      <c r="AT578" s="146" t="s">
        <v>143</v>
      </c>
      <c r="AU578" s="146" t="s">
        <v>78</v>
      </c>
      <c r="AY578" s="17" t="s">
        <v>141</v>
      </c>
      <c r="BE578" s="147">
        <f t="shared" si="4"/>
        <v>0</v>
      </c>
      <c r="BF578" s="147">
        <f t="shared" si="5"/>
        <v>0</v>
      </c>
      <c r="BG578" s="147">
        <f t="shared" si="6"/>
        <v>0</v>
      </c>
      <c r="BH578" s="147">
        <f t="shared" si="7"/>
        <v>0</v>
      </c>
      <c r="BI578" s="147">
        <f t="shared" si="8"/>
        <v>0</v>
      </c>
      <c r="BJ578" s="17" t="s">
        <v>74</v>
      </c>
      <c r="BK578" s="147">
        <f t="shared" si="9"/>
        <v>0</v>
      </c>
      <c r="BL578" s="17" t="s">
        <v>174</v>
      </c>
      <c r="BM578" s="146" t="s">
        <v>709</v>
      </c>
    </row>
    <row r="579" spans="2:65" s="1" customFormat="1" ht="44.25" customHeight="1">
      <c r="B579" s="133"/>
      <c r="C579" s="134" t="s">
        <v>447</v>
      </c>
      <c r="D579" s="134" t="s">
        <v>143</v>
      </c>
      <c r="E579" s="135" t="s">
        <v>710</v>
      </c>
      <c r="F579" s="136" t="s">
        <v>711</v>
      </c>
      <c r="G579" s="137" t="s">
        <v>662</v>
      </c>
      <c r="H579" s="138">
        <v>1</v>
      </c>
      <c r="I579" s="139"/>
      <c r="J579" s="140">
        <f t="shared" si="0"/>
        <v>0</v>
      </c>
      <c r="K579" s="141"/>
      <c r="L579" s="32"/>
      <c r="M579" s="142" t="s">
        <v>1</v>
      </c>
      <c r="N579" s="143" t="s">
        <v>37</v>
      </c>
      <c r="P579" s="144">
        <f t="shared" si="1"/>
        <v>0</v>
      </c>
      <c r="Q579" s="144">
        <v>0</v>
      </c>
      <c r="R579" s="144">
        <f t="shared" si="2"/>
        <v>0</v>
      </c>
      <c r="S579" s="144">
        <v>0</v>
      </c>
      <c r="T579" s="145">
        <f t="shared" si="3"/>
        <v>0</v>
      </c>
      <c r="AR579" s="146" t="s">
        <v>174</v>
      </c>
      <c r="AT579" s="146" t="s">
        <v>143</v>
      </c>
      <c r="AU579" s="146" t="s">
        <v>78</v>
      </c>
      <c r="AY579" s="17" t="s">
        <v>141</v>
      </c>
      <c r="BE579" s="147">
        <f t="shared" si="4"/>
        <v>0</v>
      </c>
      <c r="BF579" s="147">
        <f t="shared" si="5"/>
        <v>0</v>
      </c>
      <c r="BG579" s="147">
        <f t="shared" si="6"/>
        <v>0</v>
      </c>
      <c r="BH579" s="147">
        <f t="shared" si="7"/>
        <v>0</v>
      </c>
      <c r="BI579" s="147">
        <f t="shared" si="8"/>
        <v>0</v>
      </c>
      <c r="BJ579" s="17" t="s">
        <v>74</v>
      </c>
      <c r="BK579" s="147">
        <f t="shared" si="9"/>
        <v>0</v>
      </c>
      <c r="BL579" s="17" t="s">
        <v>174</v>
      </c>
      <c r="BM579" s="146" t="s">
        <v>712</v>
      </c>
    </row>
    <row r="580" spans="2:65" s="1" customFormat="1" ht="37.75" customHeight="1">
      <c r="B580" s="133"/>
      <c r="C580" s="134" t="s">
        <v>713</v>
      </c>
      <c r="D580" s="134" t="s">
        <v>143</v>
      </c>
      <c r="E580" s="135" t="s">
        <v>714</v>
      </c>
      <c r="F580" s="136" t="s">
        <v>715</v>
      </c>
      <c r="G580" s="137" t="s">
        <v>380</v>
      </c>
      <c r="H580" s="138">
        <v>4.145</v>
      </c>
      <c r="I580" s="139"/>
      <c r="J580" s="140">
        <f t="shared" si="0"/>
        <v>0</v>
      </c>
      <c r="K580" s="141"/>
      <c r="L580" s="32"/>
      <c r="M580" s="142" t="s">
        <v>1</v>
      </c>
      <c r="N580" s="143" t="s">
        <v>37</v>
      </c>
      <c r="P580" s="144">
        <f t="shared" si="1"/>
        <v>0</v>
      </c>
      <c r="Q580" s="144">
        <v>0</v>
      </c>
      <c r="R580" s="144">
        <f t="shared" si="2"/>
        <v>0</v>
      </c>
      <c r="S580" s="144">
        <v>0</v>
      </c>
      <c r="T580" s="145">
        <f t="shared" si="3"/>
        <v>0</v>
      </c>
      <c r="AR580" s="146" t="s">
        <v>174</v>
      </c>
      <c r="AT580" s="146" t="s">
        <v>143</v>
      </c>
      <c r="AU580" s="146" t="s">
        <v>78</v>
      </c>
      <c r="AY580" s="17" t="s">
        <v>141</v>
      </c>
      <c r="BE580" s="147">
        <f t="shared" si="4"/>
        <v>0</v>
      </c>
      <c r="BF580" s="147">
        <f t="shared" si="5"/>
        <v>0</v>
      </c>
      <c r="BG580" s="147">
        <f t="shared" si="6"/>
        <v>0</v>
      </c>
      <c r="BH580" s="147">
        <f t="shared" si="7"/>
        <v>0</v>
      </c>
      <c r="BI580" s="147">
        <f t="shared" si="8"/>
        <v>0</v>
      </c>
      <c r="BJ580" s="17" t="s">
        <v>74</v>
      </c>
      <c r="BK580" s="147">
        <f t="shared" si="9"/>
        <v>0</v>
      </c>
      <c r="BL580" s="17" t="s">
        <v>174</v>
      </c>
      <c r="BM580" s="146" t="s">
        <v>716</v>
      </c>
    </row>
    <row r="581" spans="2:65" s="1" customFormat="1" ht="44.25" customHeight="1">
      <c r="B581" s="133"/>
      <c r="C581" s="134" t="s">
        <v>452</v>
      </c>
      <c r="D581" s="134" t="s">
        <v>143</v>
      </c>
      <c r="E581" s="135" t="s">
        <v>717</v>
      </c>
      <c r="F581" s="136" t="s">
        <v>718</v>
      </c>
      <c r="G581" s="137" t="s">
        <v>662</v>
      </c>
      <c r="H581" s="138">
        <v>1</v>
      </c>
      <c r="I581" s="139"/>
      <c r="J581" s="140">
        <f t="shared" si="0"/>
        <v>0</v>
      </c>
      <c r="K581" s="141"/>
      <c r="L581" s="32"/>
      <c r="M581" s="142" t="s">
        <v>1</v>
      </c>
      <c r="N581" s="143" t="s">
        <v>37</v>
      </c>
      <c r="P581" s="144">
        <f t="shared" si="1"/>
        <v>0</v>
      </c>
      <c r="Q581" s="144">
        <v>0</v>
      </c>
      <c r="R581" s="144">
        <f t="shared" si="2"/>
        <v>0</v>
      </c>
      <c r="S581" s="144">
        <v>0</v>
      </c>
      <c r="T581" s="145">
        <f t="shared" si="3"/>
        <v>0</v>
      </c>
      <c r="AR581" s="146" t="s">
        <v>174</v>
      </c>
      <c r="AT581" s="146" t="s">
        <v>143</v>
      </c>
      <c r="AU581" s="146" t="s">
        <v>78</v>
      </c>
      <c r="AY581" s="17" t="s">
        <v>141</v>
      </c>
      <c r="BE581" s="147">
        <f t="shared" si="4"/>
        <v>0</v>
      </c>
      <c r="BF581" s="147">
        <f t="shared" si="5"/>
        <v>0</v>
      </c>
      <c r="BG581" s="147">
        <f t="shared" si="6"/>
        <v>0</v>
      </c>
      <c r="BH581" s="147">
        <f t="shared" si="7"/>
        <v>0</v>
      </c>
      <c r="BI581" s="147">
        <f t="shared" si="8"/>
        <v>0</v>
      </c>
      <c r="BJ581" s="17" t="s">
        <v>74</v>
      </c>
      <c r="BK581" s="147">
        <f t="shared" si="9"/>
        <v>0</v>
      </c>
      <c r="BL581" s="17" t="s">
        <v>174</v>
      </c>
      <c r="BM581" s="146" t="s">
        <v>719</v>
      </c>
    </row>
    <row r="582" spans="2:65" s="1" customFormat="1" ht="44.25" customHeight="1">
      <c r="B582" s="133"/>
      <c r="C582" s="134" t="s">
        <v>720</v>
      </c>
      <c r="D582" s="134" t="s">
        <v>143</v>
      </c>
      <c r="E582" s="135" t="s">
        <v>721</v>
      </c>
      <c r="F582" s="136" t="s">
        <v>722</v>
      </c>
      <c r="G582" s="137" t="s">
        <v>662</v>
      </c>
      <c r="H582" s="138">
        <v>1</v>
      </c>
      <c r="I582" s="139"/>
      <c r="J582" s="140">
        <f t="shared" si="0"/>
        <v>0</v>
      </c>
      <c r="K582" s="141"/>
      <c r="L582" s="32"/>
      <c r="M582" s="142" t="s">
        <v>1</v>
      </c>
      <c r="N582" s="143" t="s">
        <v>37</v>
      </c>
      <c r="P582" s="144">
        <f t="shared" si="1"/>
        <v>0</v>
      </c>
      <c r="Q582" s="144">
        <v>0</v>
      </c>
      <c r="R582" s="144">
        <f t="shared" si="2"/>
        <v>0</v>
      </c>
      <c r="S582" s="144">
        <v>0</v>
      </c>
      <c r="T582" s="145">
        <f t="shared" si="3"/>
        <v>0</v>
      </c>
      <c r="AR582" s="146" t="s">
        <v>174</v>
      </c>
      <c r="AT582" s="146" t="s">
        <v>143</v>
      </c>
      <c r="AU582" s="146" t="s">
        <v>78</v>
      </c>
      <c r="AY582" s="17" t="s">
        <v>141</v>
      </c>
      <c r="BE582" s="147">
        <f t="shared" si="4"/>
        <v>0</v>
      </c>
      <c r="BF582" s="147">
        <f t="shared" si="5"/>
        <v>0</v>
      </c>
      <c r="BG582" s="147">
        <f t="shared" si="6"/>
        <v>0</v>
      </c>
      <c r="BH582" s="147">
        <f t="shared" si="7"/>
        <v>0</v>
      </c>
      <c r="BI582" s="147">
        <f t="shared" si="8"/>
        <v>0</v>
      </c>
      <c r="BJ582" s="17" t="s">
        <v>74</v>
      </c>
      <c r="BK582" s="147">
        <f t="shared" si="9"/>
        <v>0</v>
      </c>
      <c r="BL582" s="17" t="s">
        <v>174</v>
      </c>
      <c r="BM582" s="146" t="s">
        <v>723</v>
      </c>
    </row>
    <row r="583" spans="2:65" s="1" customFormat="1" ht="24.15" customHeight="1">
      <c r="B583" s="133"/>
      <c r="C583" s="134" t="s">
        <v>461</v>
      </c>
      <c r="D583" s="134" t="s">
        <v>143</v>
      </c>
      <c r="E583" s="135" t="s">
        <v>724</v>
      </c>
      <c r="F583" s="136" t="s">
        <v>725</v>
      </c>
      <c r="G583" s="137" t="s">
        <v>231</v>
      </c>
      <c r="H583" s="138">
        <v>1</v>
      </c>
      <c r="I583" s="139"/>
      <c r="J583" s="140">
        <f t="shared" si="0"/>
        <v>0</v>
      </c>
      <c r="K583" s="141"/>
      <c r="L583" s="32"/>
      <c r="M583" s="142" t="s">
        <v>1</v>
      </c>
      <c r="N583" s="143" t="s">
        <v>37</v>
      </c>
      <c r="P583" s="144">
        <f t="shared" si="1"/>
        <v>0</v>
      </c>
      <c r="Q583" s="144">
        <v>0</v>
      </c>
      <c r="R583" s="144">
        <f t="shared" si="2"/>
        <v>0</v>
      </c>
      <c r="S583" s="144">
        <v>0</v>
      </c>
      <c r="T583" s="145">
        <f t="shared" si="3"/>
        <v>0</v>
      </c>
      <c r="AR583" s="146" t="s">
        <v>174</v>
      </c>
      <c r="AT583" s="146" t="s">
        <v>143</v>
      </c>
      <c r="AU583" s="146" t="s">
        <v>78</v>
      </c>
      <c r="AY583" s="17" t="s">
        <v>141</v>
      </c>
      <c r="BE583" s="147">
        <f t="shared" si="4"/>
        <v>0</v>
      </c>
      <c r="BF583" s="147">
        <f t="shared" si="5"/>
        <v>0</v>
      </c>
      <c r="BG583" s="147">
        <f t="shared" si="6"/>
        <v>0</v>
      </c>
      <c r="BH583" s="147">
        <f t="shared" si="7"/>
        <v>0</v>
      </c>
      <c r="BI583" s="147">
        <f t="shared" si="8"/>
        <v>0</v>
      </c>
      <c r="BJ583" s="17" t="s">
        <v>74</v>
      </c>
      <c r="BK583" s="147">
        <f t="shared" si="9"/>
        <v>0</v>
      </c>
      <c r="BL583" s="17" t="s">
        <v>174</v>
      </c>
      <c r="BM583" s="146" t="s">
        <v>726</v>
      </c>
    </row>
    <row r="584" spans="2:63" s="11" customFormat="1" ht="22.75" customHeight="1">
      <c r="B584" s="121"/>
      <c r="D584" s="122" t="s">
        <v>69</v>
      </c>
      <c r="E584" s="131" t="s">
        <v>727</v>
      </c>
      <c r="F584" s="131" t="s">
        <v>728</v>
      </c>
      <c r="I584" s="124"/>
      <c r="J584" s="132">
        <f>BK584</f>
        <v>0</v>
      </c>
      <c r="L584" s="121"/>
      <c r="M584" s="126"/>
      <c r="P584" s="127">
        <f>SUM(P585:P634)</f>
        <v>0</v>
      </c>
      <c r="R584" s="127">
        <f>SUM(R585:R634)</f>
        <v>0</v>
      </c>
      <c r="T584" s="128">
        <f>SUM(T585:T634)</f>
        <v>0</v>
      </c>
      <c r="AR584" s="122" t="s">
        <v>78</v>
      </c>
      <c r="AT584" s="129" t="s">
        <v>69</v>
      </c>
      <c r="AU584" s="129" t="s">
        <v>74</v>
      </c>
      <c r="AY584" s="122" t="s">
        <v>141</v>
      </c>
      <c r="BK584" s="130">
        <f>SUM(BK585:BK634)</f>
        <v>0</v>
      </c>
    </row>
    <row r="585" spans="2:65" s="1" customFormat="1" ht="55.5" customHeight="1">
      <c r="B585" s="133"/>
      <c r="C585" s="134" t="s">
        <v>729</v>
      </c>
      <c r="D585" s="134" t="s">
        <v>143</v>
      </c>
      <c r="E585" s="135" t="s">
        <v>730</v>
      </c>
      <c r="F585" s="136" t="s">
        <v>731</v>
      </c>
      <c r="G585" s="137" t="s">
        <v>662</v>
      </c>
      <c r="H585" s="138">
        <v>1</v>
      </c>
      <c r="I585" s="139"/>
      <c r="J585" s="140">
        <f>ROUND(I585*H585,2)</f>
        <v>0</v>
      </c>
      <c r="K585" s="141"/>
      <c r="L585" s="32"/>
      <c r="M585" s="142" t="s">
        <v>1</v>
      </c>
      <c r="N585" s="143" t="s">
        <v>37</v>
      </c>
      <c r="P585" s="144">
        <f>O585*H585</f>
        <v>0</v>
      </c>
      <c r="Q585" s="144">
        <v>0</v>
      </c>
      <c r="R585" s="144">
        <f>Q585*H585</f>
        <v>0</v>
      </c>
      <c r="S585" s="144">
        <v>0</v>
      </c>
      <c r="T585" s="145">
        <f>S585*H585</f>
        <v>0</v>
      </c>
      <c r="AR585" s="146" t="s">
        <v>174</v>
      </c>
      <c r="AT585" s="146" t="s">
        <v>143</v>
      </c>
      <c r="AU585" s="146" t="s">
        <v>78</v>
      </c>
      <c r="AY585" s="17" t="s">
        <v>141</v>
      </c>
      <c r="BE585" s="147">
        <f>IF(N585="základní",J585,0)</f>
        <v>0</v>
      </c>
      <c r="BF585" s="147">
        <f>IF(N585="snížená",J585,0)</f>
        <v>0</v>
      </c>
      <c r="BG585" s="147">
        <f>IF(N585="zákl. přenesená",J585,0)</f>
        <v>0</v>
      </c>
      <c r="BH585" s="147">
        <f>IF(N585="sníž. přenesená",J585,0)</f>
        <v>0</v>
      </c>
      <c r="BI585" s="147">
        <f>IF(N585="nulová",J585,0)</f>
        <v>0</v>
      </c>
      <c r="BJ585" s="17" t="s">
        <v>74</v>
      </c>
      <c r="BK585" s="147">
        <f>ROUND(I585*H585,2)</f>
        <v>0</v>
      </c>
      <c r="BL585" s="17" t="s">
        <v>174</v>
      </c>
      <c r="BM585" s="146" t="s">
        <v>732</v>
      </c>
    </row>
    <row r="586" spans="2:65" s="1" customFormat="1" ht="37.75" customHeight="1">
      <c r="B586" s="133"/>
      <c r="C586" s="134" t="s">
        <v>468</v>
      </c>
      <c r="D586" s="134" t="s">
        <v>143</v>
      </c>
      <c r="E586" s="135" t="s">
        <v>733</v>
      </c>
      <c r="F586" s="136" t="s">
        <v>734</v>
      </c>
      <c r="G586" s="137" t="s">
        <v>380</v>
      </c>
      <c r="H586" s="138">
        <v>26.8</v>
      </c>
      <c r="I586" s="139"/>
      <c r="J586" s="140">
        <f>ROUND(I586*H586,2)</f>
        <v>0</v>
      </c>
      <c r="K586" s="141"/>
      <c r="L586" s="32"/>
      <c r="M586" s="142" t="s">
        <v>1</v>
      </c>
      <c r="N586" s="143" t="s">
        <v>37</v>
      </c>
      <c r="P586" s="144">
        <f>O586*H586</f>
        <v>0</v>
      </c>
      <c r="Q586" s="144">
        <v>0</v>
      </c>
      <c r="R586" s="144">
        <f>Q586*H586</f>
        <v>0</v>
      </c>
      <c r="S586" s="144">
        <v>0</v>
      </c>
      <c r="T586" s="145">
        <f>S586*H586</f>
        <v>0</v>
      </c>
      <c r="AR586" s="146" t="s">
        <v>174</v>
      </c>
      <c r="AT586" s="146" t="s">
        <v>143</v>
      </c>
      <c r="AU586" s="146" t="s">
        <v>78</v>
      </c>
      <c r="AY586" s="17" t="s">
        <v>141</v>
      </c>
      <c r="BE586" s="147">
        <f>IF(N586="základní",J586,0)</f>
        <v>0</v>
      </c>
      <c r="BF586" s="147">
        <f>IF(N586="snížená",J586,0)</f>
        <v>0</v>
      </c>
      <c r="BG586" s="147">
        <f>IF(N586="zákl. přenesená",J586,0)</f>
        <v>0</v>
      </c>
      <c r="BH586" s="147">
        <f>IF(N586="sníž. přenesená",J586,0)</f>
        <v>0</v>
      </c>
      <c r="BI586" s="147">
        <f>IF(N586="nulová",J586,0)</f>
        <v>0</v>
      </c>
      <c r="BJ586" s="17" t="s">
        <v>74</v>
      </c>
      <c r="BK586" s="147">
        <f>ROUND(I586*H586,2)</f>
        <v>0</v>
      </c>
      <c r="BL586" s="17" t="s">
        <v>174</v>
      </c>
      <c r="BM586" s="146" t="s">
        <v>735</v>
      </c>
    </row>
    <row r="587" spans="2:51" s="12" customFormat="1" ht="12">
      <c r="B587" s="148"/>
      <c r="D587" s="149" t="s">
        <v>147</v>
      </c>
      <c r="E587" s="150" t="s">
        <v>1</v>
      </c>
      <c r="F587" s="151" t="s">
        <v>736</v>
      </c>
      <c r="H587" s="150" t="s">
        <v>1</v>
      </c>
      <c r="I587" s="152"/>
      <c r="L587" s="148"/>
      <c r="M587" s="153"/>
      <c r="T587" s="154"/>
      <c r="AT587" s="150" t="s">
        <v>147</v>
      </c>
      <c r="AU587" s="150" t="s">
        <v>78</v>
      </c>
      <c r="AV587" s="12" t="s">
        <v>74</v>
      </c>
      <c r="AW587" s="12" t="s">
        <v>29</v>
      </c>
      <c r="AX587" s="12" t="s">
        <v>70</v>
      </c>
      <c r="AY587" s="150" t="s">
        <v>141</v>
      </c>
    </row>
    <row r="588" spans="2:51" s="13" customFormat="1" ht="12">
      <c r="B588" s="155"/>
      <c r="D588" s="149" t="s">
        <v>147</v>
      </c>
      <c r="E588" s="156" t="s">
        <v>1</v>
      </c>
      <c r="F588" s="157" t="s">
        <v>737</v>
      </c>
      <c r="H588" s="158">
        <v>26.8</v>
      </c>
      <c r="I588" s="159"/>
      <c r="L588" s="155"/>
      <c r="M588" s="160"/>
      <c r="T588" s="161"/>
      <c r="AT588" s="156" t="s">
        <v>147</v>
      </c>
      <c r="AU588" s="156" t="s">
        <v>78</v>
      </c>
      <c r="AV588" s="13" t="s">
        <v>78</v>
      </c>
      <c r="AW588" s="13" t="s">
        <v>29</v>
      </c>
      <c r="AX588" s="13" t="s">
        <v>70</v>
      </c>
      <c r="AY588" s="156" t="s">
        <v>141</v>
      </c>
    </row>
    <row r="589" spans="2:51" s="14" customFormat="1" ht="12">
      <c r="B589" s="162"/>
      <c r="D589" s="149" t="s">
        <v>147</v>
      </c>
      <c r="E589" s="163" t="s">
        <v>1</v>
      </c>
      <c r="F589" s="164" t="s">
        <v>151</v>
      </c>
      <c r="H589" s="165">
        <v>26.8</v>
      </c>
      <c r="I589" s="166"/>
      <c r="L589" s="162"/>
      <c r="M589" s="167"/>
      <c r="T589" s="168"/>
      <c r="AT589" s="163" t="s">
        <v>147</v>
      </c>
      <c r="AU589" s="163" t="s">
        <v>78</v>
      </c>
      <c r="AV589" s="14" t="s">
        <v>82</v>
      </c>
      <c r="AW589" s="14" t="s">
        <v>29</v>
      </c>
      <c r="AX589" s="14" t="s">
        <v>74</v>
      </c>
      <c r="AY589" s="163" t="s">
        <v>141</v>
      </c>
    </row>
    <row r="590" spans="2:65" s="1" customFormat="1" ht="44.25" customHeight="1">
      <c r="B590" s="133"/>
      <c r="C590" s="134" t="s">
        <v>738</v>
      </c>
      <c r="D590" s="134" t="s">
        <v>143</v>
      </c>
      <c r="E590" s="135" t="s">
        <v>739</v>
      </c>
      <c r="F590" s="136" t="s">
        <v>740</v>
      </c>
      <c r="G590" s="137" t="s">
        <v>741</v>
      </c>
      <c r="H590" s="138">
        <v>13.19</v>
      </c>
      <c r="I590" s="139"/>
      <c r="J590" s="140">
        <f aca="true" t="shared" si="10" ref="J590:J595">ROUND(I590*H590,2)</f>
        <v>0</v>
      </c>
      <c r="K590" s="141"/>
      <c r="L590" s="32"/>
      <c r="M590" s="142" t="s">
        <v>1</v>
      </c>
      <c r="N590" s="143" t="s">
        <v>37</v>
      </c>
      <c r="P590" s="144">
        <f aca="true" t="shared" si="11" ref="P590:P595">O590*H590</f>
        <v>0</v>
      </c>
      <c r="Q590" s="144">
        <v>0</v>
      </c>
      <c r="R590" s="144">
        <f aca="true" t="shared" si="12" ref="R590:R595">Q590*H590</f>
        <v>0</v>
      </c>
      <c r="S590" s="144">
        <v>0</v>
      </c>
      <c r="T590" s="145">
        <f aca="true" t="shared" si="13" ref="T590:T595">S590*H590</f>
        <v>0</v>
      </c>
      <c r="AR590" s="146" t="s">
        <v>174</v>
      </c>
      <c r="AT590" s="146" t="s">
        <v>143</v>
      </c>
      <c r="AU590" s="146" t="s">
        <v>78</v>
      </c>
      <c r="AY590" s="17" t="s">
        <v>141</v>
      </c>
      <c r="BE590" s="147">
        <f aca="true" t="shared" si="14" ref="BE590:BE595">IF(N590="základní",J590,0)</f>
        <v>0</v>
      </c>
      <c r="BF590" s="147">
        <f aca="true" t="shared" si="15" ref="BF590:BF595">IF(N590="snížená",J590,0)</f>
        <v>0</v>
      </c>
      <c r="BG590" s="147">
        <f aca="true" t="shared" si="16" ref="BG590:BG595">IF(N590="zákl. přenesená",J590,0)</f>
        <v>0</v>
      </c>
      <c r="BH590" s="147">
        <f aca="true" t="shared" si="17" ref="BH590:BH595">IF(N590="sníž. přenesená",J590,0)</f>
        <v>0</v>
      </c>
      <c r="BI590" s="147">
        <f aca="true" t="shared" si="18" ref="BI590:BI595">IF(N590="nulová",J590,0)</f>
        <v>0</v>
      </c>
      <c r="BJ590" s="17" t="s">
        <v>74</v>
      </c>
      <c r="BK590" s="147">
        <f aca="true" t="shared" si="19" ref="BK590:BK595">ROUND(I590*H590,2)</f>
        <v>0</v>
      </c>
      <c r="BL590" s="17" t="s">
        <v>174</v>
      </c>
      <c r="BM590" s="146" t="s">
        <v>742</v>
      </c>
    </row>
    <row r="591" spans="2:65" s="1" customFormat="1" ht="37.75" customHeight="1">
      <c r="B591" s="133"/>
      <c r="C591" s="134" t="s">
        <v>477</v>
      </c>
      <c r="D591" s="134" t="s">
        <v>143</v>
      </c>
      <c r="E591" s="135" t="s">
        <v>743</v>
      </c>
      <c r="F591" s="136" t="s">
        <v>744</v>
      </c>
      <c r="G591" s="137" t="s">
        <v>741</v>
      </c>
      <c r="H591" s="138">
        <v>20.26</v>
      </c>
      <c r="I591" s="139"/>
      <c r="J591" s="140">
        <f t="shared" si="10"/>
        <v>0</v>
      </c>
      <c r="K591" s="141"/>
      <c r="L591" s="32"/>
      <c r="M591" s="142" t="s">
        <v>1</v>
      </c>
      <c r="N591" s="143" t="s">
        <v>37</v>
      </c>
      <c r="P591" s="144">
        <f t="shared" si="11"/>
        <v>0</v>
      </c>
      <c r="Q591" s="144">
        <v>0</v>
      </c>
      <c r="R591" s="144">
        <f t="shared" si="12"/>
        <v>0</v>
      </c>
      <c r="S591" s="144">
        <v>0</v>
      </c>
      <c r="T591" s="145">
        <f t="shared" si="13"/>
        <v>0</v>
      </c>
      <c r="AR591" s="146" t="s">
        <v>174</v>
      </c>
      <c r="AT591" s="146" t="s">
        <v>143</v>
      </c>
      <c r="AU591" s="146" t="s">
        <v>78</v>
      </c>
      <c r="AY591" s="17" t="s">
        <v>141</v>
      </c>
      <c r="BE591" s="147">
        <f t="shared" si="14"/>
        <v>0</v>
      </c>
      <c r="BF591" s="147">
        <f t="shared" si="15"/>
        <v>0</v>
      </c>
      <c r="BG591" s="147">
        <f t="shared" si="16"/>
        <v>0</v>
      </c>
      <c r="BH591" s="147">
        <f t="shared" si="17"/>
        <v>0</v>
      </c>
      <c r="BI591" s="147">
        <f t="shared" si="18"/>
        <v>0</v>
      </c>
      <c r="BJ591" s="17" t="s">
        <v>74</v>
      </c>
      <c r="BK591" s="147">
        <f t="shared" si="19"/>
        <v>0</v>
      </c>
      <c r="BL591" s="17" t="s">
        <v>174</v>
      </c>
      <c r="BM591" s="146" t="s">
        <v>745</v>
      </c>
    </row>
    <row r="592" spans="2:65" s="1" customFormat="1" ht="37.75" customHeight="1">
      <c r="B592" s="133"/>
      <c r="C592" s="134" t="s">
        <v>746</v>
      </c>
      <c r="D592" s="134" t="s">
        <v>143</v>
      </c>
      <c r="E592" s="135" t="s">
        <v>747</v>
      </c>
      <c r="F592" s="136" t="s">
        <v>748</v>
      </c>
      <c r="G592" s="137" t="s">
        <v>741</v>
      </c>
      <c r="H592" s="138">
        <v>11.05</v>
      </c>
      <c r="I592" s="139"/>
      <c r="J592" s="140">
        <f t="shared" si="10"/>
        <v>0</v>
      </c>
      <c r="K592" s="141"/>
      <c r="L592" s="32"/>
      <c r="M592" s="142" t="s">
        <v>1</v>
      </c>
      <c r="N592" s="143" t="s">
        <v>37</v>
      </c>
      <c r="P592" s="144">
        <f t="shared" si="11"/>
        <v>0</v>
      </c>
      <c r="Q592" s="144">
        <v>0</v>
      </c>
      <c r="R592" s="144">
        <f t="shared" si="12"/>
        <v>0</v>
      </c>
      <c r="S592" s="144">
        <v>0</v>
      </c>
      <c r="T592" s="145">
        <f t="shared" si="13"/>
        <v>0</v>
      </c>
      <c r="AR592" s="146" t="s">
        <v>174</v>
      </c>
      <c r="AT592" s="146" t="s">
        <v>143</v>
      </c>
      <c r="AU592" s="146" t="s">
        <v>78</v>
      </c>
      <c r="AY592" s="17" t="s">
        <v>141</v>
      </c>
      <c r="BE592" s="147">
        <f t="shared" si="14"/>
        <v>0</v>
      </c>
      <c r="BF592" s="147">
        <f t="shared" si="15"/>
        <v>0</v>
      </c>
      <c r="BG592" s="147">
        <f t="shared" si="16"/>
        <v>0</v>
      </c>
      <c r="BH592" s="147">
        <f t="shared" si="17"/>
        <v>0</v>
      </c>
      <c r="BI592" s="147">
        <f t="shared" si="18"/>
        <v>0</v>
      </c>
      <c r="BJ592" s="17" t="s">
        <v>74</v>
      </c>
      <c r="BK592" s="147">
        <f t="shared" si="19"/>
        <v>0</v>
      </c>
      <c r="BL592" s="17" t="s">
        <v>174</v>
      </c>
      <c r="BM592" s="146" t="s">
        <v>749</v>
      </c>
    </row>
    <row r="593" spans="2:65" s="1" customFormat="1" ht="37.75" customHeight="1">
      <c r="B593" s="133"/>
      <c r="C593" s="134" t="s">
        <v>482</v>
      </c>
      <c r="D593" s="134" t="s">
        <v>143</v>
      </c>
      <c r="E593" s="135" t="s">
        <v>750</v>
      </c>
      <c r="F593" s="136" t="s">
        <v>751</v>
      </c>
      <c r="G593" s="137" t="s">
        <v>741</v>
      </c>
      <c r="H593" s="138">
        <v>29.64</v>
      </c>
      <c r="I593" s="139"/>
      <c r="J593" s="140">
        <f t="shared" si="10"/>
        <v>0</v>
      </c>
      <c r="K593" s="141"/>
      <c r="L593" s="32"/>
      <c r="M593" s="142" t="s">
        <v>1</v>
      </c>
      <c r="N593" s="143" t="s">
        <v>37</v>
      </c>
      <c r="P593" s="144">
        <f t="shared" si="11"/>
        <v>0</v>
      </c>
      <c r="Q593" s="144">
        <v>0</v>
      </c>
      <c r="R593" s="144">
        <f t="shared" si="12"/>
        <v>0</v>
      </c>
      <c r="S593" s="144">
        <v>0</v>
      </c>
      <c r="T593" s="145">
        <f t="shared" si="13"/>
        <v>0</v>
      </c>
      <c r="AR593" s="146" t="s">
        <v>174</v>
      </c>
      <c r="AT593" s="146" t="s">
        <v>143</v>
      </c>
      <c r="AU593" s="146" t="s">
        <v>78</v>
      </c>
      <c r="AY593" s="17" t="s">
        <v>141</v>
      </c>
      <c r="BE593" s="147">
        <f t="shared" si="14"/>
        <v>0</v>
      </c>
      <c r="BF593" s="147">
        <f t="shared" si="15"/>
        <v>0</v>
      </c>
      <c r="BG593" s="147">
        <f t="shared" si="16"/>
        <v>0</v>
      </c>
      <c r="BH593" s="147">
        <f t="shared" si="17"/>
        <v>0</v>
      </c>
      <c r="BI593" s="147">
        <f t="shared" si="18"/>
        <v>0</v>
      </c>
      <c r="BJ593" s="17" t="s">
        <v>74</v>
      </c>
      <c r="BK593" s="147">
        <f t="shared" si="19"/>
        <v>0</v>
      </c>
      <c r="BL593" s="17" t="s">
        <v>174</v>
      </c>
      <c r="BM593" s="146" t="s">
        <v>752</v>
      </c>
    </row>
    <row r="594" spans="2:65" s="1" customFormat="1" ht="37.75" customHeight="1">
      <c r="B594" s="133"/>
      <c r="C594" s="134" t="s">
        <v>753</v>
      </c>
      <c r="D594" s="134" t="s">
        <v>143</v>
      </c>
      <c r="E594" s="135" t="s">
        <v>754</v>
      </c>
      <c r="F594" s="136" t="s">
        <v>755</v>
      </c>
      <c r="G594" s="137" t="s">
        <v>741</v>
      </c>
      <c r="H594" s="138">
        <v>2.71</v>
      </c>
      <c r="I594" s="139"/>
      <c r="J594" s="140">
        <f t="shared" si="10"/>
        <v>0</v>
      </c>
      <c r="K594" s="141"/>
      <c r="L594" s="32"/>
      <c r="M594" s="142" t="s">
        <v>1</v>
      </c>
      <c r="N594" s="143" t="s">
        <v>37</v>
      </c>
      <c r="P594" s="144">
        <f t="shared" si="11"/>
        <v>0</v>
      </c>
      <c r="Q594" s="144">
        <v>0</v>
      </c>
      <c r="R594" s="144">
        <f t="shared" si="12"/>
        <v>0</v>
      </c>
      <c r="S594" s="144">
        <v>0</v>
      </c>
      <c r="T594" s="145">
        <f t="shared" si="13"/>
        <v>0</v>
      </c>
      <c r="AR594" s="146" t="s">
        <v>174</v>
      </c>
      <c r="AT594" s="146" t="s">
        <v>143</v>
      </c>
      <c r="AU594" s="146" t="s">
        <v>78</v>
      </c>
      <c r="AY594" s="17" t="s">
        <v>141</v>
      </c>
      <c r="BE594" s="147">
        <f t="shared" si="14"/>
        <v>0</v>
      </c>
      <c r="BF594" s="147">
        <f t="shared" si="15"/>
        <v>0</v>
      </c>
      <c r="BG594" s="147">
        <f t="shared" si="16"/>
        <v>0</v>
      </c>
      <c r="BH594" s="147">
        <f t="shared" si="17"/>
        <v>0</v>
      </c>
      <c r="BI594" s="147">
        <f t="shared" si="18"/>
        <v>0</v>
      </c>
      <c r="BJ594" s="17" t="s">
        <v>74</v>
      </c>
      <c r="BK594" s="147">
        <f t="shared" si="19"/>
        <v>0</v>
      </c>
      <c r="BL594" s="17" t="s">
        <v>174</v>
      </c>
      <c r="BM594" s="146" t="s">
        <v>756</v>
      </c>
    </row>
    <row r="595" spans="2:65" s="1" customFormat="1" ht="49" customHeight="1">
      <c r="B595" s="133"/>
      <c r="C595" s="134" t="s">
        <v>488</v>
      </c>
      <c r="D595" s="134" t="s">
        <v>143</v>
      </c>
      <c r="E595" s="135" t="s">
        <v>757</v>
      </c>
      <c r="F595" s="136" t="s">
        <v>758</v>
      </c>
      <c r="G595" s="137" t="s">
        <v>380</v>
      </c>
      <c r="H595" s="138">
        <v>2.2</v>
      </c>
      <c r="I595" s="139"/>
      <c r="J595" s="140">
        <f t="shared" si="10"/>
        <v>0</v>
      </c>
      <c r="K595" s="141"/>
      <c r="L595" s="32"/>
      <c r="M595" s="142" t="s">
        <v>1</v>
      </c>
      <c r="N595" s="143" t="s">
        <v>37</v>
      </c>
      <c r="P595" s="144">
        <f t="shared" si="11"/>
        <v>0</v>
      </c>
      <c r="Q595" s="144">
        <v>0</v>
      </c>
      <c r="R595" s="144">
        <f t="shared" si="12"/>
        <v>0</v>
      </c>
      <c r="S595" s="144">
        <v>0</v>
      </c>
      <c r="T595" s="145">
        <f t="shared" si="13"/>
        <v>0</v>
      </c>
      <c r="AR595" s="146" t="s">
        <v>174</v>
      </c>
      <c r="AT595" s="146" t="s">
        <v>143</v>
      </c>
      <c r="AU595" s="146" t="s">
        <v>78</v>
      </c>
      <c r="AY595" s="17" t="s">
        <v>141</v>
      </c>
      <c r="BE595" s="147">
        <f t="shared" si="14"/>
        <v>0</v>
      </c>
      <c r="BF595" s="147">
        <f t="shared" si="15"/>
        <v>0</v>
      </c>
      <c r="BG595" s="147">
        <f t="shared" si="16"/>
        <v>0</v>
      </c>
      <c r="BH595" s="147">
        <f t="shared" si="17"/>
        <v>0</v>
      </c>
      <c r="BI595" s="147">
        <f t="shared" si="18"/>
        <v>0</v>
      </c>
      <c r="BJ595" s="17" t="s">
        <v>74</v>
      </c>
      <c r="BK595" s="147">
        <f t="shared" si="19"/>
        <v>0</v>
      </c>
      <c r="BL595" s="17" t="s">
        <v>174</v>
      </c>
      <c r="BM595" s="146" t="s">
        <v>759</v>
      </c>
    </row>
    <row r="596" spans="2:51" s="13" customFormat="1" ht="12">
      <c r="B596" s="155"/>
      <c r="D596" s="149" t="s">
        <v>147</v>
      </c>
      <c r="E596" s="156" t="s">
        <v>1</v>
      </c>
      <c r="F596" s="157" t="s">
        <v>760</v>
      </c>
      <c r="H596" s="158">
        <v>2.2</v>
      </c>
      <c r="I596" s="159"/>
      <c r="L596" s="155"/>
      <c r="M596" s="160"/>
      <c r="T596" s="161"/>
      <c r="AT596" s="156" t="s">
        <v>147</v>
      </c>
      <c r="AU596" s="156" t="s">
        <v>78</v>
      </c>
      <c r="AV596" s="13" t="s">
        <v>78</v>
      </c>
      <c r="AW596" s="13" t="s">
        <v>29</v>
      </c>
      <c r="AX596" s="13" t="s">
        <v>70</v>
      </c>
      <c r="AY596" s="156" t="s">
        <v>141</v>
      </c>
    </row>
    <row r="597" spans="2:51" s="14" customFormat="1" ht="12">
      <c r="B597" s="162"/>
      <c r="D597" s="149" t="s">
        <v>147</v>
      </c>
      <c r="E597" s="163" t="s">
        <v>1</v>
      </c>
      <c r="F597" s="164" t="s">
        <v>151</v>
      </c>
      <c r="H597" s="165">
        <v>2.2</v>
      </c>
      <c r="I597" s="166"/>
      <c r="L597" s="162"/>
      <c r="M597" s="167"/>
      <c r="T597" s="168"/>
      <c r="AT597" s="163" t="s">
        <v>147</v>
      </c>
      <c r="AU597" s="163" t="s">
        <v>78</v>
      </c>
      <c r="AV597" s="14" t="s">
        <v>82</v>
      </c>
      <c r="AW597" s="14" t="s">
        <v>29</v>
      </c>
      <c r="AX597" s="14" t="s">
        <v>74</v>
      </c>
      <c r="AY597" s="163" t="s">
        <v>141</v>
      </c>
    </row>
    <row r="598" spans="2:65" s="1" customFormat="1" ht="33" customHeight="1">
      <c r="B598" s="133"/>
      <c r="C598" s="134" t="s">
        <v>761</v>
      </c>
      <c r="D598" s="134" t="s">
        <v>143</v>
      </c>
      <c r="E598" s="135" t="s">
        <v>762</v>
      </c>
      <c r="F598" s="136" t="s">
        <v>763</v>
      </c>
      <c r="G598" s="137" t="s">
        <v>741</v>
      </c>
      <c r="H598" s="138">
        <v>43.05</v>
      </c>
      <c r="I598" s="139"/>
      <c r="J598" s="140">
        <f>ROUND(I598*H598,2)</f>
        <v>0</v>
      </c>
      <c r="K598" s="141"/>
      <c r="L598" s="32"/>
      <c r="M598" s="142" t="s">
        <v>1</v>
      </c>
      <c r="N598" s="143" t="s">
        <v>37</v>
      </c>
      <c r="P598" s="144">
        <f>O598*H598</f>
        <v>0</v>
      </c>
      <c r="Q598" s="144">
        <v>0</v>
      </c>
      <c r="R598" s="144">
        <f>Q598*H598</f>
        <v>0</v>
      </c>
      <c r="S598" s="144">
        <v>0</v>
      </c>
      <c r="T598" s="145">
        <f>S598*H598</f>
        <v>0</v>
      </c>
      <c r="AR598" s="146" t="s">
        <v>174</v>
      </c>
      <c r="AT598" s="146" t="s">
        <v>143</v>
      </c>
      <c r="AU598" s="146" t="s">
        <v>78</v>
      </c>
      <c r="AY598" s="17" t="s">
        <v>141</v>
      </c>
      <c r="BE598" s="147">
        <f>IF(N598="základní",J598,0)</f>
        <v>0</v>
      </c>
      <c r="BF598" s="147">
        <f>IF(N598="snížená",J598,0)</f>
        <v>0</v>
      </c>
      <c r="BG598" s="147">
        <f>IF(N598="zákl. přenesená",J598,0)</f>
        <v>0</v>
      </c>
      <c r="BH598" s="147">
        <f>IF(N598="sníž. přenesená",J598,0)</f>
        <v>0</v>
      </c>
      <c r="BI598" s="147">
        <f>IF(N598="nulová",J598,0)</f>
        <v>0</v>
      </c>
      <c r="BJ598" s="17" t="s">
        <v>74</v>
      </c>
      <c r="BK598" s="147">
        <f>ROUND(I598*H598,2)</f>
        <v>0</v>
      </c>
      <c r="BL598" s="17" t="s">
        <v>174</v>
      </c>
      <c r="BM598" s="146" t="s">
        <v>764</v>
      </c>
    </row>
    <row r="599" spans="2:65" s="1" customFormat="1" ht="55.5" customHeight="1">
      <c r="B599" s="133"/>
      <c r="C599" s="134" t="s">
        <v>495</v>
      </c>
      <c r="D599" s="134" t="s">
        <v>143</v>
      </c>
      <c r="E599" s="135" t="s">
        <v>765</v>
      </c>
      <c r="F599" s="136" t="s">
        <v>766</v>
      </c>
      <c r="G599" s="137" t="s">
        <v>662</v>
      </c>
      <c r="H599" s="138">
        <v>1</v>
      </c>
      <c r="I599" s="139"/>
      <c r="J599" s="140">
        <f>ROUND(I599*H599,2)</f>
        <v>0</v>
      </c>
      <c r="K599" s="141"/>
      <c r="L599" s="32"/>
      <c r="M599" s="142" t="s">
        <v>1</v>
      </c>
      <c r="N599" s="143" t="s">
        <v>37</v>
      </c>
      <c r="P599" s="144">
        <f>O599*H599</f>
        <v>0</v>
      </c>
      <c r="Q599" s="144">
        <v>0</v>
      </c>
      <c r="R599" s="144">
        <f>Q599*H599</f>
        <v>0</v>
      </c>
      <c r="S599" s="144">
        <v>0</v>
      </c>
      <c r="T599" s="145">
        <f>S599*H599</f>
        <v>0</v>
      </c>
      <c r="AR599" s="146" t="s">
        <v>174</v>
      </c>
      <c r="AT599" s="146" t="s">
        <v>143</v>
      </c>
      <c r="AU599" s="146" t="s">
        <v>78</v>
      </c>
      <c r="AY599" s="17" t="s">
        <v>141</v>
      </c>
      <c r="BE599" s="147">
        <f>IF(N599="základní",J599,0)</f>
        <v>0</v>
      </c>
      <c r="BF599" s="147">
        <f>IF(N599="snížená",J599,0)</f>
        <v>0</v>
      </c>
      <c r="BG599" s="147">
        <f>IF(N599="zákl. přenesená",J599,0)</f>
        <v>0</v>
      </c>
      <c r="BH599" s="147">
        <f>IF(N599="sníž. přenesená",J599,0)</f>
        <v>0</v>
      </c>
      <c r="BI599" s="147">
        <f>IF(N599="nulová",J599,0)</f>
        <v>0</v>
      </c>
      <c r="BJ599" s="17" t="s">
        <v>74</v>
      </c>
      <c r="BK599" s="147">
        <f>ROUND(I599*H599,2)</f>
        <v>0</v>
      </c>
      <c r="BL599" s="17" t="s">
        <v>174</v>
      </c>
      <c r="BM599" s="146" t="s">
        <v>767</v>
      </c>
    </row>
    <row r="600" spans="2:65" s="1" customFormat="1" ht="33" customHeight="1">
      <c r="B600" s="133"/>
      <c r="C600" s="134" t="s">
        <v>768</v>
      </c>
      <c r="D600" s="134" t="s">
        <v>143</v>
      </c>
      <c r="E600" s="135" t="s">
        <v>769</v>
      </c>
      <c r="F600" s="136" t="s">
        <v>770</v>
      </c>
      <c r="G600" s="137" t="s">
        <v>380</v>
      </c>
      <c r="H600" s="138">
        <v>19.145</v>
      </c>
      <c r="I600" s="139"/>
      <c r="J600" s="140">
        <f>ROUND(I600*H600,2)</f>
        <v>0</v>
      </c>
      <c r="K600" s="141"/>
      <c r="L600" s="32"/>
      <c r="M600" s="142" t="s">
        <v>1</v>
      </c>
      <c r="N600" s="143" t="s">
        <v>37</v>
      </c>
      <c r="P600" s="144">
        <f>O600*H600</f>
        <v>0</v>
      </c>
      <c r="Q600" s="144">
        <v>0</v>
      </c>
      <c r="R600" s="144">
        <f>Q600*H600</f>
        <v>0</v>
      </c>
      <c r="S600" s="144">
        <v>0</v>
      </c>
      <c r="T600" s="145">
        <f>S600*H600</f>
        <v>0</v>
      </c>
      <c r="AR600" s="146" t="s">
        <v>174</v>
      </c>
      <c r="AT600" s="146" t="s">
        <v>143</v>
      </c>
      <c r="AU600" s="146" t="s">
        <v>78</v>
      </c>
      <c r="AY600" s="17" t="s">
        <v>141</v>
      </c>
      <c r="BE600" s="147">
        <f>IF(N600="základní",J600,0)</f>
        <v>0</v>
      </c>
      <c r="BF600" s="147">
        <f>IF(N600="snížená",J600,0)</f>
        <v>0</v>
      </c>
      <c r="BG600" s="147">
        <f>IF(N600="zákl. přenesená",J600,0)</f>
        <v>0</v>
      </c>
      <c r="BH600" s="147">
        <f>IF(N600="sníž. přenesená",J600,0)</f>
        <v>0</v>
      </c>
      <c r="BI600" s="147">
        <f>IF(N600="nulová",J600,0)</f>
        <v>0</v>
      </c>
      <c r="BJ600" s="17" t="s">
        <v>74</v>
      </c>
      <c r="BK600" s="147">
        <f>ROUND(I600*H600,2)</f>
        <v>0</v>
      </c>
      <c r="BL600" s="17" t="s">
        <v>174</v>
      </c>
      <c r="BM600" s="146" t="s">
        <v>771</v>
      </c>
    </row>
    <row r="601" spans="2:51" s="12" customFormat="1" ht="12">
      <c r="B601" s="148"/>
      <c r="D601" s="149" t="s">
        <v>147</v>
      </c>
      <c r="E601" s="150" t="s">
        <v>1</v>
      </c>
      <c r="F601" s="151" t="s">
        <v>148</v>
      </c>
      <c r="H601" s="150" t="s">
        <v>1</v>
      </c>
      <c r="I601" s="152"/>
      <c r="L601" s="148"/>
      <c r="M601" s="153"/>
      <c r="T601" s="154"/>
      <c r="AT601" s="150" t="s">
        <v>147</v>
      </c>
      <c r="AU601" s="150" t="s">
        <v>78</v>
      </c>
      <c r="AV601" s="12" t="s">
        <v>74</v>
      </c>
      <c r="AW601" s="12" t="s">
        <v>29</v>
      </c>
      <c r="AX601" s="12" t="s">
        <v>70</v>
      </c>
      <c r="AY601" s="150" t="s">
        <v>141</v>
      </c>
    </row>
    <row r="602" spans="2:51" s="13" customFormat="1" ht="12">
      <c r="B602" s="155"/>
      <c r="D602" s="149" t="s">
        <v>147</v>
      </c>
      <c r="E602" s="156" t="s">
        <v>1</v>
      </c>
      <c r="F602" s="157" t="s">
        <v>772</v>
      </c>
      <c r="H602" s="158">
        <v>3.7</v>
      </c>
      <c r="I602" s="159"/>
      <c r="L602" s="155"/>
      <c r="M602" s="160"/>
      <c r="T602" s="161"/>
      <c r="AT602" s="156" t="s">
        <v>147</v>
      </c>
      <c r="AU602" s="156" t="s">
        <v>78</v>
      </c>
      <c r="AV602" s="13" t="s">
        <v>78</v>
      </c>
      <c r="AW602" s="13" t="s">
        <v>29</v>
      </c>
      <c r="AX602" s="13" t="s">
        <v>70</v>
      </c>
      <c r="AY602" s="156" t="s">
        <v>141</v>
      </c>
    </row>
    <row r="603" spans="2:51" s="12" customFormat="1" ht="12">
      <c r="B603" s="148"/>
      <c r="D603" s="149" t="s">
        <v>147</v>
      </c>
      <c r="E603" s="150" t="s">
        <v>1</v>
      </c>
      <c r="F603" s="151" t="s">
        <v>441</v>
      </c>
      <c r="H603" s="150" t="s">
        <v>1</v>
      </c>
      <c r="I603" s="152"/>
      <c r="L603" s="148"/>
      <c r="M603" s="153"/>
      <c r="T603" s="154"/>
      <c r="AT603" s="150" t="s">
        <v>147</v>
      </c>
      <c r="AU603" s="150" t="s">
        <v>78</v>
      </c>
      <c r="AV603" s="12" t="s">
        <v>74</v>
      </c>
      <c r="AW603" s="12" t="s">
        <v>29</v>
      </c>
      <c r="AX603" s="12" t="s">
        <v>70</v>
      </c>
      <c r="AY603" s="150" t="s">
        <v>141</v>
      </c>
    </row>
    <row r="604" spans="2:51" s="13" customFormat="1" ht="12">
      <c r="B604" s="155"/>
      <c r="D604" s="149" t="s">
        <v>147</v>
      </c>
      <c r="E604" s="156" t="s">
        <v>1</v>
      </c>
      <c r="F604" s="157" t="s">
        <v>773</v>
      </c>
      <c r="H604" s="158">
        <v>8.43</v>
      </c>
      <c r="I604" s="159"/>
      <c r="L604" s="155"/>
      <c r="M604" s="160"/>
      <c r="T604" s="161"/>
      <c r="AT604" s="156" t="s">
        <v>147</v>
      </c>
      <c r="AU604" s="156" t="s">
        <v>78</v>
      </c>
      <c r="AV604" s="13" t="s">
        <v>78</v>
      </c>
      <c r="AW604" s="13" t="s">
        <v>29</v>
      </c>
      <c r="AX604" s="13" t="s">
        <v>70</v>
      </c>
      <c r="AY604" s="156" t="s">
        <v>141</v>
      </c>
    </row>
    <row r="605" spans="2:51" s="12" customFormat="1" ht="12">
      <c r="B605" s="148"/>
      <c r="D605" s="149" t="s">
        <v>147</v>
      </c>
      <c r="E605" s="150" t="s">
        <v>1</v>
      </c>
      <c r="F605" s="151" t="s">
        <v>491</v>
      </c>
      <c r="H605" s="150" t="s">
        <v>1</v>
      </c>
      <c r="I605" s="152"/>
      <c r="L605" s="148"/>
      <c r="M605" s="153"/>
      <c r="T605" s="154"/>
      <c r="AT605" s="150" t="s">
        <v>147</v>
      </c>
      <c r="AU605" s="150" t="s">
        <v>78</v>
      </c>
      <c r="AV605" s="12" t="s">
        <v>74</v>
      </c>
      <c r="AW605" s="12" t="s">
        <v>29</v>
      </c>
      <c r="AX605" s="12" t="s">
        <v>70</v>
      </c>
      <c r="AY605" s="150" t="s">
        <v>141</v>
      </c>
    </row>
    <row r="606" spans="2:51" s="13" customFormat="1" ht="12">
      <c r="B606" s="155"/>
      <c r="D606" s="149" t="s">
        <v>147</v>
      </c>
      <c r="E606" s="156" t="s">
        <v>1</v>
      </c>
      <c r="F606" s="157" t="s">
        <v>774</v>
      </c>
      <c r="H606" s="158">
        <v>7.015</v>
      </c>
      <c r="I606" s="159"/>
      <c r="L606" s="155"/>
      <c r="M606" s="160"/>
      <c r="T606" s="161"/>
      <c r="AT606" s="156" t="s">
        <v>147</v>
      </c>
      <c r="AU606" s="156" t="s">
        <v>78</v>
      </c>
      <c r="AV606" s="13" t="s">
        <v>78</v>
      </c>
      <c r="AW606" s="13" t="s">
        <v>29</v>
      </c>
      <c r="AX606" s="13" t="s">
        <v>70</v>
      </c>
      <c r="AY606" s="156" t="s">
        <v>141</v>
      </c>
    </row>
    <row r="607" spans="2:51" s="14" customFormat="1" ht="12">
      <c r="B607" s="162"/>
      <c r="D607" s="149" t="s">
        <v>147</v>
      </c>
      <c r="E607" s="163" t="s">
        <v>1</v>
      </c>
      <c r="F607" s="164" t="s">
        <v>151</v>
      </c>
      <c r="H607" s="165">
        <v>19.145</v>
      </c>
      <c r="I607" s="166"/>
      <c r="L607" s="162"/>
      <c r="M607" s="167"/>
      <c r="T607" s="168"/>
      <c r="AT607" s="163" t="s">
        <v>147</v>
      </c>
      <c r="AU607" s="163" t="s">
        <v>78</v>
      </c>
      <c r="AV607" s="14" t="s">
        <v>82</v>
      </c>
      <c r="AW607" s="14" t="s">
        <v>29</v>
      </c>
      <c r="AX607" s="14" t="s">
        <v>74</v>
      </c>
      <c r="AY607" s="163" t="s">
        <v>141</v>
      </c>
    </row>
    <row r="608" spans="2:65" s="1" customFormat="1" ht="33" customHeight="1">
      <c r="B608" s="133"/>
      <c r="C608" s="134" t="s">
        <v>501</v>
      </c>
      <c r="D608" s="134" t="s">
        <v>143</v>
      </c>
      <c r="E608" s="135" t="s">
        <v>775</v>
      </c>
      <c r="F608" s="136" t="s">
        <v>776</v>
      </c>
      <c r="G608" s="137" t="s">
        <v>380</v>
      </c>
      <c r="H608" s="138">
        <v>26.8</v>
      </c>
      <c r="I608" s="139"/>
      <c r="J608" s="140">
        <f>ROUND(I608*H608,2)</f>
        <v>0</v>
      </c>
      <c r="K608" s="141"/>
      <c r="L608" s="32"/>
      <c r="M608" s="142" t="s">
        <v>1</v>
      </c>
      <c r="N608" s="143" t="s">
        <v>37</v>
      </c>
      <c r="P608" s="144">
        <f>O608*H608</f>
        <v>0</v>
      </c>
      <c r="Q608" s="144">
        <v>0</v>
      </c>
      <c r="R608" s="144">
        <f>Q608*H608</f>
        <v>0</v>
      </c>
      <c r="S608" s="144">
        <v>0</v>
      </c>
      <c r="T608" s="145">
        <f>S608*H608</f>
        <v>0</v>
      </c>
      <c r="AR608" s="146" t="s">
        <v>174</v>
      </c>
      <c r="AT608" s="146" t="s">
        <v>143</v>
      </c>
      <c r="AU608" s="146" t="s">
        <v>78</v>
      </c>
      <c r="AY608" s="17" t="s">
        <v>141</v>
      </c>
      <c r="BE608" s="147">
        <f>IF(N608="základní",J608,0)</f>
        <v>0</v>
      </c>
      <c r="BF608" s="147">
        <f>IF(N608="snížená",J608,0)</f>
        <v>0</v>
      </c>
      <c r="BG608" s="147">
        <f>IF(N608="zákl. přenesená",J608,0)</f>
        <v>0</v>
      </c>
      <c r="BH608" s="147">
        <f>IF(N608="sníž. přenesená",J608,0)</f>
        <v>0</v>
      </c>
      <c r="BI608" s="147">
        <f>IF(N608="nulová",J608,0)</f>
        <v>0</v>
      </c>
      <c r="BJ608" s="17" t="s">
        <v>74</v>
      </c>
      <c r="BK608" s="147">
        <f>ROUND(I608*H608,2)</f>
        <v>0</v>
      </c>
      <c r="BL608" s="17" t="s">
        <v>174</v>
      </c>
      <c r="BM608" s="146" t="s">
        <v>777</v>
      </c>
    </row>
    <row r="609" spans="2:51" s="12" customFormat="1" ht="12">
      <c r="B609" s="148"/>
      <c r="D609" s="149" t="s">
        <v>147</v>
      </c>
      <c r="E609" s="150" t="s">
        <v>1</v>
      </c>
      <c r="F609" s="151" t="s">
        <v>778</v>
      </c>
      <c r="H609" s="150" t="s">
        <v>1</v>
      </c>
      <c r="I609" s="152"/>
      <c r="L609" s="148"/>
      <c r="M609" s="153"/>
      <c r="T609" s="154"/>
      <c r="AT609" s="150" t="s">
        <v>147</v>
      </c>
      <c r="AU609" s="150" t="s">
        <v>78</v>
      </c>
      <c r="AV609" s="12" t="s">
        <v>74</v>
      </c>
      <c r="AW609" s="12" t="s">
        <v>29</v>
      </c>
      <c r="AX609" s="12" t="s">
        <v>70</v>
      </c>
      <c r="AY609" s="150" t="s">
        <v>141</v>
      </c>
    </row>
    <row r="610" spans="2:51" s="12" customFormat="1" ht="12">
      <c r="B610" s="148"/>
      <c r="D610" s="149" t="s">
        <v>147</v>
      </c>
      <c r="E610" s="150" t="s">
        <v>1</v>
      </c>
      <c r="F610" s="151" t="s">
        <v>779</v>
      </c>
      <c r="H610" s="150" t="s">
        <v>1</v>
      </c>
      <c r="I610" s="152"/>
      <c r="L610" s="148"/>
      <c r="M610" s="153"/>
      <c r="T610" s="154"/>
      <c r="AT610" s="150" t="s">
        <v>147</v>
      </c>
      <c r="AU610" s="150" t="s">
        <v>78</v>
      </c>
      <c r="AV610" s="12" t="s">
        <v>74</v>
      </c>
      <c r="AW610" s="12" t="s">
        <v>29</v>
      </c>
      <c r="AX610" s="12" t="s">
        <v>70</v>
      </c>
      <c r="AY610" s="150" t="s">
        <v>141</v>
      </c>
    </row>
    <row r="611" spans="2:51" s="13" customFormat="1" ht="12">
      <c r="B611" s="155"/>
      <c r="D611" s="149" t="s">
        <v>147</v>
      </c>
      <c r="E611" s="156" t="s">
        <v>1</v>
      </c>
      <c r="F611" s="157" t="s">
        <v>780</v>
      </c>
      <c r="H611" s="158">
        <v>26.8</v>
      </c>
      <c r="I611" s="159"/>
      <c r="L611" s="155"/>
      <c r="M611" s="160"/>
      <c r="T611" s="161"/>
      <c r="AT611" s="156" t="s">
        <v>147</v>
      </c>
      <c r="AU611" s="156" t="s">
        <v>78</v>
      </c>
      <c r="AV611" s="13" t="s">
        <v>78</v>
      </c>
      <c r="AW611" s="13" t="s">
        <v>29</v>
      </c>
      <c r="AX611" s="13" t="s">
        <v>70</v>
      </c>
      <c r="AY611" s="156" t="s">
        <v>141</v>
      </c>
    </row>
    <row r="612" spans="2:51" s="14" customFormat="1" ht="12">
      <c r="B612" s="162"/>
      <c r="D612" s="149" t="s">
        <v>147</v>
      </c>
      <c r="E612" s="163" t="s">
        <v>1</v>
      </c>
      <c r="F612" s="164" t="s">
        <v>151</v>
      </c>
      <c r="H612" s="165">
        <v>26.8</v>
      </c>
      <c r="I612" s="166"/>
      <c r="L612" s="162"/>
      <c r="M612" s="167"/>
      <c r="T612" s="168"/>
      <c r="AT612" s="163" t="s">
        <v>147</v>
      </c>
      <c r="AU612" s="163" t="s">
        <v>78</v>
      </c>
      <c r="AV612" s="14" t="s">
        <v>82</v>
      </c>
      <c r="AW612" s="14" t="s">
        <v>29</v>
      </c>
      <c r="AX612" s="14" t="s">
        <v>74</v>
      </c>
      <c r="AY612" s="163" t="s">
        <v>141</v>
      </c>
    </row>
    <row r="613" spans="2:65" s="1" customFormat="1" ht="16.5" customHeight="1">
      <c r="B613" s="133"/>
      <c r="C613" s="134" t="s">
        <v>781</v>
      </c>
      <c r="D613" s="134" t="s">
        <v>143</v>
      </c>
      <c r="E613" s="135" t="s">
        <v>782</v>
      </c>
      <c r="F613" s="136" t="s">
        <v>783</v>
      </c>
      <c r="G613" s="137" t="s">
        <v>380</v>
      </c>
      <c r="H613" s="138">
        <v>5.6</v>
      </c>
      <c r="I613" s="139"/>
      <c r="J613" s="140">
        <f>ROUND(I613*H613,2)</f>
        <v>0</v>
      </c>
      <c r="K613" s="141"/>
      <c r="L613" s="32"/>
      <c r="M613" s="142" t="s">
        <v>1</v>
      </c>
      <c r="N613" s="143" t="s">
        <v>37</v>
      </c>
      <c r="P613" s="144">
        <f>O613*H613</f>
        <v>0</v>
      </c>
      <c r="Q613" s="144">
        <v>0</v>
      </c>
      <c r="R613" s="144">
        <f>Q613*H613</f>
        <v>0</v>
      </c>
      <c r="S613" s="144">
        <v>0</v>
      </c>
      <c r="T613" s="145">
        <f>S613*H613</f>
        <v>0</v>
      </c>
      <c r="AR613" s="146" t="s">
        <v>174</v>
      </c>
      <c r="AT613" s="146" t="s">
        <v>143</v>
      </c>
      <c r="AU613" s="146" t="s">
        <v>78</v>
      </c>
      <c r="AY613" s="17" t="s">
        <v>141</v>
      </c>
      <c r="BE613" s="147">
        <f>IF(N613="základní",J613,0)</f>
        <v>0</v>
      </c>
      <c r="BF613" s="147">
        <f>IF(N613="snížená",J613,0)</f>
        <v>0</v>
      </c>
      <c r="BG613" s="147">
        <f>IF(N613="zákl. přenesená",J613,0)</f>
        <v>0</v>
      </c>
      <c r="BH613" s="147">
        <f>IF(N613="sníž. přenesená",J613,0)</f>
        <v>0</v>
      </c>
      <c r="BI613" s="147">
        <f>IF(N613="nulová",J613,0)</f>
        <v>0</v>
      </c>
      <c r="BJ613" s="17" t="s">
        <v>74</v>
      </c>
      <c r="BK613" s="147">
        <f>ROUND(I613*H613,2)</f>
        <v>0</v>
      </c>
      <c r="BL613" s="17" t="s">
        <v>174</v>
      </c>
      <c r="BM613" s="146" t="s">
        <v>784</v>
      </c>
    </row>
    <row r="614" spans="2:51" s="12" customFormat="1" ht="12">
      <c r="B614" s="148"/>
      <c r="D614" s="149" t="s">
        <v>147</v>
      </c>
      <c r="E614" s="150" t="s">
        <v>1</v>
      </c>
      <c r="F614" s="151" t="s">
        <v>148</v>
      </c>
      <c r="H614" s="150" t="s">
        <v>1</v>
      </c>
      <c r="I614" s="152"/>
      <c r="L614" s="148"/>
      <c r="M614" s="153"/>
      <c r="T614" s="154"/>
      <c r="AT614" s="150" t="s">
        <v>147</v>
      </c>
      <c r="AU614" s="150" t="s">
        <v>78</v>
      </c>
      <c r="AV614" s="12" t="s">
        <v>74</v>
      </c>
      <c r="AW614" s="12" t="s">
        <v>29</v>
      </c>
      <c r="AX614" s="12" t="s">
        <v>70</v>
      </c>
      <c r="AY614" s="150" t="s">
        <v>141</v>
      </c>
    </row>
    <row r="615" spans="2:51" s="13" customFormat="1" ht="12">
      <c r="B615" s="155"/>
      <c r="D615" s="149" t="s">
        <v>147</v>
      </c>
      <c r="E615" s="156" t="s">
        <v>1</v>
      </c>
      <c r="F615" s="157" t="s">
        <v>785</v>
      </c>
      <c r="H615" s="158">
        <v>2</v>
      </c>
      <c r="I615" s="159"/>
      <c r="L615" s="155"/>
      <c r="M615" s="160"/>
      <c r="T615" s="161"/>
      <c r="AT615" s="156" t="s">
        <v>147</v>
      </c>
      <c r="AU615" s="156" t="s">
        <v>78</v>
      </c>
      <c r="AV615" s="13" t="s">
        <v>78</v>
      </c>
      <c r="AW615" s="13" t="s">
        <v>29</v>
      </c>
      <c r="AX615" s="13" t="s">
        <v>70</v>
      </c>
      <c r="AY615" s="156" t="s">
        <v>141</v>
      </c>
    </row>
    <row r="616" spans="2:51" s="13" customFormat="1" ht="12">
      <c r="B616" s="155"/>
      <c r="D616" s="149" t="s">
        <v>147</v>
      </c>
      <c r="E616" s="156" t="s">
        <v>1</v>
      </c>
      <c r="F616" s="157" t="s">
        <v>786</v>
      </c>
      <c r="H616" s="158">
        <v>3.6</v>
      </c>
      <c r="I616" s="159"/>
      <c r="L616" s="155"/>
      <c r="M616" s="160"/>
      <c r="T616" s="161"/>
      <c r="AT616" s="156" t="s">
        <v>147</v>
      </c>
      <c r="AU616" s="156" t="s">
        <v>78</v>
      </c>
      <c r="AV616" s="13" t="s">
        <v>78</v>
      </c>
      <c r="AW616" s="13" t="s">
        <v>29</v>
      </c>
      <c r="AX616" s="13" t="s">
        <v>70</v>
      </c>
      <c r="AY616" s="156" t="s">
        <v>141</v>
      </c>
    </row>
    <row r="617" spans="2:51" s="14" customFormat="1" ht="12">
      <c r="B617" s="162"/>
      <c r="D617" s="149" t="s">
        <v>147</v>
      </c>
      <c r="E617" s="163" t="s">
        <v>1</v>
      </c>
      <c r="F617" s="164" t="s">
        <v>151</v>
      </c>
      <c r="H617" s="165">
        <v>5.6</v>
      </c>
      <c r="I617" s="166"/>
      <c r="L617" s="162"/>
      <c r="M617" s="167"/>
      <c r="T617" s="168"/>
      <c r="AT617" s="163" t="s">
        <v>147</v>
      </c>
      <c r="AU617" s="163" t="s">
        <v>78</v>
      </c>
      <c r="AV617" s="14" t="s">
        <v>82</v>
      </c>
      <c r="AW617" s="14" t="s">
        <v>29</v>
      </c>
      <c r="AX617" s="14" t="s">
        <v>74</v>
      </c>
      <c r="AY617" s="163" t="s">
        <v>141</v>
      </c>
    </row>
    <row r="618" spans="2:65" s="1" customFormat="1" ht="24.15" customHeight="1">
      <c r="B618" s="133"/>
      <c r="C618" s="134" t="s">
        <v>505</v>
      </c>
      <c r="D618" s="134" t="s">
        <v>143</v>
      </c>
      <c r="E618" s="135" t="s">
        <v>787</v>
      </c>
      <c r="F618" s="136" t="s">
        <v>788</v>
      </c>
      <c r="G618" s="137" t="s">
        <v>146</v>
      </c>
      <c r="H618" s="138">
        <v>5.476</v>
      </c>
      <c r="I618" s="139"/>
      <c r="J618" s="140">
        <f>ROUND(I618*H618,2)</f>
        <v>0</v>
      </c>
      <c r="K618" s="141"/>
      <c r="L618" s="32"/>
      <c r="M618" s="142" t="s">
        <v>1</v>
      </c>
      <c r="N618" s="143" t="s">
        <v>37</v>
      </c>
      <c r="P618" s="144">
        <f>O618*H618</f>
        <v>0</v>
      </c>
      <c r="Q618" s="144">
        <v>0</v>
      </c>
      <c r="R618" s="144">
        <f>Q618*H618</f>
        <v>0</v>
      </c>
      <c r="S618" s="144">
        <v>0</v>
      </c>
      <c r="T618" s="145">
        <f>S618*H618</f>
        <v>0</v>
      </c>
      <c r="AR618" s="146" t="s">
        <v>174</v>
      </c>
      <c r="AT618" s="146" t="s">
        <v>143</v>
      </c>
      <c r="AU618" s="146" t="s">
        <v>78</v>
      </c>
      <c r="AY618" s="17" t="s">
        <v>141</v>
      </c>
      <c r="BE618" s="147">
        <f>IF(N618="základní",J618,0)</f>
        <v>0</v>
      </c>
      <c r="BF618" s="147">
        <f>IF(N618="snížená",J618,0)</f>
        <v>0</v>
      </c>
      <c r="BG618" s="147">
        <f>IF(N618="zákl. přenesená",J618,0)</f>
        <v>0</v>
      </c>
      <c r="BH618" s="147">
        <f>IF(N618="sníž. přenesená",J618,0)</f>
        <v>0</v>
      </c>
      <c r="BI618" s="147">
        <f>IF(N618="nulová",J618,0)</f>
        <v>0</v>
      </c>
      <c r="BJ618" s="17" t="s">
        <v>74</v>
      </c>
      <c r="BK618" s="147">
        <f>ROUND(I618*H618,2)</f>
        <v>0</v>
      </c>
      <c r="BL618" s="17" t="s">
        <v>174</v>
      </c>
      <c r="BM618" s="146" t="s">
        <v>789</v>
      </c>
    </row>
    <row r="619" spans="2:51" s="12" customFormat="1" ht="12">
      <c r="B619" s="148"/>
      <c r="D619" s="149" t="s">
        <v>147</v>
      </c>
      <c r="E619" s="150" t="s">
        <v>1</v>
      </c>
      <c r="F619" s="151" t="s">
        <v>157</v>
      </c>
      <c r="H619" s="150" t="s">
        <v>1</v>
      </c>
      <c r="I619" s="152"/>
      <c r="L619" s="148"/>
      <c r="M619" s="153"/>
      <c r="T619" s="154"/>
      <c r="AT619" s="150" t="s">
        <v>147</v>
      </c>
      <c r="AU619" s="150" t="s">
        <v>78</v>
      </c>
      <c r="AV619" s="12" t="s">
        <v>74</v>
      </c>
      <c r="AW619" s="12" t="s">
        <v>29</v>
      </c>
      <c r="AX619" s="12" t="s">
        <v>70</v>
      </c>
      <c r="AY619" s="150" t="s">
        <v>141</v>
      </c>
    </row>
    <row r="620" spans="2:51" s="12" customFormat="1" ht="12">
      <c r="B620" s="148"/>
      <c r="D620" s="149" t="s">
        <v>147</v>
      </c>
      <c r="E620" s="150" t="s">
        <v>1</v>
      </c>
      <c r="F620" s="151" t="s">
        <v>790</v>
      </c>
      <c r="H620" s="150" t="s">
        <v>1</v>
      </c>
      <c r="I620" s="152"/>
      <c r="L620" s="148"/>
      <c r="M620" s="153"/>
      <c r="T620" s="154"/>
      <c r="AT620" s="150" t="s">
        <v>147</v>
      </c>
      <c r="AU620" s="150" t="s">
        <v>78</v>
      </c>
      <c r="AV620" s="12" t="s">
        <v>74</v>
      </c>
      <c r="AW620" s="12" t="s">
        <v>29</v>
      </c>
      <c r="AX620" s="12" t="s">
        <v>70</v>
      </c>
      <c r="AY620" s="150" t="s">
        <v>141</v>
      </c>
    </row>
    <row r="621" spans="2:51" s="13" customFormat="1" ht="12">
      <c r="B621" s="155"/>
      <c r="D621" s="149" t="s">
        <v>147</v>
      </c>
      <c r="E621" s="156" t="s">
        <v>1</v>
      </c>
      <c r="F621" s="157" t="s">
        <v>791</v>
      </c>
      <c r="H621" s="158">
        <v>5.476</v>
      </c>
      <c r="I621" s="159"/>
      <c r="L621" s="155"/>
      <c r="M621" s="160"/>
      <c r="T621" s="161"/>
      <c r="AT621" s="156" t="s">
        <v>147</v>
      </c>
      <c r="AU621" s="156" t="s">
        <v>78</v>
      </c>
      <c r="AV621" s="13" t="s">
        <v>78</v>
      </c>
      <c r="AW621" s="13" t="s">
        <v>29</v>
      </c>
      <c r="AX621" s="13" t="s">
        <v>70</v>
      </c>
      <c r="AY621" s="156" t="s">
        <v>141</v>
      </c>
    </row>
    <row r="622" spans="2:51" s="14" customFormat="1" ht="12">
      <c r="B622" s="162"/>
      <c r="D622" s="149" t="s">
        <v>147</v>
      </c>
      <c r="E622" s="163" t="s">
        <v>1</v>
      </c>
      <c r="F622" s="164" t="s">
        <v>151</v>
      </c>
      <c r="H622" s="165">
        <v>5.476</v>
      </c>
      <c r="I622" s="166"/>
      <c r="L622" s="162"/>
      <c r="M622" s="167"/>
      <c r="T622" s="168"/>
      <c r="AT622" s="163" t="s">
        <v>147</v>
      </c>
      <c r="AU622" s="163" t="s">
        <v>78</v>
      </c>
      <c r="AV622" s="14" t="s">
        <v>82</v>
      </c>
      <c r="AW622" s="14" t="s">
        <v>29</v>
      </c>
      <c r="AX622" s="14" t="s">
        <v>74</v>
      </c>
      <c r="AY622" s="163" t="s">
        <v>141</v>
      </c>
    </row>
    <row r="623" spans="2:65" s="1" customFormat="1" ht="24.15" customHeight="1">
      <c r="B623" s="133"/>
      <c r="C623" s="169" t="s">
        <v>792</v>
      </c>
      <c r="D623" s="169" t="s">
        <v>159</v>
      </c>
      <c r="E623" s="170" t="s">
        <v>793</v>
      </c>
      <c r="F623" s="171" t="s">
        <v>794</v>
      </c>
      <c r="G623" s="172" t="s">
        <v>146</v>
      </c>
      <c r="H623" s="173">
        <v>6.024</v>
      </c>
      <c r="I623" s="174"/>
      <c r="J623" s="175">
        <f>ROUND(I623*H623,2)</f>
        <v>0</v>
      </c>
      <c r="K623" s="176"/>
      <c r="L623" s="177"/>
      <c r="M623" s="178" t="s">
        <v>1</v>
      </c>
      <c r="N623" s="179" t="s">
        <v>37</v>
      </c>
      <c r="P623" s="144">
        <f>O623*H623</f>
        <v>0</v>
      </c>
      <c r="Q623" s="144">
        <v>0</v>
      </c>
      <c r="R623" s="144">
        <f>Q623*H623</f>
        <v>0</v>
      </c>
      <c r="S623" s="144">
        <v>0</v>
      </c>
      <c r="T623" s="145">
        <f>S623*H623</f>
        <v>0</v>
      </c>
      <c r="AR623" s="146" t="s">
        <v>209</v>
      </c>
      <c r="AT623" s="146" t="s">
        <v>159</v>
      </c>
      <c r="AU623" s="146" t="s">
        <v>78</v>
      </c>
      <c r="AY623" s="17" t="s">
        <v>141</v>
      </c>
      <c r="BE623" s="147">
        <f>IF(N623="základní",J623,0)</f>
        <v>0</v>
      </c>
      <c r="BF623" s="147">
        <f>IF(N623="snížená",J623,0)</f>
        <v>0</v>
      </c>
      <c r="BG623" s="147">
        <f>IF(N623="zákl. přenesená",J623,0)</f>
        <v>0</v>
      </c>
      <c r="BH623" s="147">
        <f>IF(N623="sníž. přenesená",J623,0)</f>
        <v>0</v>
      </c>
      <c r="BI623" s="147">
        <f>IF(N623="nulová",J623,0)</f>
        <v>0</v>
      </c>
      <c r="BJ623" s="17" t="s">
        <v>74</v>
      </c>
      <c r="BK623" s="147">
        <f>ROUND(I623*H623,2)</f>
        <v>0</v>
      </c>
      <c r="BL623" s="17" t="s">
        <v>174</v>
      </c>
      <c r="BM623" s="146" t="s">
        <v>795</v>
      </c>
    </row>
    <row r="624" spans="2:51" s="13" customFormat="1" ht="12">
      <c r="B624" s="155"/>
      <c r="D624" s="149" t="s">
        <v>147</v>
      </c>
      <c r="E624" s="156" t="s">
        <v>1</v>
      </c>
      <c r="F624" s="157" t="s">
        <v>796</v>
      </c>
      <c r="H624" s="158">
        <v>6.024</v>
      </c>
      <c r="I624" s="159"/>
      <c r="L624" s="155"/>
      <c r="M624" s="160"/>
      <c r="T624" s="161"/>
      <c r="AT624" s="156" t="s">
        <v>147</v>
      </c>
      <c r="AU624" s="156" t="s">
        <v>78</v>
      </c>
      <c r="AV624" s="13" t="s">
        <v>78</v>
      </c>
      <c r="AW624" s="13" t="s">
        <v>29</v>
      </c>
      <c r="AX624" s="13" t="s">
        <v>70</v>
      </c>
      <c r="AY624" s="156" t="s">
        <v>141</v>
      </c>
    </row>
    <row r="625" spans="2:51" s="14" customFormat="1" ht="12">
      <c r="B625" s="162"/>
      <c r="D625" s="149" t="s">
        <v>147</v>
      </c>
      <c r="E625" s="163" t="s">
        <v>1</v>
      </c>
      <c r="F625" s="164" t="s">
        <v>151</v>
      </c>
      <c r="H625" s="165">
        <v>6.024</v>
      </c>
      <c r="I625" s="166"/>
      <c r="L625" s="162"/>
      <c r="M625" s="167"/>
      <c r="T625" s="168"/>
      <c r="AT625" s="163" t="s">
        <v>147</v>
      </c>
      <c r="AU625" s="163" t="s">
        <v>78</v>
      </c>
      <c r="AV625" s="14" t="s">
        <v>82</v>
      </c>
      <c r="AW625" s="14" t="s">
        <v>29</v>
      </c>
      <c r="AX625" s="14" t="s">
        <v>74</v>
      </c>
      <c r="AY625" s="163" t="s">
        <v>141</v>
      </c>
    </row>
    <row r="626" spans="2:65" s="1" customFormat="1" ht="24.15" customHeight="1">
      <c r="B626" s="133"/>
      <c r="C626" s="134" t="s">
        <v>510</v>
      </c>
      <c r="D626" s="134" t="s">
        <v>143</v>
      </c>
      <c r="E626" s="135" t="s">
        <v>797</v>
      </c>
      <c r="F626" s="136" t="s">
        <v>798</v>
      </c>
      <c r="G626" s="137" t="s">
        <v>380</v>
      </c>
      <c r="H626" s="138">
        <v>4.96</v>
      </c>
      <c r="I626" s="139"/>
      <c r="J626" s="140">
        <f>ROUND(I626*H626,2)</f>
        <v>0</v>
      </c>
      <c r="K626" s="141"/>
      <c r="L626" s="32"/>
      <c r="M626" s="142" t="s">
        <v>1</v>
      </c>
      <c r="N626" s="143" t="s">
        <v>37</v>
      </c>
      <c r="P626" s="144">
        <f>O626*H626</f>
        <v>0</v>
      </c>
      <c r="Q626" s="144">
        <v>0</v>
      </c>
      <c r="R626" s="144">
        <f>Q626*H626</f>
        <v>0</v>
      </c>
      <c r="S626" s="144">
        <v>0</v>
      </c>
      <c r="T626" s="145">
        <f>S626*H626</f>
        <v>0</v>
      </c>
      <c r="AR626" s="146" t="s">
        <v>174</v>
      </c>
      <c r="AT626" s="146" t="s">
        <v>143</v>
      </c>
      <c r="AU626" s="146" t="s">
        <v>78</v>
      </c>
      <c r="AY626" s="17" t="s">
        <v>141</v>
      </c>
      <c r="BE626" s="147">
        <f>IF(N626="základní",J626,0)</f>
        <v>0</v>
      </c>
      <c r="BF626" s="147">
        <f>IF(N626="snížená",J626,0)</f>
        <v>0</v>
      </c>
      <c r="BG626" s="147">
        <f>IF(N626="zákl. přenesená",J626,0)</f>
        <v>0</v>
      </c>
      <c r="BH626" s="147">
        <f>IF(N626="sníž. přenesená",J626,0)</f>
        <v>0</v>
      </c>
      <c r="BI626" s="147">
        <f>IF(N626="nulová",J626,0)</f>
        <v>0</v>
      </c>
      <c r="BJ626" s="17" t="s">
        <v>74</v>
      </c>
      <c r="BK626" s="147">
        <f>ROUND(I626*H626,2)</f>
        <v>0</v>
      </c>
      <c r="BL626" s="17" t="s">
        <v>174</v>
      </c>
      <c r="BM626" s="146" t="s">
        <v>799</v>
      </c>
    </row>
    <row r="627" spans="2:51" s="12" customFormat="1" ht="12">
      <c r="B627" s="148"/>
      <c r="D627" s="149" t="s">
        <v>147</v>
      </c>
      <c r="E627" s="150" t="s">
        <v>1</v>
      </c>
      <c r="F627" s="151" t="s">
        <v>157</v>
      </c>
      <c r="H627" s="150" t="s">
        <v>1</v>
      </c>
      <c r="I627" s="152"/>
      <c r="L627" s="148"/>
      <c r="M627" s="153"/>
      <c r="T627" s="154"/>
      <c r="AT627" s="150" t="s">
        <v>147</v>
      </c>
      <c r="AU627" s="150" t="s">
        <v>78</v>
      </c>
      <c r="AV627" s="12" t="s">
        <v>74</v>
      </c>
      <c r="AW627" s="12" t="s">
        <v>29</v>
      </c>
      <c r="AX627" s="12" t="s">
        <v>70</v>
      </c>
      <c r="AY627" s="150" t="s">
        <v>141</v>
      </c>
    </row>
    <row r="628" spans="2:51" s="12" customFormat="1" ht="12">
      <c r="B628" s="148"/>
      <c r="D628" s="149" t="s">
        <v>147</v>
      </c>
      <c r="E628" s="150" t="s">
        <v>1</v>
      </c>
      <c r="F628" s="151" t="s">
        <v>800</v>
      </c>
      <c r="H628" s="150" t="s">
        <v>1</v>
      </c>
      <c r="I628" s="152"/>
      <c r="L628" s="148"/>
      <c r="M628" s="153"/>
      <c r="T628" s="154"/>
      <c r="AT628" s="150" t="s">
        <v>147</v>
      </c>
      <c r="AU628" s="150" t="s">
        <v>78</v>
      </c>
      <c r="AV628" s="12" t="s">
        <v>74</v>
      </c>
      <c r="AW628" s="12" t="s">
        <v>29</v>
      </c>
      <c r="AX628" s="12" t="s">
        <v>70</v>
      </c>
      <c r="AY628" s="150" t="s">
        <v>141</v>
      </c>
    </row>
    <row r="629" spans="2:51" s="13" customFormat="1" ht="12">
      <c r="B629" s="155"/>
      <c r="D629" s="149" t="s">
        <v>147</v>
      </c>
      <c r="E629" s="156" t="s">
        <v>1</v>
      </c>
      <c r="F629" s="157" t="s">
        <v>801</v>
      </c>
      <c r="H629" s="158">
        <v>4.96</v>
      </c>
      <c r="I629" s="159"/>
      <c r="L629" s="155"/>
      <c r="M629" s="160"/>
      <c r="T629" s="161"/>
      <c r="AT629" s="156" t="s">
        <v>147</v>
      </c>
      <c r="AU629" s="156" t="s">
        <v>78</v>
      </c>
      <c r="AV629" s="13" t="s">
        <v>78</v>
      </c>
      <c r="AW629" s="13" t="s">
        <v>29</v>
      </c>
      <c r="AX629" s="13" t="s">
        <v>70</v>
      </c>
      <c r="AY629" s="156" t="s">
        <v>141</v>
      </c>
    </row>
    <row r="630" spans="2:51" s="14" customFormat="1" ht="12">
      <c r="B630" s="162"/>
      <c r="D630" s="149" t="s">
        <v>147</v>
      </c>
      <c r="E630" s="163" t="s">
        <v>1</v>
      </c>
      <c r="F630" s="164" t="s">
        <v>151</v>
      </c>
      <c r="H630" s="165">
        <v>4.96</v>
      </c>
      <c r="I630" s="166"/>
      <c r="L630" s="162"/>
      <c r="M630" s="167"/>
      <c r="T630" s="168"/>
      <c r="AT630" s="163" t="s">
        <v>147</v>
      </c>
      <c r="AU630" s="163" t="s">
        <v>78</v>
      </c>
      <c r="AV630" s="14" t="s">
        <v>82</v>
      </c>
      <c r="AW630" s="14" t="s">
        <v>29</v>
      </c>
      <c r="AX630" s="14" t="s">
        <v>74</v>
      </c>
      <c r="AY630" s="163" t="s">
        <v>141</v>
      </c>
    </row>
    <row r="631" spans="2:65" s="1" customFormat="1" ht="16.5" customHeight="1">
      <c r="B631" s="133"/>
      <c r="C631" s="169" t="s">
        <v>802</v>
      </c>
      <c r="D631" s="169" t="s">
        <v>159</v>
      </c>
      <c r="E631" s="170" t="s">
        <v>803</v>
      </c>
      <c r="F631" s="171" t="s">
        <v>804</v>
      </c>
      <c r="G631" s="172" t="s">
        <v>380</v>
      </c>
      <c r="H631" s="173">
        <v>5.456</v>
      </c>
      <c r="I631" s="174"/>
      <c r="J631" s="175">
        <f>ROUND(I631*H631,2)</f>
        <v>0</v>
      </c>
      <c r="K631" s="176"/>
      <c r="L631" s="177"/>
      <c r="M631" s="178" t="s">
        <v>1</v>
      </c>
      <c r="N631" s="179" t="s">
        <v>37</v>
      </c>
      <c r="P631" s="144">
        <f>O631*H631</f>
        <v>0</v>
      </c>
      <c r="Q631" s="144">
        <v>0</v>
      </c>
      <c r="R631" s="144">
        <f>Q631*H631</f>
        <v>0</v>
      </c>
      <c r="S631" s="144">
        <v>0</v>
      </c>
      <c r="T631" s="145">
        <f>S631*H631</f>
        <v>0</v>
      </c>
      <c r="AR631" s="146" t="s">
        <v>209</v>
      </c>
      <c r="AT631" s="146" t="s">
        <v>159</v>
      </c>
      <c r="AU631" s="146" t="s">
        <v>78</v>
      </c>
      <c r="AY631" s="17" t="s">
        <v>141</v>
      </c>
      <c r="BE631" s="147">
        <f>IF(N631="základní",J631,0)</f>
        <v>0</v>
      </c>
      <c r="BF631" s="147">
        <f>IF(N631="snížená",J631,0)</f>
        <v>0</v>
      </c>
      <c r="BG631" s="147">
        <f>IF(N631="zákl. přenesená",J631,0)</f>
        <v>0</v>
      </c>
      <c r="BH631" s="147">
        <f>IF(N631="sníž. přenesená",J631,0)</f>
        <v>0</v>
      </c>
      <c r="BI631" s="147">
        <f>IF(N631="nulová",J631,0)</f>
        <v>0</v>
      </c>
      <c r="BJ631" s="17" t="s">
        <v>74</v>
      </c>
      <c r="BK631" s="147">
        <f>ROUND(I631*H631,2)</f>
        <v>0</v>
      </c>
      <c r="BL631" s="17" t="s">
        <v>174</v>
      </c>
      <c r="BM631" s="146" t="s">
        <v>805</v>
      </c>
    </row>
    <row r="632" spans="2:51" s="13" customFormat="1" ht="12">
      <c r="B632" s="155"/>
      <c r="D632" s="149" t="s">
        <v>147</v>
      </c>
      <c r="E632" s="156" t="s">
        <v>1</v>
      </c>
      <c r="F632" s="157" t="s">
        <v>806</v>
      </c>
      <c r="H632" s="158">
        <v>5.456</v>
      </c>
      <c r="I632" s="159"/>
      <c r="L632" s="155"/>
      <c r="M632" s="160"/>
      <c r="T632" s="161"/>
      <c r="AT632" s="156" t="s">
        <v>147</v>
      </c>
      <c r="AU632" s="156" t="s">
        <v>78</v>
      </c>
      <c r="AV632" s="13" t="s">
        <v>78</v>
      </c>
      <c r="AW632" s="13" t="s">
        <v>29</v>
      </c>
      <c r="AX632" s="13" t="s">
        <v>70</v>
      </c>
      <c r="AY632" s="156" t="s">
        <v>141</v>
      </c>
    </row>
    <row r="633" spans="2:51" s="14" customFormat="1" ht="12">
      <c r="B633" s="162"/>
      <c r="D633" s="149" t="s">
        <v>147</v>
      </c>
      <c r="E633" s="163" t="s">
        <v>1</v>
      </c>
      <c r="F633" s="164" t="s">
        <v>151</v>
      </c>
      <c r="H633" s="165">
        <v>5.456</v>
      </c>
      <c r="I633" s="166"/>
      <c r="L633" s="162"/>
      <c r="M633" s="167"/>
      <c r="T633" s="168"/>
      <c r="AT633" s="163" t="s">
        <v>147</v>
      </c>
      <c r="AU633" s="163" t="s">
        <v>78</v>
      </c>
      <c r="AV633" s="14" t="s">
        <v>82</v>
      </c>
      <c r="AW633" s="14" t="s">
        <v>29</v>
      </c>
      <c r="AX633" s="14" t="s">
        <v>74</v>
      </c>
      <c r="AY633" s="163" t="s">
        <v>141</v>
      </c>
    </row>
    <row r="634" spans="2:65" s="1" customFormat="1" ht="24.15" customHeight="1">
      <c r="B634" s="133"/>
      <c r="C634" s="134" t="s">
        <v>516</v>
      </c>
      <c r="D634" s="134" t="s">
        <v>143</v>
      </c>
      <c r="E634" s="135" t="s">
        <v>807</v>
      </c>
      <c r="F634" s="136" t="s">
        <v>808</v>
      </c>
      <c r="G634" s="137" t="s">
        <v>231</v>
      </c>
      <c r="H634" s="138">
        <v>1</v>
      </c>
      <c r="I634" s="139"/>
      <c r="J634" s="140">
        <f>ROUND(I634*H634,2)</f>
        <v>0</v>
      </c>
      <c r="K634" s="141"/>
      <c r="L634" s="32"/>
      <c r="M634" s="142" t="s">
        <v>1</v>
      </c>
      <c r="N634" s="143" t="s">
        <v>37</v>
      </c>
      <c r="P634" s="144">
        <f>O634*H634</f>
        <v>0</v>
      </c>
      <c r="Q634" s="144">
        <v>0</v>
      </c>
      <c r="R634" s="144">
        <f>Q634*H634</f>
        <v>0</v>
      </c>
      <c r="S634" s="144">
        <v>0</v>
      </c>
      <c r="T634" s="145">
        <f>S634*H634</f>
        <v>0</v>
      </c>
      <c r="AR634" s="146" t="s">
        <v>174</v>
      </c>
      <c r="AT634" s="146" t="s">
        <v>143</v>
      </c>
      <c r="AU634" s="146" t="s">
        <v>78</v>
      </c>
      <c r="AY634" s="17" t="s">
        <v>141</v>
      </c>
      <c r="BE634" s="147">
        <f>IF(N634="základní",J634,0)</f>
        <v>0</v>
      </c>
      <c r="BF634" s="147">
        <f>IF(N634="snížená",J634,0)</f>
        <v>0</v>
      </c>
      <c r="BG634" s="147">
        <f>IF(N634="zákl. přenesená",J634,0)</f>
        <v>0</v>
      </c>
      <c r="BH634" s="147">
        <f>IF(N634="sníž. přenesená",J634,0)</f>
        <v>0</v>
      </c>
      <c r="BI634" s="147">
        <f>IF(N634="nulová",J634,0)</f>
        <v>0</v>
      </c>
      <c r="BJ634" s="17" t="s">
        <v>74</v>
      </c>
      <c r="BK634" s="147">
        <f>ROUND(I634*H634,2)</f>
        <v>0</v>
      </c>
      <c r="BL634" s="17" t="s">
        <v>174</v>
      </c>
      <c r="BM634" s="146" t="s">
        <v>809</v>
      </c>
    </row>
    <row r="635" spans="2:63" s="11" customFormat="1" ht="22.75" customHeight="1">
      <c r="B635" s="121"/>
      <c r="D635" s="122" t="s">
        <v>69</v>
      </c>
      <c r="E635" s="131" t="s">
        <v>810</v>
      </c>
      <c r="F635" s="131" t="s">
        <v>811</v>
      </c>
      <c r="I635" s="124"/>
      <c r="J635" s="132">
        <f>BK635</f>
        <v>0</v>
      </c>
      <c r="L635" s="121"/>
      <c r="M635" s="126"/>
      <c r="P635" s="127">
        <f>SUM(P636:P702)</f>
        <v>0</v>
      </c>
      <c r="R635" s="127">
        <f>SUM(R636:R702)</f>
        <v>0</v>
      </c>
      <c r="T635" s="128">
        <f>SUM(T636:T702)</f>
        <v>0</v>
      </c>
      <c r="AR635" s="122" t="s">
        <v>78</v>
      </c>
      <c r="AT635" s="129" t="s">
        <v>69</v>
      </c>
      <c r="AU635" s="129" t="s">
        <v>74</v>
      </c>
      <c r="AY635" s="122" t="s">
        <v>141</v>
      </c>
      <c r="BK635" s="130">
        <f>SUM(BK636:BK702)</f>
        <v>0</v>
      </c>
    </row>
    <row r="636" spans="2:65" s="1" customFormat="1" ht="24.15" customHeight="1">
      <c r="B636" s="133"/>
      <c r="C636" s="134" t="s">
        <v>812</v>
      </c>
      <c r="D636" s="134" t="s">
        <v>143</v>
      </c>
      <c r="E636" s="135" t="s">
        <v>813</v>
      </c>
      <c r="F636" s="136" t="s">
        <v>814</v>
      </c>
      <c r="G636" s="137" t="s">
        <v>146</v>
      </c>
      <c r="H636" s="138">
        <v>55.934</v>
      </c>
      <c r="I636" s="139"/>
      <c r="J636" s="140">
        <f>ROUND(I636*H636,2)</f>
        <v>0</v>
      </c>
      <c r="K636" s="141"/>
      <c r="L636" s="32"/>
      <c r="M636" s="142" t="s">
        <v>1</v>
      </c>
      <c r="N636" s="143" t="s">
        <v>37</v>
      </c>
      <c r="P636" s="144">
        <f>O636*H636</f>
        <v>0</v>
      </c>
      <c r="Q636" s="144">
        <v>0</v>
      </c>
      <c r="R636" s="144">
        <f>Q636*H636</f>
        <v>0</v>
      </c>
      <c r="S636" s="144">
        <v>0</v>
      </c>
      <c r="T636" s="145">
        <f>S636*H636</f>
        <v>0</v>
      </c>
      <c r="AR636" s="146" t="s">
        <v>174</v>
      </c>
      <c r="AT636" s="146" t="s">
        <v>143</v>
      </c>
      <c r="AU636" s="146" t="s">
        <v>78</v>
      </c>
      <c r="AY636" s="17" t="s">
        <v>141</v>
      </c>
      <c r="BE636" s="147">
        <f>IF(N636="základní",J636,0)</f>
        <v>0</v>
      </c>
      <c r="BF636" s="147">
        <f>IF(N636="snížená",J636,0)</f>
        <v>0</v>
      </c>
      <c r="BG636" s="147">
        <f>IF(N636="zákl. přenesená",J636,0)</f>
        <v>0</v>
      </c>
      <c r="BH636" s="147">
        <f>IF(N636="sníž. přenesená",J636,0)</f>
        <v>0</v>
      </c>
      <c r="BI636" s="147">
        <f>IF(N636="nulová",J636,0)</f>
        <v>0</v>
      </c>
      <c r="BJ636" s="17" t="s">
        <v>74</v>
      </c>
      <c r="BK636" s="147">
        <f>ROUND(I636*H636,2)</f>
        <v>0</v>
      </c>
      <c r="BL636" s="17" t="s">
        <v>174</v>
      </c>
      <c r="BM636" s="146" t="s">
        <v>815</v>
      </c>
    </row>
    <row r="637" spans="2:51" s="12" customFormat="1" ht="12">
      <c r="B637" s="148"/>
      <c r="D637" s="149" t="s">
        <v>147</v>
      </c>
      <c r="E637" s="150" t="s">
        <v>1</v>
      </c>
      <c r="F637" s="151" t="s">
        <v>148</v>
      </c>
      <c r="H637" s="150" t="s">
        <v>1</v>
      </c>
      <c r="I637" s="152"/>
      <c r="L637" s="148"/>
      <c r="M637" s="153"/>
      <c r="T637" s="154"/>
      <c r="AT637" s="150" t="s">
        <v>147</v>
      </c>
      <c r="AU637" s="150" t="s">
        <v>78</v>
      </c>
      <c r="AV637" s="12" t="s">
        <v>74</v>
      </c>
      <c r="AW637" s="12" t="s">
        <v>29</v>
      </c>
      <c r="AX637" s="12" t="s">
        <v>70</v>
      </c>
      <c r="AY637" s="150" t="s">
        <v>141</v>
      </c>
    </row>
    <row r="638" spans="2:51" s="13" customFormat="1" ht="12">
      <c r="B638" s="155"/>
      <c r="D638" s="149" t="s">
        <v>147</v>
      </c>
      <c r="E638" s="156" t="s">
        <v>1</v>
      </c>
      <c r="F638" s="157" t="s">
        <v>816</v>
      </c>
      <c r="H638" s="158">
        <v>31.4</v>
      </c>
      <c r="I638" s="159"/>
      <c r="L638" s="155"/>
      <c r="M638" s="160"/>
      <c r="T638" s="161"/>
      <c r="AT638" s="156" t="s">
        <v>147</v>
      </c>
      <c r="AU638" s="156" t="s">
        <v>78</v>
      </c>
      <c r="AV638" s="13" t="s">
        <v>78</v>
      </c>
      <c r="AW638" s="13" t="s">
        <v>29</v>
      </c>
      <c r="AX638" s="13" t="s">
        <v>70</v>
      </c>
      <c r="AY638" s="156" t="s">
        <v>141</v>
      </c>
    </row>
    <row r="639" spans="2:51" s="12" customFormat="1" ht="12">
      <c r="B639" s="148"/>
      <c r="D639" s="149" t="s">
        <v>147</v>
      </c>
      <c r="E639" s="150" t="s">
        <v>1</v>
      </c>
      <c r="F639" s="151" t="s">
        <v>469</v>
      </c>
      <c r="H639" s="150" t="s">
        <v>1</v>
      </c>
      <c r="I639" s="152"/>
      <c r="L639" s="148"/>
      <c r="M639" s="153"/>
      <c r="T639" s="154"/>
      <c r="AT639" s="150" t="s">
        <v>147</v>
      </c>
      <c r="AU639" s="150" t="s">
        <v>78</v>
      </c>
      <c r="AV639" s="12" t="s">
        <v>74</v>
      </c>
      <c r="AW639" s="12" t="s">
        <v>29</v>
      </c>
      <c r="AX639" s="12" t="s">
        <v>70</v>
      </c>
      <c r="AY639" s="150" t="s">
        <v>141</v>
      </c>
    </row>
    <row r="640" spans="2:51" s="13" customFormat="1" ht="12">
      <c r="B640" s="155"/>
      <c r="D640" s="149" t="s">
        <v>147</v>
      </c>
      <c r="E640" s="156" t="s">
        <v>1</v>
      </c>
      <c r="F640" s="157" t="s">
        <v>817</v>
      </c>
      <c r="H640" s="158">
        <v>6.5</v>
      </c>
      <c r="I640" s="159"/>
      <c r="L640" s="155"/>
      <c r="M640" s="160"/>
      <c r="T640" s="161"/>
      <c r="AT640" s="156" t="s">
        <v>147</v>
      </c>
      <c r="AU640" s="156" t="s">
        <v>78</v>
      </c>
      <c r="AV640" s="13" t="s">
        <v>78</v>
      </c>
      <c r="AW640" s="13" t="s">
        <v>29</v>
      </c>
      <c r="AX640" s="13" t="s">
        <v>70</v>
      </c>
      <c r="AY640" s="156" t="s">
        <v>141</v>
      </c>
    </row>
    <row r="641" spans="2:51" s="12" customFormat="1" ht="12">
      <c r="B641" s="148"/>
      <c r="D641" s="149" t="s">
        <v>147</v>
      </c>
      <c r="E641" s="150" t="s">
        <v>1</v>
      </c>
      <c r="F641" s="151" t="s">
        <v>441</v>
      </c>
      <c r="H641" s="150" t="s">
        <v>1</v>
      </c>
      <c r="I641" s="152"/>
      <c r="L641" s="148"/>
      <c r="M641" s="153"/>
      <c r="T641" s="154"/>
      <c r="AT641" s="150" t="s">
        <v>147</v>
      </c>
      <c r="AU641" s="150" t="s">
        <v>78</v>
      </c>
      <c r="AV641" s="12" t="s">
        <v>74</v>
      </c>
      <c r="AW641" s="12" t="s">
        <v>29</v>
      </c>
      <c r="AX641" s="12" t="s">
        <v>70</v>
      </c>
      <c r="AY641" s="150" t="s">
        <v>141</v>
      </c>
    </row>
    <row r="642" spans="2:51" s="13" customFormat="1" ht="12">
      <c r="B642" s="155"/>
      <c r="D642" s="149" t="s">
        <v>147</v>
      </c>
      <c r="E642" s="156" t="s">
        <v>1</v>
      </c>
      <c r="F642" s="157" t="s">
        <v>818</v>
      </c>
      <c r="H642" s="158">
        <v>2.996</v>
      </c>
      <c r="I642" s="159"/>
      <c r="L642" s="155"/>
      <c r="M642" s="160"/>
      <c r="T642" s="161"/>
      <c r="AT642" s="156" t="s">
        <v>147</v>
      </c>
      <c r="AU642" s="156" t="s">
        <v>78</v>
      </c>
      <c r="AV642" s="13" t="s">
        <v>78</v>
      </c>
      <c r="AW642" s="13" t="s">
        <v>29</v>
      </c>
      <c r="AX642" s="13" t="s">
        <v>70</v>
      </c>
      <c r="AY642" s="156" t="s">
        <v>141</v>
      </c>
    </row>
    <row r="643" spans="2:51" s="12" customFormat="1" ht="12">
      <c r="B643" s="148"/>
      <c r="D643" s="149" t="s">
        <v>147</v>
      </c>
      <c r="E643" s="150" t="s">
        <v>1</v>
      </c>
      <c r="F643" s="151" t="s">
        <v>491</v>
      </c>
      <c r="H643" s="150" t="s">
        <v>1</v>
      </c>
      <c r="I643" s="152"/>
      <c r="L643" s="148"/>
      <c r="M643" s="153"/>
      <c r="T643" s="154"/>
      <c r="AT643" s="150" t="s">
        <v>147</v>
      </c>
      <c r="AU643" s="150" t="s">
        <v>78</v>
      </c>
      <c r="AV643" s="12" t="s">
        <v>74</v>
      </c>
      <c r="AW643" s="12" t="s">
        <v>29</v>
      </c>
      <c r="AX643" s="12" t="s">
        <v>70</v>
      </c>
      <c r="AY643" s="150" t="s">
        <v>141</v>
      </c>
    </row>
    <row r="644" spans="2:51" s="13" customFormat="1" ht="12">
      <c r="B644" s="155"/>
      <c r="D644" s="149" t="s">
        <v>147</v>
      </c>
      <c r="E644" s="156" t="s">
        <v>1</v>
      </c>
      <c r="F644" s="157" t="s">
        <v>819</v>
      </c>
      <c r="H644" s="158">
        <v>6.138</v>
      </c>
      <c r="I644" s="159"/>
      <c r="L644" s="155"/>
      <c r="M644" s="160"/>
      <c r="T644" s="161"/>
      <c r="AT644" s="156" t="s">
        <v>147</v>
      </c>
      <c r="AU644" s="156" t="s">
        <v>78</v>
      </c>
      <c r="AV644" s="13" t="s">
        <v>78</v>
      </c>
      <c r="AW644" s="13" t="s">
        <v>29</v>
      </c>
      <c r="AX644" s="13" t="s">
        <v>70</v>
      </c>
      <c r="AY644" s="156" t="s">
        <v>141</v>
      </c>
    </row>
    <row r="645" spans="2:51" s="12" customFormat="1" ht="12">
      <c r="B645" s="148"/>
      <c r="D645" s="149" t="s">
        <v>147</v>
      </c>
      <c r="E645" s="150" t="s">
        <v>1</v>
      </c>
      <c r="F645" s="151" t="s">
        <v>652</v>
      </c>
      <c r="H645" s="150" t="s">
        <v>1</v>
      </c>
      <c r="I645" s="152"/>
      <c r="L645" s="148"/>
      <c r="M645" s="153"/>
      <c r="T645" s="154"/>
      <c r="AT645" s="150" t="s">
        <v>147</v>
      </c>
      <c r="AU645" s="150" t="s">
        <v>78</v>
      </c>
      <c r="AV645" s="12" t="s">
        <v>74</v>
      </c>
      <c r="AW645" s="12" t="s">
        <v>29</v>
      </c>
      <c r="AX645" s="12" t="s">
        <v>70</v>
      </c>
      <c r="AY645" s="150" t="s">
        <v>141</v>
      </c>
    </row>
    <row r="646" spans="2:51" s="13" customFormat="1" ht="12">
      <c r="B646" s="155"/>
      <c r="D646" s="149" t="s">
        <v>147</v>
      </c>
      <c r="E646" s="156" t="s">
        <v>1</v>
      </c>
      <c r="F646" s="157" t="s">
        <v>820</v>
      </c>
      <c r="H646" s="158">
        <v>8.9</v>
      </c>
      <c r="I646" s="159"/>
      <c r="L646" s="155"/>
      <c r="M646" s="160"/>
      <c r="T646" s="161"/>
      <c r="AT646" s="156" t="s">
        <v>147</v>
      </c>
      <c r="AU646" s="156" t="s">
        <v>78</v>
      </c>
      <c r="AV646" s="13" t="s">
        <v>78</v>
      </c>
      <c r="AW646" s="13" t="s">
        <v>29</v>
      </c>
      <c r="AX646" s="13" t="s">
        <v>70</v>
      </c>
      <c r="AY646" s="156" t="s">
        <v>141</v>
      </c>
    </row>
    <row r="647" spans="2:51" s="14" customFormat="1" ht="12">
      <c r="B647" s="162"/>
      <c r="D647" s="149" t="s">
        <v>147</v>
      </c>
      <c r="E647" s="163" t="s">
        <v>1</v>
      </c>
      <c r="F647" s="164" t="s">
        <v>151</v>
      </c>
      <c r="H647" s="165">
        <v>55.934</v>
      </c>
      <c r="I647" s="166"/>
      <c r="L647" s="162"/>
      <c r="M647" s="167"/>
      <c r="T647" s="168"/>
      <c r="AT647" s="163" t="s">
        <v>147</v>
      </c>
      <c r="AU647" s="163" t="s">
        <v>78</v>
      </c>
      <c r="AV647" s="14" t="s">
        <v>82</v>
      </c>
      <c r="AW647" s="14" t="s">
        <v>29</v>
      </c>
      <c r="AX647" s="14" t="s">
        <v>74</v>
      </c>
      <c r="AY647" s="163" t="s">
        <v>141</v>
      </c>
    </row>
    <row r="648" spans="2:65" s="1" customFormat="1" ht="24.15" customHeight="1">
      <c r="B648" s="133"/>
      <c r="C648" s="134" t="s">
        <v>522</v>
      </c>
      <c r="D648" s="134" t="s">
        <v>143</v>
      </c>
      <c r="E648" s="135" t="s">
        <v>821</v>
      </c>
      <c r="F648" s="136" t="s">
        <v>822</v>
      </c>
      <c r="G648" s="137" t="s">
        <v>146</v>
      </c>
      <c r="H648" s="138">
        <v>20.511</v>
      </c>
      <c r="I648" s="139"/>
      <c r="J648" s="140">
        <f>ROUND(I648*H648,2)</f>
        <v>0</v>
      </c>
      <c r="K648" s="141"/>
      <c r="L648" s="32"/>
      <c r="M648" s="142" t="s">
        <v>1</v>
      </c>
      <c r="N648" s="143" t="s">
        <v>37</v>
      </c>
      <c r="P648" s="144">
        <f>O648*H648</f>
        <v>0</v>
      </c>
      <c r="Q648" s="144">
        <v>0</v>
      </c>
      <c r="R648" s="144">
        <f>Q648*H648</f>
        <v>0</v>
      </c>
      <c r="S648" s="144">
        <v>0</v>
      </c>
      <c r="T648" s="145">
        <f>S648*H648</f>
        <v>0</v>
      </c>
      <c r="AR648" s="146" t="s">
        <v>174</v>
      </c>
      <c r="AT648" s="146" t="s">
        <v>143</v>
      </c>
      <c r="AU648" s="146" t="s">
        <v>78</v>
      </c>
      <c r="AY648" s="17" t="s">
        <v>141</v>
      </c>
      <c r="BE648" s="147">
        <f>IF(N648="základní",J648,0)</f>
        <v>0</v>
      </c>
      <c r="BF648" s="147">
        <f>IF(N648="snížená",J648,0)</f>
        <v>0</v>
      </c>
      <c r="BG648" s="147">
        <f>IF(N648="zákl. přenesená",J648,0)</f>
        <v>0</v>
      </c>
      <c r="BH648" s="147">
        <f>IF(N648="sníž. přenesená",J648,0)</f>
        <v>0</v>
      </c>
      <c r="BI648" s="147">
        <f>IF(N648="nulová",J648,0)</f>
        <v>0</v>
      </c>
      <c r="BJ648" s="17" t="s">
        <v>74</v>
      </c>
      <c r="BK648" s="147">
        <f>ROUND(I648*H648,2)</f>
        <v>0</v>
      </c>
      <c r="BL648" s="17" t="s">
        <v>174</v>
      </c>
      <c r="BM648" s="146" t="s">
        <v>823</v>
      </c>
    </row>
    <row r="649" spans="2:51" s="12" customFormat="1" ht="12">
      <c r="B649" s="148"/>
      <c r="D649" s="149" t="s">
        <v>147</v>
      </c>
      <c r="E649" s="150" t="s">
        <v>1</v>
      </c>
      <c r="F649" s="151" t="s">
        <v>148</v>
      </c>
      <c r="H649" s="150" t="s">
        <v>1</v>
      </c>
      <c r="I649" s="152"/>
      <c r="L649" s="148"/>
      <c r="M649" s="153"/>
      <c r="T649" s="154"/>
      <c r="AT649" s="150" t="s">
        <v>147</v>
      </c>
      <c r="AU649" s="150" t="s">
        <v>78</v>
      </c>
      <c r="AV649" s="12" t="s">
        <v>74</v>
      </c>
      <c r="AW649" s="12" t="s">
        <v>29</v>
      </c>
      <c r="AX649" s="12" t="s">
        <v>70</v>
      </c>
      <c r="AY649" s="150" t="s">
        <v>141</v>
      </c>
    </row>
    <row r="650" spans="2:51" s="13" customFormat="1" ht="12">
      <c r="B650" s="155"/>
      <c r="D650" s="149" t="s">
        <v>147</v>
      </c>
      <c r="E650" s="156" t="s">
        <v>1</v>
      </c>
      <c r="F650" s="157" t="s">
        <v>824</v>
      </c>
      <c r="H650" s="158">
        <v>3.848</v>
      </c>
      <c r="I650" s="159"/>
      <c r="L650" s="155"/>
      <c r="M650" s="160"/>
      <c r="T650" s="161"/>
      <c r="AT650" s="156" t="s">
        <v>147</v>
      </c>
      <c r="AU650" s="156" t="s">
        <v>78</v>
      </c>
      <c r="AV650" s="13" t="s">
        <v>78</v>
      </c>
      <c r="AW650" s="13" t="s">
        <v>29</v>
      </c>
      <c r="AX650" s="13" t="s">
        <v>70</v>
      </c>
      <c r="AY650" s="156" t="s">
        <v>141</v>
      </c>
    </row>
    <row r="651" spans="2:51" s="12" customFormat="1" ht="12">
      <c r="B651" s="148"/>
      <c r="D651" s="149" t="s">
        <v>147</v>
      </c>
      <c r="E651" s="150" t="s">
        <v>1</v>
      </c>
      <c r="F651" s="151" t="s">
        <v>469</v>
      </c>
      <c r="H651" s="150" t="s">
        <v>1</v>
      </c>
      <c r="I651" s="152"/>
      <c r="L651" s="148"/>
      <c r="M651" s="153"/>
      <c r="T651" s="154"/>
      <c r="AT651" s="150" t="s">
        <v>147</v>
      </c>
      <c r="AU651" s="150" t="s">
        <v>78</v>
      </c>
      <c r="AV651" s="12" t="s">
        <v>74</v>
      </c>
      <c r="AW651" s="12" t="s">
        <v>29</v>
      </c>
      <c r="AX651" s="12" t="s">
        <v>70</v>
      </c>
      <c r="AY651" s="150" t="s">
        <v>141</v>
      </c>
    </row>
    <row r="652" spans="2:51" s="13" customFormat="1" ht="12">
      <c r="B652" s="155"/>
      <c r="D652" s="149" t="s">
        <v>147</v>
      </c>
      <c r="E652" s="156" t="s">
        <v>1</v>
      </c>
      <c r="F652" s="157" t="s">
        <v>825</v>
      </c>
      <c r="H652" s="158">
        <v>3.152</v>
      </c>
      <c r="I652" s="159"/>
      <c r="L652" s="155"/>
      <c r="M652" s="160"/>
      <c r="T652" s="161"/>
      <c r="AT652" s="156" t="s">
        <v>147</v>
      </c>
      <c r="AU652" s="156" t="s">
        <v>78</v>
      </c>
      <c r="AV652" s="13" t="s">
        <v>78</v>
      </c>
      <c r="AW652" s="13" t="s">
        <v>29</v>
      </c>
      <c r="AX652" s="13" t="s">
        <v>70</v>
      </c>
      <c r="AY652" s="156" t="s">
        <v>141</v>
      </c>
    </row>
    <row r="653" spans="2:51" s="12" customFormat="1" ht="12">
      <c r="B653" s="148"/>
      <c r="D653" s="149" t="s">
        <v>147</v>
      </c>
      <c r="E653" s="150" t="s">
        <v>1</v>
      </c>
      <c r="F653" s="151" t="s">
        <v>441</v>
      </c>
      <c r="H653" s="150" t="s">
        <v>1</v>
      </c>
      <c r="I653" s="152"/>
      <c r="L653" s="148"/>
      <c r="M653" s="153"/>
      <c r="T653" s="154"/>
      <c r="AT653" s="150" t="s">
        <v>147</v>
      </c>
      <c r="AU653" s="150" t="s">
        <v>78</v>
      </c>
      <c r="AV653" s="12" t="s">
        <v>74</v>
      </c>
      <c r="AW653" s="12" t="s">
        <v>29</v>
      </c>
      <c r="AX653" s="12" t="s">
        <v>70</v>
      </c>
      <c r="AY653" s="150" t="s">
        <v>141</v>
      </c>
    </row>
    <row r="654" spans="2:51" s="13" customFormat="1" ht="20">
      <c r="B654" s="155"/>
      <c r="D654" s="149" t="s">
        <v>147</v>
      </c>
      <c r="E654" s="156" t="s">
        <v>1</v>
      </c>
      <c r="F654" s="157" t="s">
        <v>826</v>
      </c>
      <c r="H654" s="158">
        <v>7.424</v>
      </c>
      <c r="I654" s="159"/>
      <c r="L654" s="155"/>
      <c r="M654" s="160"/>
      <c r="T654" s="161"/>
      <c r="AT654" s="156" t="s">
        <v>147</v>
      </c>
      <c r="AU654" s="156" t="s">
        <v>78</v>
      </c>
      <c r="AV654" s="13" t="s">
        <v>78</v>
      </c>
      <c r="AW654" s="13" t="s">
        <v>29</v>
      </c>
      <c r="AX654" s="13" t="s">
        <v>70</v>
      </c>
      <c r="AY654" s="156" t="s">
        <v>141</v>
      </c>
    </row>
    <row r="655" spans="2:51" s="12" customFormat="1" ht="12">
      <c r="B655" s="148"/>
      <c r="D655" s="149" t="s">
        <v>147</v>
      </c>
      <c r="E655" s="150" t="s">
        <v>1</v>
      </c>
      <c r="F655" s="151" t="s">
        <v>491</v>
      </c>
      <c r="H655" s="150" t="s">
        <v>1</v>
      </c>
      <c r="I655" s="152"/>
      <c r="L655" s="148"/>
      <c r="M655" s="153"/>
      <c r="T655" s="154"/>
      <c r="AT655" s="150" t="s">
        <v>147</v>
      </c>
      <c r="AU655" s="150" t="s">
        <v>78</v>
      </c>
      <c r="AV655" s="12" t="s">
        <v>74</v>
      </c>
      <c r="AW655" s="12" t="s">
        <v>29</v>
      </c>
      <c r="AX655" s="12" t="s">
        <v>70</v>
      </c>
      <c r="AY655" s="150" t="s">
        <v>141</v>
      </c>
    </row>
    <row r="656" spans="2:51" s="13" customFormat="1" ht="12">
      <c r="B656" s="155"/>
      <c r="D656" s="149" t="s">
        <v>147</v>
      </c>
      <c r="E656" s="156" t="s">
        <v>1</v>
      </c>
      <c r="F656" s="157" t="s">
        <v>827</v>
      </c>
      <c r="H656" s="158">
        <v>4.299</v>
      </c>
      <c r="I656" s="159"/>
      <c r="L656" s="155"/>
      <c r="M656" s="160"/>
      <c r="T656" s="161"/>
      <c r="AT656" s="156" t="s">
        <v>147</v>
      </c>
      <c r="AU656" s="156" t="s">
        <v>78</v>
      </c>
      <c r="AV656" s="13" t="s">
        <v>78</v>
      </c>
      <c r="AW656" s="13" t="s">
        <v>29</v>
      </c>
      <c r="AX656" s="13" t="s">
        <v>70</v>
      </c>
      <c r="AY656" s="156" t="s">
        <v>141</v>
      </c>
    </row>
    <row r="657" spans="2:51" s="12" customFormat="1" ht="12">
      <c r="B657" s="148"/>
      <c r="D657" s="149" t="s">
        <v>147</v>
      </c>
      <c r="E657" s="150" t="s">
        <v>1</v>
      </c>
      <c r="F657" s="151" t="s">
        <v>652</v>
      </c>
      <c r="H657" s="150" t="s">
        <v>1</v>
      </c>
      <c r="I657" s="152"/>
      <c r="L657" s="148"/>
      <c r="M657" s="153"/>
      <c r="T657" s="154"/>
      <c r="AT657" s="150" t="s">
        <v>147</v>
      </c>
      <c r="AU657" s="150" t="s">
        <v>78</v>
      </c>
      <c r="AV657" s="12" t="s">
        <v>74</v>
      </c>
      <c r="AW657" s="12" t="s">
        <v>29</v>
      </c>
      <c r="AX657" s="12" t="s">
        <v>70</v>
      </c>
      <c r="AY657" s="150" t="s">
        <v>141</v>
      </c>
    </row>
    <row r="658" spans="2:51" s="13" customFormat="1" ht="12">
      <c r="B658" s="155"/>
      <c r="D658" s="149" t="s">
        <v>147</v>
      </c>
      <c r="E658" s="156" t="s">
        <v>1</v>
      </c>
      <c r="F658" s="157" t="s">
        <v>828</v>
      </c>
      <c r="H658" s="158">
        <v>1.788</v>
      </c>
      <c r="I658" s="159"/>
      <c r="L658" s="155"/>
      <c r="M658" s="160"/>
      <c r="T658" s="161"/>
      <c r="AT658" s="156" t="s">
        <v>147</v>
      </c>
      <c r="AU658" s="156" t="s">
        <v>78</v>
      </c>
      <c r="AV658" s="13" t="s">
        <v>78</v>
      </c>
      <c r="AW658" s="13" t="s">
        <v>29</v>
      </c>
      <c r="AX658" s="13" t="s">
        <v>70</v>
      </c>
      <c r="AY658" s="156" t="s">
        <v>141</v>
      </c>
    </row>
    <row r="659" spans="2:51" s="14" customFormat="1" ht="12">
      <c r="B659" s="162"/>
      <c r="D659" s="149" t="s">
        <v>147</v>
      </c>
      <c r="E659" s="163" t="s">
        <v>1</v>
      </c>
      <c r="F659" s="164" t="s">
        <v>151</v>
      </c>
      <c r="H659" s="165">
        <v>20.511</v>
      </c>
      <c r="I659" s="166"/>
      <c r="L659" s="162"/>
      <c r="M659" s="167"/>
      <c r="T659" s="168"/>
      <c r="AT659" s="163" t="s">
        <v>147</v>
      </c>
      <c r="AU659" s="163" t="s">
        <v>78</v>
      </c>
      <c r="AV659" s="14" t="s">
        <v>82</v>
      </c>
      <c r="AW659" s="14" t="s">
        <v>29</v>
      </c>
      <c r="AX659" s="14" t="s">
        <v>74</v>
      </c>
      <c r="AY659" s="163" t="s">
        <v>141</v>
      </c>
    </row>
    <row r="660" spans="2:65" s="1" customFormat="1" ht="24.15" customHeight="1">
      <c r="B660" s="133"/>
      <c r="C660" s="134" t="s">
        <v>829</v>
      </c>
      <c r="D660" s="134" t="s">
        <v>143</v>
      </c>
      <c r="E660" s="135" t="s">
        <v>830</v>
      </c>
      <c r="F660" s="136" t="s">
        <v>831</v>
      </c>
      <c r="G660" s="137" t="s">
        <v>380</v>
      </c>
      <c r="H660" s="138">
        <v>154.848</v>
      </c>
      <c r="I660" s="139"/>
      <c r="J660" s="140">
        <f>ROUND(I660*H660,2)</f>
        <v>0</v>
      </c>
      <c r="K660" s="141"/>
      <c r="L660" s="32"/>
      <c r="M660" s="142" t="s">
        <v>1</v>
      </c>
      <c r="N660" s="143" t="s">
        <v>37</v>
      </c>
      <c r="P660" s="144">
        <f>O660*H660</f>
        <v>0</v>
      </c>
      <c r="Q660" s="144">
        <v>0</v>
      </c>
      <c r="R660" s="144">
        <f>Q660*H660</f>
        <v>0</v>
      </c>
      <c r="S660" s="144">
        <v>0</v>
      </c>
      <c r="T660" s="145">
        <f>S660*H660</f>
        <v>0</v>
      </c>
      <c r="AR660" s="146" t="s">
        <v>174</v>
      </c>
      <c r="AT660" s="146" t="s">
        <v>143</v>
      </c>
      <c r="AU660" s="146" t="s">
        <v>78</v>
      </c>
      <c r="AY660" s="17" t="s">
        <v>141</v>
      </c>
      <c r="BE660" s="147">
        <f>IF(N660="základní",J660,0)</f>
        <v>0</v>
      </c>
      <c r="BF660" s="147">
        <f>IF(N660="snížená",J660,0)</f>
        <v>0</v>
      </c>
      <c r="BG660" s="147">
        <f>IF(N660="zákl. přenesená",J660,0)</f>
        <v>0</v>
      </c>
      <c r="BH660" s="147">
        <f>IF(N660="sníž. přenesená",J660,0)</f>
        <v>0</v>
      </c>
      <c r="BI660" s="147">
        <f>IF(N660="nulová",J660,0)</f>
        <v>0</v>
      </c>
      <c r="BJ660" s="17" t="s">
        <v>74</v>
      </c>
      <c r="BK660" s="147">
        <f>ROUND(I660*H660,2)</f>
        <v>0</v>
      </c>
      <c r="BL660" s="17" t="s">
        <v>174</v>
      </c>
      <c r="BM660" s="146" t="s">
        <v>832</v>
      </c>
    </row>
    <row r="661" spans="2:51" s="12" customFormat="1" ht="12">
      <c r="B661" s="148"/>
      <c r="D661" s="149" t="s">
        <v>147</v>
      </c>
      <c r="E661" s="150" t="s">
        <v>1</v>
      </c>
      <c r="F661" s="151" t="s">
        <v>148</v>
      </c>
      <c r="H661" s="150" t="s">
        <v>1</v>
      </c>
      <c r="I661" s="152"/>
      <c r="L661" s="148"/>
      <c r="M661" s="153"/>
      <c r="T661" s="154"/>
      <c r="AT661" s="150" t="s">
        <v>147</v>
      </c>
      <c r="AU661" s="150" t="s">
        <v>78</v>
      </c>
      <c r="AV661" s="12" t="s">
        <v>74</v>
      </c>
      <c r="AW661" s="12" t="s">
        <v>29</v>
      </c>
      <c r="AX661" s="12" t="s">
        <v>70</v>
      </c>
      <c r="AY661" s="150" t="s">
        <v>141</v>
      </c>
    </row>
    <row r="662" spans="2:51" s="13" customFormat="1" ht="30">
      <c r="B662" s="155"/>
      <c r="D662" s="149" t="s">
        <v>147</v>
      </c>
      <c r="E662" s="156" t="s">
        <v>1</v>
      </c>
      <c r="F662" s="157" t="s">
        <v>833</v>
      </c>
      <c r="H662" s="158">
        <v>24.07</v>
      </c>
      <c r="I662" s="159"/>
      <c r="L662" s="155"/>
      <c r="M662" s="160"/>
      <c r="T662" s="161"/>
      <c r="AT662" s="156" t="s">
        <v>147</v>
      </c>
      <c r="AU662" s="156" t="s">
        <v>78</v>
      </c>
      <c r="AV662" s="13" t="s">
        <v>78</v>
      </c>
      <c r="AW662" s="13" t="s">
        <v>29</v>
      </c>
      <c r="AX662" s="13" t="s">
        <v>70</v>
      </c>
      <c r="AY662" s="156" t="s">
        <v>141</v>
      </c>
    </row>
    <row r="663" spans="2:51" s="13" customFormat="1" ht="20">
      <c r="B663" s="155"/>
      <c r="D663" s="149" t="s">
        <v>147</v>
      </c>
      <c r="E663" s="156" t="s">
        <v>1</v>
      </c>
      <c r="F663" s="157" t="s">
        <v>834</v>
      </c>
      <c r="H663" s="158">
        <v>31.535</v>
      </c>
      <c r="I663" s="159"/>
      <c r="L663" s="155"/>
      <c r="M663" s="160"/>
      <c r="T663" s="161"/>
      <c r="AT663" s="156" t="s">
        <v>147</v>
      </c>
      <c r="AU663" s="156" t="s">
        <v>78</v>
      </c>
      <c r="AV663" s="13" t="s">
        <v>78</v>
      </c>
      <c r="AW663" s="13" t="s">
        <v>29</v>
      </c>
      <c r="AX663" s="13" t="s">
        <v>70</v>
      </c>
      <c r="AY663" s="156" t="s">
        <v>141</v>
      </c>
    </row>
    <row r="664" spans="2:51" s="13" customFormat="1" ht="12">
      <c r="B664" s="155"/>
      <c r="D664" s="149" t="s">
        <v>147</v>
      </c>
      <c r="E664" s="156" t="s">
        <v>1</v>
      </c>
      <c r="F664" s="157" t="s">
        <v>835</v>
      </c>
      <c r="H664" s="158">
        <v>6.852</v>
      </c>
      <c r="I664" s="159"/>
      <c r="L664" s="155"/>
      <c r="M664" s="160"/>
      <c r="T664" s="161"/>
      <c r="AT664" s="156" t="s">
        <v>147</v>
      </c>
      <c r="AU664" s="156" t="s">
        <v>78</v>
      </c>
      <c r="AV664" s="13" t="s">
        <v>78</v>
      </c>
      <c r="AW664" s="13" t="s">
        <v>29</v>
      </c>
      <c r="AX664" s="13" t="s">
        <v>70</v>
      </c>
      <c r="AY664" s="156" t="s">
        <v>141</v>
      </c>
    </row>
    <row r="665" spans="2:51" s="12" customFormat="1" ht="12">
      <c r="B665" s="148"/>
      <c r="D665" s="149" t="s">
        <v>147</v>
      </c>
      <c r="E665" s="150" t="s">
        <v>1</v>
      </c>
      <c r="F665" s="151" t="s">
        <v>469</v>
      </c>
      <c r="H665" s="150" t="s">
        <v>1</v>
      </c>
      <c r="I665" s="152"/>
      <c r="L665" s="148"/>
      <c r="M665" s="153"/>
      <c r="T665" s="154"/>
      <c r="AT665" s="150" t="s">
        <v>147</v>
      </c>
      <c r="AU665" s="150" t="s">
        <v>78</v>
      </c>
      <c r="AV665" s="12" t="s">
        <v>74</v>
      </c>
      <c r="AW665" s="12" t="s">
        <v>29</v>
      </c>
      <c r="AX665" s="12" t="s">
        <v>70</v>
      </c>
      <c r="AY665" s="150" t="s">
        <v>141</v>
      </c>
    </row>
    <row r="666" spans="2:51" s="13" customFormat="1" ht="12">
      <c r="B666" s="155"/>
      <c r="D666" s="149" t="s">
        <v>147</v>
      </c>
      <c r="E666" s="156" t="s">
        <v>1</v>
      </c>
      <c r="F666" s="157" t="s">
        <v>836</v>
      </c>
      <c r="H666" s="158">
        <v>8.315</v>
      </c>
      <c r="I666" s="159"/>
      <c r="L666" s="155"/>
      <c r="M666" s="160"/>
      <c r="T666" s="161"/>
      <c r="AT666" s="156" t="s">
        <v>147</v>
      </c>
      <c r="AU666" s="156" t="s">
        <v>78</v>
      </c>
      <c r="AV666" s="13" t="s">
        <v>78</v>
      </c>
      <c r="AW666" s="13" t="s">
        <v>29</v>
      </c>
      <c r="AX666" s="13" t="s">
        <v>70</v>
      </c>
      <c r="AY666" s="156" t="s">
        <v>141</v>
      </c>
    </row>
    <row r="667" spans="2:51" s="13" customFormat="1" ht="12">
      <c r="B667" s="155"/>
      <c r="D667" s="149" t="s">
        <v>147</v>
      </c>
      <c r="E667" s="156" t="s">
        <v>1</v>
      </c>
      <c r="F667" s="157" t="s">
        <v>837</v>
      </c>
      <c r="H667" s="158">
        <v>3.15</v>
      </c>
      <c r="I667" s="159"/>
      <c r="L667" s="155"/>
      <c r="M667" s="160"/>
      <c r="T667" s="161"/>
      <c r="AT667" s="156" t="s">
        <v>147</v>
      </c>
      <c r="AU667" s="156" t="s">
        <v>78</v>
      </c>
      <c r="AV667" s="13" t="s">
        <v>78</v>
      </c>
      <c r="AW667" s="13" t="s">
        <v>29</v>
      </c>
      <c r="AX667" s="13" t="s">
        <v>70</v>
      </c>
      <c r="AY667" s="156" t="s">
        <v>141</v>
      </c>
    </row>
    <row r="668" spans="2:51" s="12" customFormat="1" ht="12">
      <c r="B668" s="148"/>
      <c r="D668" s="149" t="s">
        <v>147</v>
      </c>
      <c r="E668" s="150" t="s">
        <v>1</v>
      </c>
      <c r="F668" s="151" t="s">
        <v>441</v>
      </c>
      <c r="H668" s="150" t="s">
        <v>1</v>
      </c>
      <c r="I668" s="152"/>
      <c r="L668" s="148"/>
      <c r="M668" s="153"/>
      <c r="T668" s="154"/>
      <c r="AT668" s="150" t="s">
        <v>147</v>
      </c>
      <c r="AU668" s="150" t="s">
        <v>78</v>
      </c>
      <c r="AV668" s="12" t="s">
        <v>74</v>
      </c>
      <c r="AW668" s="12" t="s">
        <v>29</v>
      </c>
      <c r="AX668" s="12" t="s">
        <v>70</v>
      </c>
      <c r="AY668" s="150" t="s">
        <v>141</v>
      </c>
    </row>
    <row r="669" spans="2:51" s="13" customFormat="1" ht="30">
      <c r="B669" s="155"/>
      <c r="D669" s="149" t="s">
        <v>147</v>
      </c>
      <c r="E669" s="156" t="s">
        <v>1</v>
      </c>
      <c r="F669" s="157" t="s">
        <v>838</v>
      </c>
      <c r="H669" s="158">
        <v>27.731</v>
      </c>
      <c r="I669" s="159"/>
      <c r="L669" s="155"/>
      <c r="M669" s="160"/>
      <c r="T669" s="161"/>
      <c r="AT669" s="156" t="s">
        <v>147</v>
      </c>
      <c r="AU669" s="156" t="s">
        <v>78</v>
      </c>
      <c r="AV669" s="13" t="s">
        <v>78</v>
      </c>
      <c r="AW669" s="13" t="s">
        <v>29</v>
      </c>
      <c r="AX669" s="13" t="s">
        <v>70</v>
      </c>
      <c r="AY669" s="156" t="s">
        <v>141</v>
      </c>
    </row>
    <row r="670" spans="2:51" s="13" customFormat="1" ht="12">
      <c r="B670" s="155"/>
      <c r="D670" s="149" t="s">
        <v>147</v>
      </c>
      <c r="E670" s="156" t="s">
        <v>1</v>
      </c>
      <c r="F670" s="157" t="s">
        <v>839</v>
      </c>
      <c r="H670" s="158">
        <v>17.22</v>
      </c>
      <c r="I670" s="159"/>
      <c r="L670" s="155"/>
      <c r="M670" s="160"/>
      <c r="T670" s="161"/>
      <c r="AT670" s="156" t="s">
        <v>147</v>
      </c>
      <c r="AU670" s="156" t="s">
        <v>78</v>
      </c>
      <c r="AV670" s="13" t="s">
        <v>78</v>
      </c>
      <c r="AW670" s="13" t="s">
        <v>29</v>
      </c>
      <c r="AX670" s="13" t="s">
        <v>70</v>
      </c>
      <c r="AY670" s="156" t="s">
        <v>141</v>
      </c>
    </row>
    <row r="671" spans="2:51" s="12" customFormat="1" ht="12">
      <c r="B671" s="148"/>
      <c r="D671" s="149" t="s">
        <v>147</v>
      </c>
      <c r="E671" s="150" t="s">
        <v>1</v>
      </c>
      <c r="F671" s="151" t="s">
        <v>491</v>
      </c>
      <c r="H671" s="150" t="s">
        <v>1</v>
      </c>
      <c r="I671" s="152"/>
      <c r="L671" s="148"/>
      <c r="M671" s="153"/>
      <c r="T671" s="154"/>
      <c r="AT671" s="150" t="s">
        <v>147</v>
      </c>
      <c r="AU671" s="150" t="s">
        <v>78</v>
      </c>
      <c r="AV671" s="12" t="s">
        <v>74</v>
      </c>
      <c r="AW671" s="12" t="s">
        <v>29</v>
      </c>
      <c r="AX671" s="12" t="s">
        <v>70</v>
      </c>
      <c r="AY671" s="150" t="s">
        <v>141</v>
      </c>
    </row>
    <row r="672" spans="2:51" s="13" customFormat="1" ht="30">
      <c r="B672" s="155"/>
      <c r="D672" s="149" t="s">
        <v>147</v>
      </c>
      <c r="E672" s="156" t="s">
        <v>1</v>
      </c>
      <c r="F672" s="157" t="s">
        <v>840</v>
      </c>
      <c r="H672" s="158">
        <v>31.255</v>
      </c>
      <c r="I672" s="159"/>
      <c r="L672" s="155"/>
      <c r="M672" s="160"/>
      <c r="T672" s="161"/>
      <c r="AT672" s="156" t="s">
        <v>147</v>
      </c>
      <c r="AU672" s="156" t="s">
        <v>78</v>
      </c>
      <c r="AV672" s="13" t="s">
        <v>78</v>
      </c>
      <c r="AW672" s="13" t="s">
        <v>29</v>
      </c>
      <c r="AX672" s="13" t="s">
        <v>70</v>
      </c>
      <c r="AY672" s="156" t="s">
        <v>141</v>
      </c>
    </row>
    <row r="673" spans="2:51" s="12" customFormat="1" ht="12">
      <c r="B673" s="148"/>
      <c r="D673" s="149" t="s">
        <v>147</v>
      </c>
      <c r="E673" s="150" t="s">
        <v>1</v>
      </c>
      <c r="F673" s="151" t="s">
        <v>652</v>
      </c>
      <c r="H673" s="150" t="s">
        <v>1</v>
      </c>
      <c r="I673" s="152"/>
      <c r="L673" s="148"/>
      <c r="M673" s="153"/>
      <c r="T673" s="154"/>
      <c r="AT673" s="150" t="s">
        <v>147</v>
      </c>
      <c r="AU673" s="150" t="s">
        <v>78</v>
      </c>
      <c r="AV673" s="12" t="s">
        <v>74</v>
      </c>
      <c r="AW673" s="12" t="s">
        <v>29</v>
      </c>
      <c r="AX673" s="12" t="s">
        <v>70</v>
      </c>
      <c r="AY673" s="150" t="s">
        <v>141</v>
      </c>
    </row>
    <row r="674" spans="2:51" s="13" customFormat="1" ht="12">
      <c r="B674" s="155"/>
      <c r="D674" s="149" t="s">
        <v>147</v>
      </c>
      <c r="E674" s="156" t="s">
        <v>1</v>
      </c>
      <c r="F674" s="157" t="s">
        <v>841</v>
      </c>
      <c r="H674" s="158">
        <v>4.72</v>
      </c>
      <c r="I674" s="159"/>
      <c r="L674" s="155"/>
      <c r="M674" s="160"/>
      <c r="T674" s="161"/>
      <c r="AT674" s="156" t="s">
        <v>147</v>
      </c>
      <c r="AU674" s="156" t="s">
        <v>78</v>
      </c>
      <c r="AV674" s="13" t="s">
        <v>78</v>
      </c>
      <c r="AW674" s="13" t="s">
        <v>29</v>
      </c>
      <c r="AX674" s="13" t="s">
        <v>70</v>
      </c>
      <c r="AY674" s="156" t="s">
        <v>141</v>
      </c>
    </row>
    <row r="675" spans="2:51" s="14" customFormat="1" ht="12">
      <c r="B675" s="162"/>
      <c r="D675" s="149" t="s">
        <v>147</v>
      </c>
      <c r="E675" s="163" t="s">
        <v>1</v>
      </c>
      <c r="F675" s="164" t="s">
        <v>151</v>
      </c>
      <c r="H675" s="165">
        <v>154.848</v>
      </c>
      <c r="I675" s="166"/>
      <c r="L675" s="162"/>
      <c r="M675" s="167"/>
      <c r="T675" s="168"/>
      <c r="AT675" s="163" t="s">
        <v>147</v>
      </c>
      <c r="AU675" s="163" t="s">
        <v>78</v>
      </c>
      <c r="AV675" s="14" t="s">
        <v>82</v>
      </c>
      <c r="AW675" s="14" t="s">
        <v>29</v>
      </c>
      <c r="AX675" s="14" t="s">
        <v>74</v>
      </c>
      <c r="AY675" s="163" t="s">
        <v>141</v>
      </c>
    </row>
    <row r="676" spans="2:65" s="1" customFormat="1" ht="24.15" customHeight="1">
      <c r="B676" s="133"/>
      <c r="C676" s="134" t="s">
        <v>528</v>
      </c>
      <c r="D676" s="134" t="s">
        <v>143</v>
      </c>
      <c r="E676" s="135" t="s">
        <v>842</v>
      </c>
      <c r="F676" s="136" t="s">
        <v>843</v>
      </c>
      <c r="G676" s="137" t="s">
        <v>380</v>
      </c>
      <c r="H676" s="138">
        <v>28.64</v>
      </c>
      <c r="I676" s="139"/>
      <c r="J676" s="140">
        <f>ROUND(I676*H676,2)</f>
        <v>0</v>
      </c>
      <c r="K676" s="141"/>
      <c r="L676" s="32"/>
      <c r="M676" s="142" t="s">
        <v>1</v>
      </c>
      <c r="N676" s="143" t="s">
        <v>37</v>
      </c>
      <c r="P676" s="144">
        <f>O676*H676</f>
        <v>0</v>
      </c>
      <c r="Q676" s="144">
        <v>0</v>
      </c>
      <c r="R676" s="144">
        <f>Q676*H676</f>
        <v>0</v>
      </c>
      <c r="S676" s="144">
        <v>0</v>
      </c>
      <c r="T676" s="145">
        <f>S676*H676</f>
        <v>0</v>
      </c>
      <c r="AR676" s="146" t="s">
        <v>174</v>
      </c>
      <c r="AT676" s="146" t="s">
        <v>143</v>
      </c>
      <c r="AU676" s="146" t="s">
        <v>78</v>
      </c>
      <c r="AY676" s="17" t="s">
        <v>141</v>
      </c>
      <c r="BE676" s="147">
        <f>IF(N676="základní",J676,0)</f>
        <v>0</v>
      </c>
      <c r="BF676" s="147">
        <f>IF(N676="snížená",J676,0)</f>
        <v>0</v>
      </c>
      <c r="BG676" s="147">
        <f>IF(N676="zákl. přenesená",J676,0)</f>
        <v>0</v>
      </c>
      <c r="BH676" s="147">
        <f>IF(N676="sníž. přenesená",J676,0)</f>
        <v>0</v>
      </c>
      <c r="BI676" s="147">
        <f>IF(N676="nulová",J676,0)</f>
        <v>0</v>
      </c>
      <c r="BJ676" s="17" t="s">
        <v>74</v>
      </c>
      <c r="BK676" s="147">
        <f>ROUND(I676*H676,2)</f>
        <v>0</v>
      </c>
      <c r="BL676" s="17" t="s">
        <v>174</v>
      </c>
      <c r="BM676" s="146" t="s">
        <v>844</v>
      </c>
    </row>
    <row r="677" spans="2:51" s="12" customFormat="1" ht="12">
      <c r="B677" s="148"/>
      <c r="D677" s="149" t="s">
        <v>147</v>
      </c>
      <c r="E677" s="150" t="s">
        <v>1</v>
      </c>
      <c r="F677" s="151" t="s">
        <v>148</v>
      </c>
      <c r="H677" s="150" t="s">
        <v>1</v>
      </c>
      <c r="I677" s="152"/>
      <c r="L677" s="148"/>
      <c r="M677" s="153"/>
      <c r="T677" s="154"/>
      <c r="AT677" s="150" t="s">
        <v>147</v>
      </c>
      <c r="AU677" s="150" t="s">
        <v>78</v>
      </c>
      <c r="AV677" s="12" t="s">
        <v>74</v>
      </c>
      <c r="AW677" s="12" t="s">
        <v>29</v>
      </c>
      <c r="AX677" s="12" t="s">
        <v>70</v>
      </c>
      <c r="AY677" s="150" t="s">
        <v>141</v>
      </c>
    </row>
    <row r="678" spans="2:51" s="13" customFormat="1" ht="12">
      <c r="B678" s="155"/>
      <c r="D678" s="149" t="s">
        <v>147</v>
      </c>
      <c r="E678" s="156" t="s">
        <v>1</v>
      </c>
      <c r="F678" s="157" t="s">
        <v>845</v>
      </c>
      <c r="H678" s="158">
        <v>7.775</v>
      </c>
      <c r="I678" s="159"/>
      <c r="L678" s="155"/>
      <c r="M678" s="160"/>
      <c r="T678" s="161"/>
      <c r="AT678" s="156" t="s">
        <v>147</v>
      </c>
      <c r="AU678" s="156" t="s">
        <v>78</v>
      </c>
      <c r="AV678" s="13" t="s">
        <v>78</v>
      </c>
      <c r="AW678" s="13" t="s">
        <v>29</v>
      </c>
      <c r="AX678" s="13" t="s">
        <v>70</v>
      </c>
      <c r="AY678" s="156" t="s">
        <v>141</v>
      </c>
    </row>
    <row r="679" spans="2:51" s="12" customFormat="1" ht="12">
      <c r="B679" s="148"/>
      <c r="D679" s="149" t="s">
        <v>147</v>
      </c>
      <c r="E679" s="150" t="s">
        <v>1</v>
      </c>
      <c r="F679" s="151" t="s">
        <v>469</v>
      </c>
      <c r="H679" s="150" t="s">
        <v>1</v>
      </c>
      <c r="I679" s="152"/>
      <c r="L679" s="148"/>
      <c r="M679" s="153"/>
      <c r="T679" s="154"/>
      <c r="AT679" s="150" t="s">
        <v>147</v>
      </c>
      <c r="AU679" s="150" t="s">
        <v>78</v>
      </c>
      <c r="AV679" s="12" t="s">
        <v>74</v>
      </c>
      <c r="AW679" s="12" t="s">
        <v>29</v>
      </c>
      <c r="AX679" s="12" t="s">
        <v>70</v>
      </c>
      <c r="AY679" s="150" t="s">
        <v>141</v>
      </c>
    </row>
    <row r="680" spans="2:51" s="13" customFormat="1" ht="12">
      <c r="B680" s="155"/>
      <c r="D680" s="149" t="s">
        <v>147</v>
      </c>
      <c r="E680" s="156" t="s">
        <v>1</v>
      </c>
      <c r="F680" s="157" t="s">
        <v>846</v>
      </c>
      <c r="H680" s="158">
        <v>10.1</v>
      </c>
      <c r="I680" s="159"/>
      <c r="L680" s="155"/>
      <c r="M680" s="160"/>
      <c r="T680" s="161"/>
      <c r="AT680" s="156" t="s">
        <v>147</v>
      </c>
      <c r="AU680" s="156" t="s">
        <v>78</v>
      </c>
      <c r="AV680" s="13" t="s">
        <v>78</v>
      </c>
      <c r="AW680" s="13" t="s">
        <v>29</v>
      </c>
      <c r="AX680" s="13" t="s">
        <v>70</v>
      </c>
      <c r="AY680" s="156" t="s">
        <v>141</v>
      </c>
    </row>
    <row r="681" spans="2:51" s="12" customFormat="1" ht="12">
      <c r="B681" s="148"/>
      <c r="D681" s="149" t="s">
        <v>147</v>
      </c>
      <c r="E681" s="150" t="s">
        <v>1</v>
      </c>
      <c r="F681" s="151" t="s">
        <v>441</v>
      </c>
      <c r="H681" s="150" t="s">
        <v>1</v>
      </c>
      <c r="I681" s="152"/>
      <c r="L681" s="148"/>
      <c r="M681" s="153"/>
      <c r="T681" s="154"/>
      <c r="AT681" s="150" t="s">
        <v>147</v>
      </c>
      <c r="AU681" s="150" t="s">
        <v>78</v>
      </c>
      <c r="AV681" s="12" t="s">
        <v>74</v>
      </c>
      <c r="AW681" s="12" t="s">
        <v>29</v>
      </c>
      <c r="AX681" s="12" t="s">
        <v>70</v>
      </c>
      <c r="AY681" s="150" t="s">
        <v>141</v>
      </c>
    </row>
    <row r="682" spans="2:51" s="13" customFormat="1" ht="12">
      <c r="B682" s="155"/>
      <c r="D682" s="149" t="s">
        <v>147</v>
      </c>
      <c r="E682" s="156" t="s">
        <v>1</v>
      </c>
      <c r="F682" s="157" t="s">
        <v>847</v>
      </c>
      <c r="H682" s="158">
        <v>0.57</v>
      </c>
      <c r="I682" s="159"/>
      <c r="L682" s="155"/>
      <c r="M682" s="160"/>
      <c r="T682" s="161"/>
      <c r="AT682" s="156" t="s">
        <v>147</v>
      </c>
      <c r="AU682" s="156" t="s">
        <v>78</v>
      </c>
      <c r="AV682" s="13" t="s">
        <v>78</v>
      </c>
      <c r="AW682" s="13" t="s">
        <v>29</v>
      </c>
      <c r="AX682" s="13" t="s">
        <v>70</v>
      </c>
      <c r="AY682" s="156" t="s">
        <v>141</v>
      </c>
    </row>
    <row r="683" spans="2:51" s="12" customFormat="1" ht="12">
      <c r="B683" s="148"/>
      <c r="D683" s="149" t="s">
        <v>147</v>
      </c>
      <c r="E683" s="150" t="s">
        <v>1</v>
      </c>
      <c r="F683" s="151" t="s">
        <v>491</v>
      </c>
      <c r="H683" s="150" t="s">
        <v>1</v>
      </c>
      <c r="I683" s="152"/>
      <c r="L683" s="148"/>
      <c r="M683" s="153"/>
      <c r="T683" s="154"/>
      <c r="AT683" s="150" t="s">
        <v>147</v>
      </c>
      <c r="AU683" s="150" t="s">
        <v>78</v>
      </c>
      <c r="AV683" s="12" t="s">
        <v>74</v>
      </c>
      <c r="AW683" s="12" t="s">
        <v>29</v>
      </c>
      <c r="AX683" s="12" t="s">
        <v>70</v>
      </c>
      <c r="AY683" s="150" t="s">
        <v>141</v>
      </c>
    </row>
    <row r="684" spans="2:51" s="13" customFormat="1" ht="12">
      <c r="B684" s="155"/>
      <c r="D684" s="149" t="s">
        <v>147</v>
      </c>
      <c r="E684" s="156" t="s">
        <v>1</v>
      </c>
      <c r="F684" s="157" t="s">
        <v>848</v>
      </c>
      <c r="H684" s="158">
        <v>6.125</v>
      </c>
      <c r="I684" s="159"/>
      <c r="L684" s="155"/>
      <c r="M684" s="160"/>
      <c r="T684" s="161"/>
      <c r="AT684" s="156" t="s">
        <v>147</v>
      </c>
      <c r="AU684" s="156" t="s">
        <v>78</v>
      </c>
      <c r="AV684" s="13" t="s">
        <v>78</v>
      </c>
      <c r="AW684" s="13" t="s">
        <v>29</v>
      </c>
      <c r="AX684" s="13" t="s">
        <v>70</v>
      </c>
      <c r="AY684" s="156" t="s">
        <v>141</v>
      </c>
    </row>
    <row r="685" spans="2:51" s="12" customFormat="1" ht="12">
      <c r="B685" s="148"/>
      <c r="D685" s="149" t="s">
        <v>147</v>
      </c>
      <c r="E685" s="150" t="s">
        <v>1</v>
      </c>
      <c r="F685" s="151" t="s">
        <v>652</v>
      </c>
      <c r="H685" s="150" t="s">
        <v>1</v>
      </c>
      <c r="I685" s="152"/>
      <c r="L685" s="148"/>
      <c r="M685" s="153"/>
      <c r="T685" s="154"/>
      <c r="AT685" s="150" t="s">
        <v>147</v>
      </c>
      <c r="AU685" s="150" t="s">
        <v>78</v>
      </c>
      <c r="AV685" s="12" t="s">
        <v>74</v>
      </c>
      <c r="AW685" s="12" t="s">
        <v>29</v>
      </c>
      <c r="AX685" s="12" t="s">
        <v>70</v>
      </c>
      <c r="AY685" s="150" t="s">
        <v>141</v>
      </c>
    </row>
    <row r="686" spans="2:51" s="13" customFormat="1" ht="12">
      <c r="B686" s="155"/>
      <c r="D686" s="149" t="s">
        <v>147</v>
      </c>
      <c r="E686" s="156" t="s">
        <v>1</v>
      </c>
      <c r="F686" s="157" t="s">
        <v>849</v>
      </c>
      <c r="H686" s="158">
        <v>4.07</v>
      </c>
      <c r="I686" s="159"/>
      <c r="L686" s="155"/>
      <c r="M686" s="160"/>
      <c r="T686" s="161"/>
      <c r="AT686" s="156" t="s">
        <v>147</v>
      </c>
      <c r="AU686" s="156" t="s">
        <v>78</v>
      </c>
      <c r="AV686" s="13" t="s">
        <v>78</v>
      </c>
      <c r="AW686" s="13" t="s">
        <v>29</v>
      </c>
      <c r="AX686" s="13" t="s">
        <v>70</v>
      </c>
      <c r="AY686" s="156" t="s">
        <v>141</v>
      </c>
    </row>
    <row r="687" spans="2:51" s="14" customFormat="1" ht="12">
      <c r="B687" s="162"/>
      <c r="D687" s="149" t="s">
        <v>147</v>
      </c>
      <c r="E687" s="163" t="s">
        <v>1</v>
      </c>
      <c r="F687" s="164" t="s">
        <v>151</v>
      </c>
      <c r="H687" s="165">
        <v>28.64</v>
      </c>
      <c r="I687" s="166"/>
      <c r="L687" s="162"/>
      <c r="M687" s="167"/>
      <c r="T687" s="168"/>
      <c r="AT687" s="163" t="s">
        <v>147</v>
      </c>
      <c r="AU687" s="163" t="s">
        <v>78</v>
      </c>
      <c r="AV687" s="14" t="s">
        <v>82</v>
      </c>
      <c r="AW687" s="14" t="s">
        <v>29</v>
      </c>
      <c r="AX687" s="14" t="s">
        <v>74</v>
      </c>
      <c r="AY687" s="163" t="s">
        <v>141</v>
      </c>
    </row>
    <row r="688" spans="2:65" s="1" customFormat="1" ht="24.15" customHeight="1">
      <c r="B688" s="133"/>
      <c r="C688" s="134" t="s">
        <v>850</v>
      </c>
      <c r="D688" s="134" t="s">
        <v>143</v>
      </c>
      <c r="E688" s="135" t="s">
        <v>851</v>
      </c>
      <c r="F688" s="136" t="s">
        <v>852</v>
      </c>
      <c r="G688" s="137" t="s">
        <v>146</v>
      </c>
      <c r="H688" s="138">
        <v>287.594</v>
      </c>
      <c r="I688" s="139"/>
      <c r="J688" s="140">
        <f>ROUND(I688*H688,2)</f>
        <v>0</v>
      </c>
      <c r="K688" s="141"/>
      <c r="L688" s="32"/>
      <c r="M688" s="142" t="s">
        <v>1</v>
      </c>
      <c r="N688" s="143" t="s">
        <v>37</v>
      </c>
      <c r="P688" s="144">
        <f>O688*H688</f>
        <v>0</v>
      </c>
      <c r="Q688" s="144">
        <v>0</v>
      </c>
      <c r="R688" s="144">
        <f>Q688*H688</f>
        <v>0</v>
      </c>
      <c r="S688" s="144">
        <v>0</v>
      </c>
      <c r="T688" s="145">
        <f>S688*H688</f>
        <v>0</v>
      </c>
      <c r="AR688" s="146" t="s">
        <v>174</v>
      </c>
      <c r="AT688" s="146" t="s">
        <v>143</v>
      </c>
      <c r="AU688" s="146" t="s">
        <v>78</v>
      </c>
      <c r="AY688" s="17" t="s">
        <v>141</v>
      </c>
      <c r="BE688" s="147">
        <f>IF(N688="základní",J688,0)</f>
        <v>0</v>
      </c>
      <c r="BF688" s="147">
        <f>IF(N688="snížená",J688,0)</f>
        <v>0</v>
      </c>
      <c r="BG688" s="147">
        <f>IF(N688="zákl. přenesená",J688,0)</f>
        <v>0</v>
      </c>
      <c r="BH688" s="147">
        <f>IF(N688="sníž. přenesená",J688,0)</f>
        <v>0</v>
      </c>
      <c r="BI688" s="147">
        <f>IF(N688="nulová",J688,0)</f>
        <v>0</v>
      </c>
      <c r="BJ688" s="17" t="s">
        <v>74</v>
      </c>
      <c r="BK688" s="147">
        <f>ROUND(I688*H688,2)</f>
        <v>0</v>
      </c>
      <c r="BL688" s="17" t="s">
        <v>174</v>
      </c>
      <c r="BM688" s="146" t="s">
        <v>853</v>
      </c>
    </row>
    <row r="689" spans="2:51" s="12" customFormat="1" ht="12">
      <c r="B689" s="148"/>
      <c r="D689" s="149" t="s">
        <v>147</v>
      </c>
      <c r="E689" s="150" t="s">
        <v>1</v>
      </c>
      <c r="F689" s="151" t="s">
        <v>148</v>
      </c>
      <c r="H689" s="150" t="s">
        <v>1</v>
      </c>
      <c r="I689" s="152"/>
      <c r="L689" s="148"/>
      <c r="M689" s="153"/>
      <c r="T689" s="154"/>
      <c r="AT689" s="150" t="s">
        <v>147</v>
      </c>
      <c r="AU689" s="150" t="s">
        <v>78</v>
      </c>
      <c r="AV689" s="12" t="s">
        <v>74</v>
      </c>
      <c r="AW689" s="12" t="s">
        <v>29</v>
      </c>
      <c r="AX689" s="12" t="s">
        <v>70</v>
      </c>
      <c r="AY689" s="150" t="s">
        <v>141</v>
      </c>
    </row>
    <row r="690" spans="2:51" s="12" customFormat="1" ht="12">
      <c r="B690" s="148"/>
      <c r="D690" s="149" t="s">
        <v>147</v>
      </c>
      <c r="E690" s="150" t="s">
        <v>1</v>
      </c>
      <c r="F690" s="151" t="s">
        <v>854</v>
      </c>
      <c r="H690" s="150" t="s">
        <v>1</v>
      </c>
      <c r="I690" s="152"/>
      <c r="L690" s="148"/>
      <c r="M690" s="153"/>
      <c r="T690" s="154"/>
      <c r="AT690" s="150" t="s">
        <v>147</v>
      </c>
      <c r="AU690" s="150" t="s">
        <v>78</v>
      </c>
      <c r="AV690" s="12" t="s">
        <v>74</v>
      </c>
      <c r="AW690" s="12" t="s">
        <v>29</v>
      </c>
      <c r="AX690" s="12" t="s">
        <v>70</v>
      </c>
      <c r="AY690" s="150" t="s">
        <v>141</v>
      </c>
    </row>
    <row r="691" spans="2:51" s="13" customFormat="1" ht="12">
      <c r="B691" s="155"/>
      <c r="D691" s="149" t="s">
        <v>147</v>
      </c>
      <c r="E691" s="156" t="s">
        <v>1</v>
      </c>
      <c r="F691" s="157" t="s">
        <v>855</v>
      </c>
      <c r="H691" s="158">
        <v>153.1</v>
      </c>
      <c r="I691" s="159"/>
      <c r="L691" s="155"/>
      <c r="M691" s="160"/>
      <c r="T691" s="161"/>
      <c r="AT691" s="156" t="s">
        <v>147</v>
      </c>
      <c r="AU691" s="156" t="s">
        <v>78</v>
      </c>
      <c r="AV691" s="13" t="s">
        <v>78</v>
      </c>
      <c r="AW691" s="13" t="s">
        <v>29</v>
      </c>
      <c r="AX691" s="13" t="s">
        <v>70</v>
      </c>
      <c r="AY691" s="156" t="s">
        <v>141</v>
      </c>
    </row>
    <row r="692" spans="2:51" s="12" customFormat="1" ht="12">
      <c r="B692" s="148"/>
      <c r="D692" s="149" t="s">
        <v>147</v>
      </c>
      <c r="E692" s="150" t="s">
        <v>1</v>
      </c>
      <c r="F692" s="151" t="s">
        <v>469</v>
      </c>
      <c r="H692" s="150" t="s">
        <v>1</v>
      </c>
      <c r="I692" s="152"/>
      <c r="L692" s="148"/>
      <c r="M692" s="153"/>
      <c r="T692" s="154"/>
      <c r="AT692" s="150" t="s">
        <v>147</v>
      </c>
      <c r="AU692" s="150" t="s">
        <v>78</v>
      </c>
      <c r="AV692" s="12" t="s">
        <v>74</v>
      </c>
      <c r="AW692" s="12" t="s">
        <v>29</v>
      </c>
      <c r="AX692" s="12" t="s">
        <v>70</v>
      </c>
      <c r="AY692" s="150" t="s">
        <v>141</v>
      </c>
    </row>
    <row r="693" spans="2:51" s="12" customFormat="1" ht="12">
      <c r="B693" s="148"/>
      <c r="D693" s="149" t="s">
        <v>147</v>
      </c>
      <c r="E693" s="150" t="s">
        <v>1</v>
      </c>
      <c r="F693" s="151" t="s">
        <v>856</v>
      </c>
      <c r="H693" s="150" t="s">
        <v>1</v>
      </c>
      <c r="I693" s="152"/>
      <c r="L693" s="148"/>
      <c r="M693" s="153"/>
      <c r="T693" s="154"/>
      <c r="AT693" s="150" t="s">
        <v>147</v>
      </c>
      <c r="AU693" s="150" t="s">
        <v>78</v>
      </c>
      <c r="AV693" s="12" t="s">
        <v>74</v>
      </c>
      <c r="AW693" s="12" t="s">
        <v>29</v>
      </c>
      <c r="AX693" s="12" t="s">
        <v>70</v>
      </c>
      <c r="AY693" s="150" t="s">
        <v>141</v>
      </c>
    </row>
    <row r="694" spans="2:51" s="13" customFormat="1" ht="12">
      <c r="B694" s="155"/>
      <c r="D694" s="149" t="s">
        <v>147</v>
      </c>
      <c r="E694" s="156" t="s">
        <v>1</v>
      </c>
      <c r="F694" s="157" t="s">
        <v>857</v>
      </c>
      <c r="H694" s="158">
        <v>21.3</v>
      </c>
      <c r="I694" s="159"/>
      <c r="L694" s="155"/>
      <c r="M694" s="160"/>
      <c r="T694" s="161"/>
      <c r="AT694" s="156" t="s">
        <v>147</v>
      </c>
      <c r="AU694" s="156" t="s">
        <v>78</v>
      </c>
      <c r="AV694" s="13" t="s">
        <v>78</v>
      </c>
      <c r="AW694" s="13" t="s">
        <v>29</v>
      </c>
      <c r="AX694" s="13" t="s">
        <v>70</v>
      </c>
      <c r="AY694" s="156" t="s">
        <v>141</v>
      </c>
    </row>
    <row r="695" spans="2:51" s="12" customFormat="1" ht="12">
      <c r="B695" s="148"/>
      <c r="D695" s="149" t="s">
        <v>147</v>
      </c>
      <c r="E695" s="150" t="s">
        <v>1</v>
      </c>
      <c r="F695" s="151" t="s">
        <v>441</v>
      </c>
      <c r="H695" s="150" t="s">
        <v>1</v>
      </c>
      <c r="I695" s="152"/>
      <c r="L695" s="148"/>
      <c r="M695" s="153"/>
      <c r="T695" s="154"/>
      <c r="AT695" s="150" t="s">
        <v>147</v>
      </c>
      <c r="AU695" s="150" t="s">
        <v>78</v>
      </c>
      <c r="AV695" s="12" t="s">
        <v>74</v>
      </c>
      <c r="AW695" s="12" t="s">
        <v>29</v>
      </c>
      <c r="AX695" s="12" t="s">
        <v>70</v>
      </c>
      <c r="AY695" s="150" t="s">
        <v>141</v>
      </c>
    </row>
    <row r="696" spans="2:51" s="12" customFormat="1" ht="12">
      <c r="B696" s="148"/>
      <c r="D696" s="149" t="s">
        <v>147</v>
      </c>
      <c r="E696" s="150" t="s">
        <v>1</v>
      </c>
      <c r="F696" s="151" t="s">
        <v>858</v>
      </c>
      <c r="H696" s="150" t="s">
        <v>1</v>
      </c>
      <c r="I696" s="152"/>
      <c r="L696" s="148"/>
      <c r="M696" s="153"/>
      <c r="T696" s="154"/>
      <c r="AT696" s="150" t="s">
        <v>147</v>
      </c>
      <c r="AU696" s="150" t="s">
        <v>78</v>
      </c>
      <c r="AV696" s="12" t="s">
        <v>74</v>
      </c>
      <c r="AW696" s="12" t="s">
        <v>29</v>
      </c>
      <c r="AX696" s="12" t="s">
        <v>70</v>
      </c>
      <c r="AY696" s="150" t="s">
        <v>141</v>
      </c>
    </row>
    <row r="697" spans="2:51" s="13" customFormat="1" ht="12">
      <c r="B697" s="155"/>
      <c r="D697" s="149" t="s">
        <v>147</v>
      </c>
      <c r="E697" s="156" t="s">
        <v>1</v>
      </c>
      <c r="F697" s="157" t="s">
        <v>859</v>
      </c>
      <c r="H697" s="158">
        <v>72.4</v>
      </c>
      <c r="I697" s="159"/>
      <c r="L697" s="155"/>
      <c r="M697" s="160"/>
      <c r="T697" s="161"/>
      <c r="AT697" s="156" t="s">
        <v>147</v>
      </c>
      <c r="AU697" s="156" t="s">
        <v>78</v>
      </c>
      <c r="AV697" s="13" t="s">
        <v>78</v>
      </c>
      <c r="AW697" s="13" t="s">
        <v>29</v>
      </c>
      <c r="AX697" s="13" t="s">
        <v>70</v>
      </c>
      <c r="AY697" s="156" t="s">
        <v>141</v>
      </c>
    </row>
    <row r="698" spans="2:51" s="13" customFormat="1" ht="12">
      <c r="B698" s="155"/>
      <c r="D698" s="149" t="s">
        <v>147</v>
      </c>
      <c r="E698" s="156" t="s">
        <v>1</v>
      </c>
      <c r="F698" s="157" t="s">
        <v>860</v>
      </c>
      <c r="H698" s="158">
        <v>1.294</v>
      </c>
      <c r="I698" s="159"/>
      <c r="L698" s="155"/>
      <c r="M698" s="160"/>
      <c r="T698" s="161"/>
      <c r="AT698" s="156" t="s">
        <v>147</v>
      </c>
      <c r="AU698" s="156" t="s">
        <v>78</v>
      </c>
      <c r="AV698" s="13" t="s">
        <v>78</v>
      </c>
      <c r="AW698" s="13" t="s">
        <v>29</v>
      </c>
      <c r="AX698" s="13" t="s">
        <v>70</v>
      </c>
      <c r="AY698" s="156" t="s">
        <v>141</v>
      </c>
    </row>
    <row r="699" spans="2:51" s="12" customFormat="1" ht="12">
      <c r="B699" s="148"/>
      <c r="D699" s="149" t="s">
        <v>147</v>
      </c>
      <c r="E699" s="150" t="s">
        <v>1</v>
      </c>
      <c r="F699" s="151" t="s">
        <v>491</v>
      </c>
      <c r="H699" s="150" t="s">
        <v>1</v>
      </c>
      <c r="I699" s="152"/>
      <c r="L699" s="148"/>
      <c r="M699" s="153"/>
      <c r="T699" s="154"/>
      <c r="AT699" s="150" t="s">
        <v>147</v>
      </c>
      <c r="AU699" s="150" t="s">
        <v>78</v>
      </c>
      <c r="AV699" s="12" t="s">
        <v>74</v>
      </c>
      <c r="AW699" s="12" t="s">
        <v>29</v>
      </c>
      <c r="AX699" s="12" t="s">
        <v>70</v>
      </c>
      <c r="AY699" s="150" t="s">
        <v>141</v>
      </c>
    </row>
    <row r="700" spans="2:51" s="12" customFormat="1" ht="12">
      <c r="B700" s="148"/>
      <c r="D700" s="149" t="s">
        <v>147</v>
      </c>
      <c r="E700" s="150" t="s">
        <v>1</v>
      </c>
      <c r="F700" s="151" t="s">
        <v>861</v>
      </c>
      <c r="H700" s="150" t="s">
        <v>1</v>
      </c>
      <c r="I700" s="152"/>
      <c r="L700" s="148"/>
      <c r="M700" s="153"/>
      <c r="T700" s="154"/>
      <c r="AT700" s="150" t="s">
        <v>147</v>
      </c>
      <c r="AU700" s="150" t="s">
        <v>78</v>
      </c>
      <c r="AV700" s="12" t="s">
        <v>74</v>
      </c>
      <c r="AW700" s="12" t="s">
        <v>29</v>
      </c>
      <c r="AX700" s="12" t="s">
        <v>70</v>
      </c>
      <c r="AY700" s="150" t="s">
        <v>141</v>
      </c>
    </row>
    <row r="701" spans="2:51" s="13" customFormat="1" ht="12">
      <c r="B701" s="155"/>
      <c r="D701" s="149" t="s">
        <v>147</v>
      </c>
      <c r="E701" s="156" t="s">
        <v>1</v>
      </c>
      <c r="F701" s="157" t="s">
        <v>862</v>
      </c>
      <c r="H701" s="158">
        <v>39.5</v>
      </c>
      <c r="I701" s="159"/>
      <c r="L701" s="155"/>
      <c r="M701" s="160"/>
      <c r="T701" s="161"/>
      <c r="AT701" s="156" t="s">
        <v>147</v>
      </c>
      <c r="AU701" s="156" t="s">
        <v>78</v>
      </c>
      <c r="AV701" s="13" t="s">
        <v>78</v>
      </c>
      <c r="AW701" s="13" t="s">
        <v>29</v>
      </c>
      <c r="AX701" s="13" t="s">
        <v>70</v>
      </c>
      <c r="AY701" s="156" t="s">
        <v>141</v>
      </c>
    </row>
    <row r="702" spans="2:51" s="14" customFormat="1" ht="12">
      <c r="B702" s="162"/>
      <c r="D702" s="149" t="s">
        <v>147</v>
      </c>
      <c r="E702" s="163" t="s">
        <v>1</v>
      </c>
      <c r="F702" s="164" t="s">
        <v>151</v>
      </c>
      <c r="H702" s="165">
        <v>287.59400000000005</v>
      </c>
      <c r="I702" s="166"/>
      <c r="L702" s="162"/>
      <c r="M702" s="167"/>
      <c r="T702" s="168"/>
      <c r="AT702" s="163" t="s">
        <v>147</v>
      </c>
      <c r="AU702" s="163" t="s">
        <v>78</v>
      </c>
      <c r="AV702" s="14" t="s">
        <v>82</v>
      </c>
      <c r="AW702" s="14" t="s">
        <v>29</v>
      </c>
      <c r="AX702" s="14" t="s">
        <v>74</v>
      </c>
      <c r="AY702" s="163" t="s">
        <v>141</v>
      </c>
    </row>
    <row r="703" spans="2:63" s="11" customFormat="1" ht="22.75" customHeight="1">
      <c r="B703" s="121"/>
      <c r="D703" s="122" t="s">
        <v>69</v>
      </c>
      <c r="E703" s="131" t="s">
        <v>863</v>
      </c>
      <c r="F703" s="131" t="s">
        <v>864</v>
      </c>
      <c r="I703" s="124"/>
      <c r="J703" s="132">
        <f>BK703</f>
        <v>0</v>
      </c>
      <c r="L703" s="121"/>
      <c r="M703" s="126"/>
      <c r="P703" s="127">
        <f>SUM(P704:P774)</f>
        <v>0</v>
      </c>
      <c r="R703" s="127">
        <f>SUM(R704:R774)</f>
        <v>0</v>
      </c>
      <c r="T703" s="128">
        <f>SUM(T704:T774)</f>
        <v>0</v>
      </c>
      <c r="AR703" s="122" t="s">
        <v>78</v>
      </c>
      <c r="AT703" s="129" t="s">
        <v>69</v>
      </c>
      <c r="AU703" s="129" t="s">
        <v>74</v>
      </c>
      <c r="AY703" s="122" t="s">
        <v>141</v>
      </c>
      <c r="BK703" s="130">
        <f>SUM(BK704:BK774)</f>
        <v>0</v>
      </c>
    </row>
    <row r="704" spans="2:65" s="1" customFormat="1" ht="24.15" customHeight="1">
      <c r="B704" s="133"/>
      <c r="C704" s="134" t="s">
        <v>532</v>
      </c>
      <c r="D704" s="134" t="s">
        <v>143</v>
      </c>
      <c r="E704" s="135" t="s">
        <v>865</v>
      </c>
      <c r="F704" s="136" t="s">
        <v>866</v>
      </c>
      <c r="G704" s="137" t="s">
        <v>146</v>
      </c>
      <c r="H704" s="138">
        <v>68.988</v>
      </c>
      <c r="I704" s="139"/>
      <c r="J704" s="140">
        <f>ROUND(I704*H704,2)</f>
        <v>0</v>
      </c>
      <c r="K704" s="141"/>
      <c r="L704" s="32"/>
      <c r="M704" s="142" t="s">
        <v>1</v>
      </c>
      <c r="N704" s="143" t="s">
        <v>37</v>
      </c>
      <c r="P704" s="144">
        <f>O704*H704</f>
        <v>0</v>
      </c>
      <c r="Q704" s="144">
        <v>0</v>
      </c>
      <c r="R704" s="144">
        <f>Q704*H704</f>
        <v>0</v>
      </c>
      <c r="S704" s="144">
        <v>0</v>
      </c>
      <c r="T704" s="145">
        <f>S704*H704</f>
        <v>0</v>
      </c>
      <c r="AR704" s="146" t="s">
        <v>174</v>
      </c>
      <c r="AT704" s="146" t="s">
        <v>143</v>
      </c>
      <c r="AU704" s="146" t="s">
        <v>78</v>
      </c>
      <c r="AY704" s="17" t="s">
        <v>141</v>
      </c>
      <c r="BE704" s="147">
        <f>IF(N704="základní",J704,0)</f>
        <v>0</v>
      </c>
      <c r="BF704" s="147">
        <f>IF(N704="snížená",J704,0)</f>
        <v>0</v>
      </c>
      <c r="BG704" s="147">
        <f>IF(N704="zákl. přenesená",J704,0)</f>
        <v>0</v>
      </c>
      <c r="BH704" s="147">
        <f>IF(N704="sníž. přenesená",J704,0)</f>
        <v>0</v>
      </c>
      <c r="BI704" s="147">
        <f>IF(N704="nulová",J704,0)</f>
        <v>0</v>
      </c>
      <c r="BJ704" s="17" t="s">
        <v>74</v>
      </c>
      <c r="BK704" s="147">
        <f>ROUND(I704*H704,2)</f>
        <v>0</v>
      </c>
      <c r="BL704" s="17" t="s">
        <v>174</v>
      </c>
      <c r="BM704" s="146" t="s">
        <v>867</v>
      </c>
    </row>
    <row r="705" spans="2:51" s="12" customFormat="1" ht="12">
      <c r="B705" s="148"/>
      <c r="D705" s="149" t="s">
        <v>147</v>
      </c>
      <c r="E705" s="150" t="s">
        <v>1</v>
      </c>
      <c r="F705" s="151" t="s">
        <v>157</v>
      </c>
      <c r="H705" s="150" t="s">
        <v>1</v>
      </c>
      <c r="I705" s="152"/>
      <c r="L705" s="148"/>
      <c r="M705" s="153"/>
      <c r="T705" s="154"/>
      <c r="AT705" s="150" t="s">
        <v>147</v>
      </c>
      <c r="AU705" s="150" t="s">
        <v>78</v>
      </c>
      <c r="AV705" s="12" t="s">
        <v>74</v>
      </c>
      <c r="AW705" s="12" t="s">
        <v>29</v>
      </c>
      <c r="AX705" s="12" t="s">
        <v>70</v>
      </c>
      <c r="AY705" s="150" t="s">
        <v>141</v>
      </c>
    </row>
    <row r="706" spans="2:51" s="13" customFormat="1" ht="12">
      <c r="B706" s="155"/>
      <c r="D706" s="149" t="s">
        <v>147</v>
      </c>
      <c r="E706" s="156" t="s">
        <v>1</v>
      </c>
      <c r="F706" s="157" t="s">
        <v>267</v>
      </c>
      <c r="H706" s="158">
        <v>57.27</v>
      </c>
      <c r="I706" s="159"/>
      <c r="L706" s="155"/>
      <c r="M706" s="160"/>
      <c r="T706" s="161"/>
      <c r="AT706" s="156" t="s">
        <v>147</v>
      </c>
      <c r="AU706" s="156" t="s">
        <v>78</v>
      </c>
      <c r="AV706" s="13" t="s">
        <v>78</v>
      </c>
      <c r="AW706" s="13" t="s">
        <v>29</v>
      </c>
      <c r="AX706" s="13" t="s">
        <v>70</v>
      </c>
      <c r="AY706" s="156" t="s">
        <v>141</v>
      </c>
    </row>
    <row r="707" spans="2:51" s="12" customFormat="1" ht="12">
      <c r="B707" s="148"/>
      <c r="D707" s="149" t="s">
        <v>147</v>
      </c>
      <c r="E707" s="150" t="s">
        <v>1</v>
      </c>
      <c r="F707" s="151" t="s">
        <v>868</v>
      </c>
      <c r="H707" s="150" t="s">
        <v>1</v>
      </c>
      <c r="I707" s="152"/>
      <c r="L707" s="148"/>
      <c r="M707" s="153"/>
      <c r="T707" s="154"/>
      <c r="AT707" s="150" t="s">
        <v>147</v>
      </c>
      <c r="AU707" s="150" t="s">
        <v>78</v>
      </c>
      <c r="AV707" s="12" t="s">
        <v>74</v>
      </c>
      <c r="AW707" s="12" t="s">
        <v>29</v>
      </c>
      <c r="AX707" s="12" t="s">
        <v>70</v>
      </c>
      <c r="AY707" s="150" t="s">
        <v>141</v>
      </c>
    </row>
    <row r="708" spans="2:51" s="13" customFormat="1" ht="12">
      <c r="B708" s="155"/>
      <c r="D708" s="149" t="s">
        <v>147</v>
      </c>
      <c r="E708" s="156" t="s">
        <v>1</v>
      </c>
      <c r="F708" s="157" t="s">
        <v>869</v>
      </c>
      <c r="H708" s="158">
        <v>4.099</v>
      </c>
      <c r="I708" s="159"/>
      <c r="L708" s="155"/>
      <c r="M708" s="160"/>
      <c r="T708" s="161"/>
      <c r="AT708" s="156" t="s">
        <v>147</v>
      </c>
      <c r="AU708" s="156" t="s">
        <v>78</v>
      </c>
      <c r="AV708" s="13" t="s">
        <v>78</v>
      </c>
      <c r="AW708" s="13" t="s">
        <v>29</v>
      </c>
      <c r="AX708" s="13" t="s">
        <v>70</v>
      </c>
      <c r="AY708" s="156" t="s">
        <v>141</v>
      </c>
    </row>
    <row r="709" spans="2:51" s="12" customFormat="1" ht="12">
      <c r="B709" s="148"/>
      <c r="D709" s="149" t="s">
        <v>147</v>
      </c>
      <c r="E709" s="150" t="s">
        <v>1</v>
      </c>
      <c r="F709" s="151" t="s">
        <v>272</v>
      </c>
      <c r="H709" s="150" t="s">
        <v>1</v>
      </c>
      <c r="I709" s="152"/>
      <c r="L709" s="148"/>
      <c r="M709" s="153"/>
      <c r="T709" s="154"/>
      <c r="AT709" s="150" t="s">
        <v>147</v>
      </c>
      <c r="AU709" s="150" t="s">
        <v>78</v>
      </c>
      <c r="AV709" s="12" t="s">
        <v>74</v>
      </c>
      <c r="AW709" s="12" t="s">
        <v>29</v>
      </c>
      <c r="AX709" s="12" t="s">
        <v>70</v>
      </c>
      <c r="AY709" s="150" t="s">
        <v>141</v>
      </c>
    </row>
    <row r="710" spans="2:51" s="13" customFormat="1" ht="12">
      <c r="B710" s="155"/>
      <c r="D710" s="149" t="s">
        <v>147</v>
      </c>
      <c r="E710" s="156" t="s">
        <v>1</v>
      </c>
      <c r="F710" s="157" t="s">
        <v>870</v>
      </c>
      <c r="H710" s="158">
        <v>3.101</v>
      </c>
      <c r="I710" s="159"/>
      <c r="L710" s="155"/>
      <c r="M710" s="160"/>
      <c r="T710" s="161"/>
      <c r="AT710" s="156" t="s">
        <v>147</v>
      </c>
      <c r="AU710" s="156" t="s">
        <v>78</v>
      </c>
      <c r="AV710" s="13" t="s">
        <v>78</v>
      </c>
      <c r="AW710" s="13" t="s">
        <v>29</v>
      </c>
      <c r="AX710" s="13" t="s">
        <v>70</v>
      </c>
      <c r="AY710" s="156" t="s">
        <v>141</v>
      </c>
    </row>
    <row r="711" spans="2:51" s="13" customFormat="1" ht="12">
      <c r="B711" s="155"/>
      <c r="D711" s="149" t="s">
        <v>147</v>
      </c>
      <c r="E711" s="156" t="s">
        <v>1</v>
      </c>
      <c r="F711" s="157" t="s">
        <v>871</v>
      </c>
      <c r="H711" s="158">
        <v>4.518</v>
      </c>
      <c r="I711" s="159"/>
      <c r="L711" s="155"/>
      <c r="M711" s="160"/>
      <c r="T711" s="161"/>
      <c r="AT711" s="156" t="s">
        <v>147</v>
      </c>
      <c r="AU711" s="156" t="s">
        <v>78</v>
      </c>
      <c r="AV711" s="13" t="s">
        <v>78</v>
      </c>
      <c r="AW711" s="13" t="s">
        <v>29</v>
      </c>
      <c r="AX711" s="13" t="s">
        <v>70</v>
      </c>
      <c r="AY711" s="156" t="s">
        <v>141</v>
      </c>
    </row>
    <row r="712" spans="2:51" s="14" customFormat="1" ht="12">
      <c r="B712" s="162"/>
      <c r="D712" s="149" t="s">
        <v>147</v>
      </c>
      <c r="E712" s="163" t="s">
        <v>1</v>
      </c>
      <c r="F712" s="164" t="s">
        <v>151</v>
      </c>
      <c r="H712" s="165">
        <v>68.988</v>
      </c>
      <c r="I712" s="166"/>
      <c r="L712" s="162"/>
      <c r="M712" s="167"/>
      <c r="T712" s="168"/>
      <c r="AT712" s="163" t="s">
        <v>147</v>
      </c>
      <c r="AU712" s="163" t="s">
        <v>78</v>
      </c>
      <c r="AV712" s="14" t="s">
        <v>82</v>
      </c>
      <c r="AW712" s="14" t="s">
        <v>29</v>
      </c>
      <c r="AX712" s="14" t="s">
        <v>74</v>
      </c>
      <c r="AY712" s="163" t="s">
        <v>141</v>
      </c>
    </row>
    <row r="713" spans="2:65" s="1" customFormat="1" ht="24.15" customHeight="1">
      <c r="B713" s="133"/>
      <c r="C713" s="134" t="s">
        <v>872</v>
      </c>
      <c r="D713" s="134" t="s">
        <v>143</v>
      </c>
      <c r="E713" s="135" t="s">
        <v>873</v>
      </c>
      <c r="F713" s="136" t="s">
        <v>874</v>
      </c>
      <c r="G713" s="137" t="s">
        <v>146</v>
      </c>
      <c r="H713" s="138">
        <v>14.95</v>
      </c>
      <c r="I713" s="139"/>
      <c r="J713" s="140">
        <f>ROUND(I713*H713,2)</f>
        <v>0</v>
      </c>
      <c r="K713" s="141"/>
      <c r="L713" s="32"/>
      <c r="M713" s="142" t="s">
        <v>1</v>
      </c>
      <c r="N713" s="143" t="s">
        <v>37</v>
      </c>
      <c r="P713" s="144">
        <f>O713*H713</f>
        <v>0</v>
      </c>
      <c r="Q713" s="144">
        <v>0</v>
      </c>
      <c r="R713" s="144">
        <f>Q713*H713</f>
        <v>0</v>
      </c>
      <c r="S713" s="144">
        <v>0</v>
      </c>
      <c r="T713" s="145">
        <f>S713*H713</f>
        <v>0</v>
      </c>
      <c r="AR713" s="146" t="s">
        <v>174</v>
      </c>
      <c r="AT713" s="146" t="s">
        <v>143</v>
      </c>
      <c r="AU713" s="146" t="s">
        <v>78</v>
      </c>
      <c r="AY713" s="17" t="s">
        <v>141</v>
      </c>
      <c r="BE713" s="147">
        <f>IF(N713="základní",J713,0)</f>
        <v>0</v>
      </c>
      <c r="BF713" s="147">
        <f>IF(N713="snížená",J713,0)</f>
        <v>0</v>
      </c>
      <c r="BG713" s="147">
        <f>IF(N713="zákl. přenesená",J713,0)</f>
        <v>0</v>
      </c>
      <c r="BH713" s="147">
        <f>IF(N713="sníž. přenesená",J713,0)</f>
        <v>0</v>
      </c>
      <c r="BI713" s="147">
        <f>IF(N713="nulová",J713,0)</f>
        <v>0</v>
      </c>
      <c r="BJ713" s="17" t="s">
        <v>74</v>
      </c>
      <c r="BK713" s="147">
        <f>ROUND(I713*H713,2)</f>
        <v>0</v>
      </c>
      <c r="BL713" s="17" t="s">
        <v>174</v>
      </c>
      <c r="BM713" s="146" t="s">
        <v>875</v>
      </c>
    </row>
    <row r="714" spans="2:51" s="12" customFormat="1" ht="12">
      <c r="B714" s="148"/>
      <c r="D714" s="149" t="s">
        <v>147</v>
      </c>
      <c r="E714" s="150" t="s">
        <v>1</v>
      </c>
      <c r="F714" s="151" t="s">
        <v>157</v>
      </c>
      <c r="H714" s="150" t="s">
        <v>1</v>
      </c>
      <c r="I714" s="152"/>
      <c r="L714" s="148"/>
      <c r="M714" s="153"/>
      <c r="T714" s="154"/>
      <c r="AT714" s="150" t="s">
        <v>147</v>
      </c>
      <c r="AU714" s="150" t="s">
        <v>78</v>
      </c>
      <c r="AV714" s="12" t="s">
        <v>74</v>
      </c>
      <c r="AW714" s="12" t="s">
        <v>29</v>
      </c>
      <c r="AX714" s="12" t="s">
        <v>70</v>
      </c>
      <c r="AY714" s="150" t="s">
        <v>141</v>
      </c>
    </row>
    <row r="715" spans="2:51" s="13" customFormat="1" ht="12">
      <c r="B715" s="155"/>
      <c r="D715" s="149" t="s">
        <v>147</v>
      </c>
      <c r="E715" s="156" t="s">
        <v>1</v>
      </c>
      <c r="F715" s="157" t="s">
        <v>876</v>
      </c>
      <c r="H715" s="158">
        <v>0.935</v>
      </c>
      <c r="I715" s="159"/>
      <c r="L715" s="155"/>
      <c r="M715" s="160"/>
      <c r="T715" s="161"/>
      <c r="AT715" s="156" t="s">
        <v>147</v>
      </c>
      <c r="AU715" s="156" t="s">
        <v>78</v>
      </c>
      <c r="AV715" s="13" t="s">
        <v>78</v>
      </c>
      <c r="AW715" s="13" t="s">
        <v>29</v>
      </c>
      <c r="AX715" s="13" t="s">
        <v>70</v>
      </c>
      <c r="AY715" s="156" t="s">
        <v>141</v>
      </c>
    </row>
    <row r="716" spans="2:51" s="13" customFormat="1" ht="12">
      <c r="B716" s="155"/>
      <c r="D716" s="149" t="s">
        <v>147</v>
      </c>
      <c r="E716" s="156" t="s">
        <v>1</v>
      </c>
      <c r="F716" s="157" t="s">
        <v>877</v>
      </c>
      <c r="H716" s="158">
        <v>2.494</v>
      </c>
      <c r="I716" s="159"/>
      <c r="L716" s="155"/>
      <c r="M716" s="160"/>
      <c r="T716" s="161"/>
      <c r="AT716" s="156" t="s">
        <v>147</v>
      </c>
      <c r="AU716" s="156" t="s">
        <v>78</v>
      </c>
      <c r="AV716" s="13" t="s">
        <v>78</v>
      </c>
      <c r="AW716" s="13" t="s">
        <v>29</v>
      </c>
      <c r="AX716" s="13" t="s">
        <v>70</v>
      </c>
      <c r="AY716" s="156" t="s">
        <v>141</v>
      </c>
    </row>
    <row r="717" spans="2:51" s="12" customFormat="1" ht="12">
      <c r="B717" s="148"/>
      <c r="D717" s="149" t="s">
        <v>147</v>
      </c>
      <c r="E717" s="150" t="s">
        <v>1</v>
      </c>
      <c r="F717" s="151" t="s">
        <v>210</v>
      </c>
      <c r="H717" s="150" t="s">
        <v>1</v>
      </c>
      <c r="I717" s="152"/>
      <c r="L717" s="148"/>
      <c r="M717" s="153"/>
      <c r="T717" s="154"/>
      <c r="AT717" s="150" t="s">
        <v>147</v>
      </c>
      <c r="AU717" s="150" t="s">
        <v>78</v>
      </c>
      <c r="AV717" s="12" t="s">
        <v>74</v>
      </c>
      <c r="AW717" s="12" t="s">
        <v>29</v>
      </c>
      <c r="AX717" s="12" t="s">
        <v>70</v>
      </c>
      <c r="AY717" s="150" t="s">
        <v>141</v>
      </c>
    </row>
    <row r="718" spans="2:51" s="13" customFormat="1" ht="12">
      <c r="B718" s="155"/>
      <c r="D718" s="149" t="s">
        <v>147</v>
      </c>
      <c r="E718" s="156" t="s">
        <v>1</v>
      </c>
      <c r="F718" s="157" t="s">
        <v>878</v>
      </c>
      <c r="H718" s="158">
        <v>3.152</v>
      </c>
      <c r="I718" s="159"/>
      <c r="L718" s="155"/>
      <c r="M718" s="160"/>
      <c r="T718" s="161"/>
      <c r="AT718" s="156" t="s">
        <v>147</v>
      </c>
      <c r="AU718" s="156" t="s">
        <v>78</v>
      </c>
      <c r="AV718" s="13" t="s">
        <v>78</v>
      </c>
      <c r="AW718" s="13" t="s">
        <v>29</v>
      </c>
      <c r="AX718" s="13" t="s">
        <v>70</v>
      </c>
      <c r="AY718" s="156" t="s">
        <v>141</v>
      </c>
    </row>
    <row r="719" spans="2:51" s="12" customFormat="1" ht="12">
      <c r="B719" s="148"/>
      <c r="D719" s="149" t="s">
        <v>147</v>
      </c>
      <c r="E719" s="150" t="s">
        <v>1</v>
      </c>
      <c r="F719" s="151" t="s">
        <v>272</v>
      </c>
      <c r="H719" s="150" t="s">
        <v>1</v>
      </c>
      <c r="I719" s="152"/>
      <c r="L719" s="148"/>
      <c r="M719" s="153"/>
      <c r="T719" s="154"/>
      <c r="AT719" s="150" t="s">
        <v>147</v>
      </c>
      <c r="AU719" s="150" t="s">
        <v>78</v>
      </c>
      <c r="AV719" s="12" t="s">
        <v>74</v>
      </c>
      <c r="AW719" s="12" t="s">
        <v>29</v>
      </c>
      <c r="AX719" s="12" t="s">
        <v>70</v>
      </c>
      <c r="AY719" s="150" t="s">
        <v>141</v>
      </c>
    </row>
    <row r="720" spans="2:51" s="13" customFormat="1" ht="12">
      <c r="B720" s="155"/>
      <c r="D720" s="149" t="s">
        <v>147</v>
      </c>
      <c r="E720" s="156" t="s">
        <v>1</v>
      </c>
      <c r="F720" s="157" t="s">
        <v>879</v>
      </c>
      <c r="H720" s="158">
        <v>4.466</v>
      </c>
      <c r="I720" s="159"/>
      <c r="L720" s="155"/>
      <c r="M720" s="160"/>
      <c r="T720" s="161"/>
      <c r="AT720" s="156" t="s">
        <v>147</v>
      </c>
      <c r="AU720" s="156" t="s">
        <v>78</v>
      </c>
      <c r="AV720" s="13" t="s">
        <v>78</v>
      </c>
      <c r="AW720" s="13" t="s">
        <v>29</v>
      </c>
      <c r="AX720" s="13" t="s">
        <v>70</v>
      </c>
      <c r="AY720" s="156" t="s">
        <v>141</v>
      </c>
    </row>
    <row r="721" spans="2:51" s="13" customFormat="1" ht="12">
      <c r="B721" s="155"/>
      <c r="D721" s="149" t="s">
        <v>147</v>
      </c>
      <c r="E721" s="156" t="s">
        <v>1</v>
      </c>
      <c r="F721" s="157" t="s">
        <v>880</v>
      </c>
      <c r="H721" s="158">
        <v>3.114</v>
      </c>
      <c r="I721" s="159"/>
      <c r="L721" s="155"/>
      <c r="M721" s="160"/>
      <c r="T721" s="161"/>
      <c r="AT721" s="156" t="s">
        <v>147</v>
      </c>
      <c r="AU721" s="156" t="s">
        <v>78</v>
      </c>
      <c r="AV721" s="13" t="s">
        <v>78</v>
      </c>
      <c r="AW721" s="13" t="s">
        <v>29</v>
      </c>
      <c r="AX721" s="13" t="s">
        <v>70</v>
      </c>
      <c r="AY721" s="156" t="s">
        <v>141</v>
      </c>
    </row>
    <row r="722" spans="2:51" s="12" customFormat="1" ht="12">
      <c r="B722" s="148"/>
      <c r="D722" s="149" t="s">
        <v>147</v>
      </c>
      <c r="E722" s="150" t="s">
        <v>1</v>
      </c>
      <c r="F722" s="151" t="s">
        <v>276</v>
      </c>
      <c r="H722" s="150" t="s">
        <v>1</v>
      </c>
      <c r="I722" s="152"/>
      <c r="L722" s="148"/>
      <c r="M722" s="153"/>
      <c r="T722" s="154"/>
      <c r="AT722" s="150" t="s">
        <v>147</v>
      </c>
      <c r="AU722" s="150" t="s">
        <v>78</v>
      </c>
      <c r="AV722" s="12" t="s">
        <v>74</v>
      </c>
      <c r="AW722" s="12" t="s">
        <v>29</v>
      </c>
      <c r="AX722" s="12" t="s">
        <v>70</v>
      </c>
      <c r="AY722" s="150" t="s">
        <v>141</v>
      </c>
    </row>
    <row r="723" spans="2:51" s="13" customFormat="1" ht="12">
      <c r="B723" s="155"/>
      <c r="D723" s="149" t="s">
        <v>147</v>
      </c>
      <c r="E723" s="156" t="s">
        <v>1</v>
      </c>
      <c r="F723" s="157" t="s">
        <v>881</v>
      </c>
      <c r="H723" s="158">
        <v>0.789</v>
      </c>
      <c r="I723" s="159"/>
      <c r="L723" s="155"/>
      <c r="M723" s="160"/>
      <c r="T723" s="161"/>
      <c r="AT723" s="156" t="s">
        <v>147</v>
      </c>
      <c r="AU723" s="156" t="s">
        <v>78</v>
      </c>
      <c r="AV723" s="13" t="s">
        <v>78</v>
      </c>
      <c r="AW723" s="13" t="s">
        <v>29</v>
      </c>
      <c r="AX723" s="13" t="s">
        <v>70</v>
      </c>
      <c r="AY723" s="156" t="s">
        <v>141</v>
      </c>
    </row>
    <row r="724" spans="2:51" s="14" customFormat="1" ht="12">
      <c r="B724" s="162"/>
      <c r="D724" s="149" t="s">
        <v>147</v>
      </c>
      <c r="E724" s="163" t="s">
        <v>1</v>
      </c>
      <c r="F724" s="164" t="s">
        <v>151</v>
      </c>
      <c r="H724" s="165">
        <v>14.950000000000001</v>
      </c>
      <c r="I724" s="166"/>
      <c r="L724" s="162"/>
      <c r="M724" s="167"/>
      <c r="T724" s="168"/>
      <c r="AT724" s="163" t="s">
        <v>147</v>
      </c>
      <c r="AU724" s="163" t="s">
        <v>78</v>
      </c>
      <c r="AV724" s="14" t="s">
        <v>82</v>
      </c>
      <c r="AW724" s="14" t="s">
        <v>29</v>
      </c>
      <c r="AX724" s="14" t="s">
        <v>74</v>
      </c>
      <c r="AY724" s="163" t="s">
        <v>141</v>
      </c>
    </row>
    <row r="725" spans="2:65" s="1" customFormat="1" ht="33" customHeight="1">
      <c r="B725" s="133"/>
      <c r="C725" s="134" t="s">
        <v>535</v>
      </c>
      <c r="D725" s="134" t="s">
        <v>143</v>
      </c>
      <c r="E725" s="135" t="s">
        <v>882</v>
      </c>
      <c r="F725" s="136" t="s">
        <v>883</v>
      </c>
      <c r="G725" s="137" t="s">
        <v>380</v>
      </c>
      <c r="H725" s="138">
        <v>191.658</v>
      </c>
      <c r="I725" s="139"/>
      <c r="J725" s="140">
        <f>ROUND(I725*H725,2)</f>
        <v>0</v>
      </c>
      <c r="K725" s="141"/>
      <c r="L725" s="32"/>
      <c r="M725" s="142" t="s">
        <v>1</v>
      </c>
      <c r="N725" s="143" t="s">
        <v>37</v>
      </c>
      <c r="P725" s="144">
        <f>O725*H725</f>
        <v>0</v>
      </c>
      <c r="Q725" s="144">
        <v>0</v>
      </c>
      <c r="R725" s="144">
        <f>Q725*H725</f>
        <v>0</v>
      </c>
      <c r="S725" s="144">
        <v>0</v>
      </c>
      <c r="T725" s="145">
        <f>S725*H725</f>
        <v>0</v>
      </c>
      <c r="AR725" s="146" t="s">
        <v>174</v>
      </c>
      <c r="AT725" s="146" t="s">
        <v>143</v>
      </c>
      <c r="AU725" s="146" t="s">
        <v>78</v>
      </c>
      <c r="AY725" s="17" t="s">
        <v>141</v>
      </c>
      <c r="BE725" s="147">
        <f>IF(N725="základní",J725,0)</f>
        <v>0</v>
      </c>
      <c r="BF725" s="147">
        <f>IF(N725="snížená",J725,0)</f>
        <v>0</v>
      </c>
      <c r="BG725" s="147">
        <f>IF(N725="zákl. přenesená",J725,0)</f>
        <v>0</v>
      </c>
      <c r="BH725" s="147">
        <f>IF(N725="sníž. přenesená",J725,0)</f>
        <v>0</v>
      </c>
      <c r="BI725" s="147">
        <f>IF(N725="nulová",J725,0)</f>
        <v>0</v>
      </c>
      <c r="BJ725" s="17" t="s">
        <v>74</v>
      </c>
      <c r="BK725" s="147">
        <f>ROUND(I725*H725,2)</f>
        <v>0</v>
      </c>
      <c r="BL725" s="17" t="s">
        <v>174</v>
      </c>
      <c r="BM725" s="146" t="s">
        <v>884</v>
      </c>
    </row>
    <row r="726" spans="2:51" s="12" customFormat="1" ht="12">
      <c r="B726" s="148"/>
      <c r="D726" s="149" t="s">
        <v>147</v>
      </c>
      <c r="E726" s="150" t="s">
        <v>1</v>
      </c>
      <c r="F726" s="151" t="s">
        <v>885</v>
      </c>
      <c r="H726" s="150" t="s">
        <v>1</v>
      </c>
      <c r="I726" s="152"/>
      <c r="L726" s="148"/>
      <c r="M726" s="153"/>
      <c r="T726" s="154"/>
      <c r="AT726" s="150" t="s">
        <v>147</v>
      </c>
      <c r="AU726" s="150" t="s">
        <v>78</v>
      </c>
      <c r="AV726" s="12" t="s">
        <v>74</v>
      </c>
      <c r="AW726" s="12" t="s">
        <v>29</v>
      </c>
      <c r="AX726" s="12" t="s">
        <v>70</v>
      </c>
      <c r="AY726" s="150" t="s">
        <v>141</v>
      </c>
    </row>
    <row r="727" spans="2:51" s="12" customFormat="1" ht="12">
      <c r="B727" s="148"/>
      <c r="D727" s="149" t="s">
        <v>147</v>
      </c>
      <c r="E727" s="150" t="s">
        <v>1</v>
      </c>
      <c r="F727" s="151" t="s">
        <v>157</v>
      </c>
      <c r="H727" s="150" t="s">
        <v>1</v>
      </c>
      <c r="I727" s="152"/>
      <c r="L727" s="148"/>
      <c r="M727" s="153"/>
      <c r="T727" s="154"/>
      <c r="AT727" s="150" t="s">
        <v>147</v>
      </c>
      <c r="AU727" s="150" t="s">
        <v>78</v>
      </c>
      <c r="AV727" s="12" t="s">
        <v>74</v>
      </c>
      <c r="AW727" s="12" t="s">
        <v>29</v>
      </c>
      <c r="AX727" s="12" t="s">
        <v>70</v>
      </c>
      <c r="AY727" s="150" t="s">
        <v>141</v>
      </c>
    </row>
    <row r="728" spans="2:51" s="13" customFormat="1" ht="30">
      <c r="B728" s="155"/>
      <c r="D728" s="149" t="s">
        <v>147</v>
      </c>
      <c r="E728" s="156" t="s">
        <v>1</v>
      </c>
      <c r="F728" s="157" t="s">
        <v>886</v>
      </c>
      <c r="H728" s="158">
        <v>27.21</v>
      </c>
      <c r="I728" s="159"/>
      <c r="L728" s="155"/>
      <c r="M728" s="160"/>
      <c r="T728" s="161"/>
      <c r="AT728" s="156" t="s">
        <v>147</v>
      </c>
      <c r="AU728" s="156" t="s">
        <v>78</v>
      </c>
      <c r="AV728" s="13" t="s">
        <v>78</v>
      </c>
      <c r="AW728" s="13" t="s">
        <v>29</v>
      </c>
      <c r="AX728" s="13" t="s">
        <v>70</v>
      </c>
      <c r="AY728" s="156" t="s">
        <v>141</v>
      </c>
    </row>
    <row r="729" spans="2:51" s="13" customFormat="1" ht="20">
      <c r="B729" s="155"/>
      <c r="D729" s="149" t="s">
        <v>147</v>
      </c>
      <c r="E729" s="156" t="s">
        <v>1</v>
      </c>
      <c r="F729" s="157" t="s">
        <v>834</v>
      </c>
      <c r="H729" s="158">
        <v>31.535</v>
      </c>
      <c r="I729" s="159"/>
      <c r="L729" s="155"/>
      <c r="M729" s="160"/>
      <c r="T729" s="161"/>
      <c r="AT729" s="156" t="s">
        <v>147</v>
      </c>
      <c r="AU729" s="156" t="s">
        <v>78</v>
      </c>
      <c r="AV729" s="13" t="s">
        <v>78</v>
      </c>
      <c r="AW729" s="13" t="s">
        <v>29</v>
      </c>
      <c r="AX729" s="13" t="s">
        <v>70</v>
      </c>
      <c r="AY729" s="156" t="s">
        <v>141</v>
      </c>
    </row>
    <row r="730" spans="2:51" s="13" customFormat="1" ht="12">
      <c r="B730" s="155"/>
      <c r="D730" s="149" t="s">
        <v>147</v>
      </c>
      <c r="E730" s="156" t="s">
        <v>1</v>
      </c>
      <c r="F730" s="157" t="s">
        <v>835</v>
      </c>
      <c r="H730" s="158">
        <v>6.852</v>
      </c>
      <c r="I730" s="159"/>
      <c r="L730" s="155"/>
      <c r="M730" s="160"/>
      <c r="T730" s="161"/>
      <c r="AT730" s="156" t="s">
        <v>147</v>
      </c>
      <c r="AU730" s="156" t="s">
        <v>78</v>
      </c>
      <c r="AV730" s="13" t="s">
        <v>78</v>
      </c>
      <c r="AW730" s="13" t="s">
        <v>29</v>
      </c>
      <c r="AX730" s="13" t="s">
        <v>70</v>
      </c>
      <c r="AY730" s="156" t="s">
        <v>141</v>
      </c>
    </row>
    <row r="731" spans="2:51" s="12" customFormat="1" ht="12">
      <c r="B731" s="148"/>
      <c r="D731" s="149" t="s">
        <v>147</v>
      </c>
      <c r="E731" s="150" t="s">
        <v>1</v>
      </c>
      <c r="F731" s="151" t="s">
        <v>210</v>
      </c>
      <c r="H731" s="150" t="s">
        <v>1</v>
      </c>
      <c r="I731" s="152"/>
      <c r="L731" s="148"/>
      <c r="M731" s="153"/>
      <c r="T731" s="154"/>
      <c r="AT731" s="150" t="s">
        <v>147</v>
      </c>
      <c r="AU731" s="150" t="s">
        <v>78</v>
      </c>
      <c r="AV731" s="12" t="s">
        <v>74</v>
      </c>
      <c r="AW731" s="12" t="s">
        <v>29</v>
      </c>
      <c r="AX731" s="12" t="s">
        <v>70</v>
      </c>
      <c r="AY731" s="150" t="s">
        <v>141</v>
      </c>
    </row>
    <row r="732" spans="2:51" s="13" customFormat="1" ht="12">
      <c r="B732" s="155"/>
      <c r="D732" s="149" t="s">
        <v>147</v>
      </c>
      <c r="E732" s="156" t="s">
        <v>1</v>
      </c>
      <c r="F732" s="157" t="s">
        <v>836</v>
      </c>
      <c r="H732" s="158">
        <v>8.315</v>
      </c>
      <c r="I732" s="159"/>
      <c r="L732" s="155"/>
      <c r="M732" s="160"/>
      <c r="T732" s="161"/>
      <c r="AT732" s="156" t="s">
        <v>147</v>
      </c>
      <c r="AU732" s="156" t="s">
        <v>78</v>
      </c>
      <c r="AV732" s="13" t="s">
        <v>78</v>
      </c>
      <c r="AW732" s="13" t="s">
        <v>29</v>
      </c>
      <c r="AX732" s="13" t="s">
        <v>70</v>
      </c>
      <c r="AY732" s="156" t="s">
        <v>141</v>
      </c>
    </row>
    <row r="733" spans="2:51" s="13" customFormat="1" ht="12">
      <c r="B733" s="155"/>
      <c r="D733" s="149" t="s">
        <v>147</v>
      </c>
      <c r="E733" s="156" t="s">
        <v>1</v>
      </c>
      <c r="F733" s="157" t="s">
        <v>837</v>
      </c>
      <c r="H733" s="158">
        <v>3.15</v>
      </c>
      <c r="I733" s="159"/>
      <c r="L733" s="155"/>
      <c r="M733" s="160"/>
      <c r="T733" s="161"/>
      <c r="AT733" s="156" t="s">
        <v>147</v>
      </c>
      <c r="AU733" s="156" t="s">
        <v>78</v>
      </c>
      <c r="AV733" s="13" t="s">
        <v>78</v>
      </c>
      <c r="AW733" s="13" t="s">
        <v>29</v>
      </c>
      <c r="AX733" s="13" t="s">
        <v>70</v>
      </c>
      <c r="AY733" s="156" t="s">
        <v>141</v>
      </c>
    </row>
    <row r="734" spans="2:51" s="12" customFormat="1" ht="12">
      <c r="B734" s="148"/>
      <c r="D734" s="149" t="s">
        <v>147</v>
      </c>
      <c r="E734" s="150" t="s">
        <v>1</v>
      </c>
      <c r="F734" s="151" t="s">
        <v>272</v>
      </c>
      <c r="H734" s="150" t="s">
        <v>1</v>
      </c>
      <c r="I734" s="152"/>
      <c r="L734" s="148"/>
      <c r="M734" s="153"/>
      <c r="T734" s="154"/>
      <c r="AT734" s="150" t="s">
        <v>147</v>
      </c>
      <c r="AU734" s="150" t="s">
        <v>78</v>
      </c>
      <c r="AV734" s="12" t="s">
        <v>74</v>
      </c>
      <c r="AW734" s="12" t="s">
        <v>29</v>
      </c>
      <c r="AX734" s="12" t="s">
        <v>70</v>
      </c>
      <c r="AY734" s="150" t="s">
        <v>141</v>
      </c>
    </row>
    <row r="735" spans="2:51" s="13" customFormat="1" ht="20">
      <c r="B735" s="155"/>
      <c r="D735" s="149" t="s">
        <v>147</v>
      </c>
      <c r="E735" s="156" t="s">
        <v>1</v>
      </c>
      <c r="F735" s="157" t="s">
        <v>887</v>
      </c>
      <c r="H735" s="158">
        <v>21.611</v>
      </c>
      <c r="I735" s="159"/>
      <c r="L735" s="155"/>
      <c r="M735" s="160"/>
      <c r="T735" s="161"/>
      <c r="AT735" s="156" t="s">
        <v>147</v>
      </c>
      <c r="AU735" s="156" t="s">
        <v>78</v>
      </c>
      <c r="AV735" s="13" t="s">
        <v>78</v>
      </c>
      <c r="AW735" s="13" t="s">
        <v>29</v>
      </c>
      <c r="AX735" s="13" t="s">
        <v>70</v>
      </c>
      <c r="AY735" s="156" t="s">
        <v>141</v>
      </c>
    </row>
    <row r="736" spans="2:51" s="13" customFormat="1" ht="12">
      <c r="B736" s="155"/>
      <c r="D736" s="149" t="s">
        <v>147</v>
      </c>
      <c r="E736" s="156" t="s">
        <v>1</v>
      </c>
      <c r="F736" s="157" t="s">
        <v>839</v>
      </c>
      <c r="H736" s="158">
        <v>17.22</v>
      </c>
      <c r="I736" s="159"/>
      <c r="L736" s="155"/>
      <c r="M736" s="160"/>
      <c r="T736" s="161"/>
      <c r="AT736" s="156" t="s">
        <v>147</v>
      </c>
      <c r="AU736" s="156" t="s">
        <v>78</v>
      </c>
      <c r="AV736" s="13" t="s">
        <v>78</v>
      </c>
      <c r="AW736" s="13" t="s">
        <v>29</v>
      </c>
      <c r="AX736" s="13" t="s">
        <v>70</v>
      </c>
      <c r="AY736" s="156" t="s">
        <v>141</v>
      </c>
    </row>
    <row r="737" spans="2:51" s="12" customFormat="1" ht="12">
      <c r="B737" s="148"/>
      <c r="D737" s="149" t="s">
        <v>147</v>
      </c>
      <c r="E737" s="150" t="s">
        <v>1</v>
      </c>
      <c r="F737" s="151" t="s">
        <v>276</v>
      </c>
      <c r="H737" s="150" t="s">
        <v>1</v>
      </c>
      <c r="I737" s="152"/>
      <c r="L737" s="148"/>
      <c r="M737" s="153"/>
      <c r="T737" s="154"/>
      <c r="AT737" s="150" t="s">
        <v>147</v>
      </c>
      <c r="AU737" s="150" t="s">
        <v>78</v>
      </c>
      <c r="AV737" s="12" t="s">
        <v>74</v>
      </c>
      <c r="AW737" s="12" t="s">
        <v>29</v>
      </c>
      <c r="AX737" s="12" t="s">
        <v>70</v>
      </c>
      <c r="AY737" s="150" t="s">
        <v>141</v>
      </c>
    </row>
    <row r="738" spans="2:51" s="13" customFormat="1" ht="30">
      <c r="B738" s="155"/>
      <c r="D738" s="149" t="s">
        <v>147</v>
      </c>
      <c r="E738" s="156" t="s">
        <v>1</v>
      </c>
      <c r="F738" s="157" t="s">
        <v>840</v>
      </c>
      <c r="H738" s="158">
        <v>31.255</v>
      </c>
      <c r="I738" s="159"/>
      <c r="L738" s="155"/>
      <c r="M738" s="160"/>
      <c r="T738" s="161"/>
      <c r="AT738" s="156" t="s">
        <v>147</v>
      </c>
      <c r="AU738" s="156" t="s">
        <v>78</v>
      </c>
      <c r="AV738" s="13" t="s">
        <v>78</v>
      </c>
      <c r="AW738" s="13" t="s">
        <v>29</v>
      </c>
      <c r="AX738" s="13" t="s">
        <v>70</v>
      </c>
      <c r="AY738" s="156" t="s">
        <v>141</v>
      </c>
    </row>
    <row r="739" spans="2:51" s="13" customFormat="1" ht="12">
      <c r="B739" s="155"/>
      <c r="D739" s="149" t="s">
        <v>147</v>
      </c>
      <c r="E739" s="156" t="s">
        <v>1</v>
      </c>
      <c r="F739" s="157" t="s">
        <v>888</v>
      </c>
      <c r="H739" s="158">
        <v>4.72</v>
      </c>
      <c r="I739" s="159"/>
      <c r="L739" s="155"/>
      <c r="M739" s="160"/>
      <c r="T739" s="161"/>
      <c r="AT739" s="156" t="s">
        <v>147</v>
      </c>
      <c r="AU739" s="156" t="s">
        <v>78</v>
      </c>
      <c r="AV739" s="13" t="s">
        <v>78</v>
      </c>
      <c r="AW739" s="13" t="s">
        <v>29</v>
      </c>
      <c r="AX739" s="13" t="s">
        <v>70</v>
      </c>
      <c r="AY739" s="156" t="s">
        <v>141</v>
      </c>
    </row>
    <row r="740" spans="2:51" s="15" customFormat="1" ht="12">
      <c r="B740" s="183"/>
      <c r="D740" s="149" t="s">
        <v>147</v>
      </c>
      <c r="E740" s="184" t="s">
        <v>1</v>
      </c>
      <c r="F740" s="185" t="s">
        <v>889</v>
      </c>
      <c r="H740" s="186">
        <v>151.86800000000002</v>
      </c>
      <c r="I740" s="187"/>
      <c r="L740" s="183"/>
      <c r="M740" s="188"/>
      <c r="T740" s="189"/>
      <c r="AT740" s="184" t="s">
        <v>147</v>
      </c>
      <c r="AU740" s="184" t="s">
        <v>78</v>
      </c>
      <c r="AV740" s="15" t="s">
        <v>81</v>
      </c>
      <c r="AW740" s="15" t="s">
        <v>29</v>
      </c>
      <c r="AX740" s="15" t="s">
        <v>70</v>
      </c>
      <c r="AY740" s="184" t="s">
        <v>141</v>
      </c>
    </row>
    <row r="741" spans="2:51" s="12" customFormat="1" ht="12">
      <c r="B741" s="148"/>
      <c r="D741" s="149" t="s">
        <v>147</v>
      </c>
      <c r="E741" s="150" t="s">
        <v>1</v>
      </c>
      <c r="F741" s="151" t="s">
        <v>890</v>
      </c>
      <c r="H741" s="150" t="s">
        <v>1</v>
      </c>
      <c r="I741" s="152"/>
      <c r="L741" s="148"/>
      <c r="M741" s="153"/>
      <c r="T741" s="154"/>
      <c r="AT741" s="150" t="s">
        <v>147</v>
      </c>
      <c r="AU741" s="150" t="s">
        <v>78</v>
      </c>
      <c r="AV741" s="12" t="s">
        <v>74</v>
      </c>
      <c r="AW741" s="12" t="s">
        <v>29</v>
      </c>
      <c r="AX741" s="12" t="s">
        <v>70</v>
      </c>
      <c r="AY741" s="150" t="s">
        <v>141</v>
      </c>
    </row>
    <row r="742" spans="2:51" s="12" customFormat="1" ht="12">
      <c r="B742" s="148"/>
      <c r="D742" s="149" t="s">
        <v>147</v>
      </c>
      <c r="E742" s="150" t="s">
        <v>1</v>
      </c>
      <c r="F742" s="151" t="s">
        <v>148</v>
      </c>
      <c r="H742" s="150" t="s">
        <v>1</v>
      </c>
      <c r="I742" s="152"/>
      <c r="L742" s="148"/>
      <c r="M742" s="153"/>
      <c r="T742" s="154"/>
      <c r="AT742" s="150" t="s">
        <v>147</v>
      </c>
      <c r="AU742" s="150" t="s">
        <v>78</v>
      </c>
      <c r="AV742" s="12" t="s">
        <v>74</v>
      </c>
      <c r="AW742" s="12" t="s">
        <v>29</v>
      </c>
      <c r="AX742" s="12" t="s">
        <v>70</v>
      </c>
      <c r="AY742" s="150" t="s">
        <v>141</v>
      </c>
    </row>
    <row r="743" spans="2:51" s="13" customFormat="1" ht="12">
      <c r="B743" s="155"/>
      <c r="D743" s="149" t="s">
        <v>147</v>
      </c>
      <c r="E743" s="156" t="s">
        <v>1</v>
      </c>
      <c r="F743" s="157" t="s">
        <v>891</v>
      </c>
      <c r="H743" s="158">
        <v>6.425</v>
      </c>
      <c r="I743" s="159"/>
      <c r="L743" s="155"/>
      <c r="M743" s="160"/>
      <c r="T743" s="161"/>
      <c r="AT743" s="156" t="s">
        <v>147</v>
      </c>
      <c r="AU743" s="156" t="s">
        <v>78</v>
      </c>
      <c r="AV743" s="13" t="s">
        <v>78</v>
      </c>
      <c r="AW743" s="13" t="s">
        <v>29</v>
      </c>
      <c r="AX743" s="13" t="s">
        <v>70</v>
      </c>
      <c r="AY743" s="156" t="s">
        <v>141</v>
      </c>
    </row>
    <row r="744" spans="2:51" s="12" customFormat="1" ht="12">
      <c r="B744" s="148"/>
      <c r="D744" s="149" t="s">
        <v>147</v>
      </c>
      <c r="E744" s="150" t="s">
        <v>1</v>
      </c>
      <c r="F744" s="151" t="s">
        <v>469</v>
      </c>
      <c r="H744" s="150" t="s">
        <v>1</v>
      </c>
      <c r="I744" s="152"/>
      <c r="L744" s="148"/>
      <c r="M744" s="153"/>
      <c r="T744" s="154"/>
      <c r="AT744" s="150" t="s">
        <v>147</v>
      </c>
      <c r="AU744" s="150" t="s">
        <v>78</v>
      </c>
      <c r="AV744" s="12" t="s">
        <v>74</v>
      </c>
      <c r="AW744" s="12" t="s">
        <v>29</v>
      </c>
      <c r="AX744" s="12" t="s">
        <v>70</v>
      </c>
      <c r="AY744" s="150" t="s">
        <v>141</v>
      </c>
    </row>
    <row r="745" spans="2:51" s="13" customFormat="1" ht="12">
      <c r="B745" s="155"/>
      <c r="D745" s="149" t="s">
        <v>147</v>
      </c>
      <c r="E745" s="156" t="s">
        <v>1</v>
      </c>
      <c r="F745" s="157" t="s">
        <v>846</v>
      </c>
      <c r="H745" s="158">
        <v>10.1</v>
      </c>
      <c r="I745" s="159"/>
      <c r="L745" s="155"/>
      <c r="M745" s="160"/>
      <c r="T745" s="161"/>
      <c r="AT745" s="156" t="s">
        <v>147</v>
      </c>
      <c r="AU745" s="156" t="s">
        <v>78</v>
      </c>
      <c r="AV745" s="13" t="s">
        <v>78</v>
      </c>
      <c r="AW745" s="13" t="s">
        <v>29</v>
      </c>
      <c r="AX745" s="13" t="s">
        <v>70</v>
      </c>
      <c r="AY745" s="156" t="s">
        <v>141</v>
      </c>
    </row>
    <row r="746" spans="2:51" s="12" customFormat="1" ht="12">
      <c r="B746" s="148"/>
      <c r="D746" s="149" t="s">
        <v>147</v>
      </c>
      <c r="E746" s="150" t="s">
        <v>1</v>
      </c>
      <c r="F746" s="151" t="s">
        <v>441</v>
      </c>
      <c r="H746" s="150" t="s">
        <v>1</v>
      </c>
      <c r="I746" s="152"/>
      <c r="L746" s="148"/>
      <c r="M746" s="153"/>
      <c r="T746" s="154"/>
      <c r="AT746" s="150" t="s">
        <v>147</v>
      </c>
      <c r="AU746" s="150" t="s">
        <v>78</v>
      </c>
      <c r="AV746" s="12" t="s">
        <v>74</v>
      </c>
      <c r="AW746" s="12" t="s">
        <v>29</v>
      </c>
      <c r="AX746" s="12" t="s">
        <v>70</v>
      </c>
      <c r="AY746" s="150" t="s">
        <v>141</v>
      </c>
    </row>
    <row r="747" spans="2:51" s="13" customFormat="1" ht="12">
      <c r="B747" s="155"/>
      <c r="D747" s="149" t="s">
        <v>147</v>
      </c>
      <c r="E747" s="156" t="s">
        <v>1</v>
      </c>
      <c r="F747" s="157" t="s">
        <v>847</v>
      </c>
      <c r="H747" s="158">
        <v>0.57</v>
      </c>
      <c r="I747" s="159"/>
      <c r="L747" s="155"/>
      <c r="M747" s="160"/>
      <c r="T747" s="161"/>
      <c r="AT747" s="156" t="s">
        <v>147</v>
      </c>
      <c r="AU747" s="156" t="s">
        <v>78</v>
      </c>
      <c r="AV747" s="13" t="s">
        <v>78</v>
      </c>
      <c r="AW747" s="13" t="s">
        <v>29</v>
      </c>
      <c r="AX747" s="13" t="s">
        <v>70</v>
      </c>
      <c r="AY747" s="156" t="s">
        <v>141</v>
      </c>
    </row>
    <row r="748" spans="2:51" s="13" customFormat="1" ht="12">
      <c r="B748" s="155"/>
      <c r="D748" s="149" t="s">
        <v>147</v>
      </c>
      <c r="E748" s="156" t="s">
        <v>1</v>
      </c>
      <c r="F748" s="157" t="s">
        <v>892</v>
      </c>
      <c r="H748" s="158">
        <v>5.225</v>
      </c>
      <c r="I748" s="159"/>
      <c r="L748" s="155"/>
      <c r="M748" s="160"/>
      <c r="T748" s="161"/>
      <c r="AT748" s="156" t="s">
        <v>147</v>
      </c>
      <c r="AU748" s="156" t="s">
        <v>78</v>
      </c>
      <c r="AV748" s="13" t="s">
        <v>78</v>
      </c>
      <c r="AW748" s="13" t="s">
        <v>29</v>
      </c>
      <c r="AX748" s="13" t="s">
        <v>70</v>
      </c>
      <c r="AY748" s="156" t="s">
        <v>141</v>
      </c>
    </row>
    <row r="749" spans="2:51" s="12" customFormat="1" ht="12">
      <c r="B749" s="148"/>
      <c r="D749" s="149" t="s">
        <v>147</v>
      </c>
      <c r="E749" s="150" t="s">
        <v>1</v>
      </c>
      <c r="F749" s="151" t="s">
        <v>491</v>
      </c>
      <c r="H749" s="150" t="s">
        <v>1</v>
      </c>
      <c r="I749" s="152"/>
      <c r="L749" s="148"/>
      <c r="M749" s="153"/>
      <c r="T749" s="154"/>
      <c r="AT749" s="150" t="s">
        <v>147</v>
      </c>
      <c r="AU749" s="150" t="s">
        <v>78</v>
      </c>
      <c r="AV749" s="12" t="s">
        <v>74</v>
      </c>
      <c r="AW749" s="12" t="s">
        <v>29</v>
      </c>
      <c r="AX749" s="12" t="s">
        <v>70</v>
      </c>
      <c r="AY749" s="150" t="s">
        <v>141</v>
      </c>
    </row>
    <row r="750" spans="2:51" s="13" customFormat="1" ht="12">
      <c r="B750" s="155"/>
      <c r="D750" s="149" t="s">
        <v>147</v>
      </c>
      <c r="E750" s="156" t="s">
        <v>1</v>
      </c>
      <c r="F750" s="157" t="s">
        <v>893</v>
      </c>
      <c r="H750" s="158">
        <v>0.9</v>
      </c>
      <c r="I750" s="159"/>
      <c r="L750" s="155"/>
      <c r="M750" s="160"/>
      <c r="T750" s="161"/>
      <c r="AT750" s="156" t="s">
        <v>147</v>
      </c>
      <c r="AU750" s="156" t="s">
        <v>78</v>
      </c>
      <c r="AV750" s="13" t="s">
        <v>78</v>
      </c>
      <c r="AW750" s="13" t="s">
        <v>29</v>
      </c>
      <c r="AX750" s="13" t="s">
        <v>70</v>
      </c>
      <c r="AY750" s="156" t="s">
        <v>141</v>
      </c>
    </row>
    <row r="751" spans="2:51" s="13" customFormat="1" ht="12">
      <c r="B751" s="155"/>
      <c r="D751" s="149" t="s">
        <v>147</v>
      </c>
      <c r="E751" s="156" t="s">
        <v>1</v>
      </c>
      <c r="F751" s="157" t="s">
        <v>894</v>
      </c>
      <c r="H751" s="158">
        <v>16.57</v>
      </c>
      <c r="I751" s="159"/>
      <c r="L751" s="155"/>
      <c r="M751" s="160"/>
      <c r="T751" s="161"/>
      <c r="AT751" s="156" t="s">
        <v>147</v>
      </c>
      <c r="AU751" s="156" t="s">
        <v>78</v>
      </c>
      <c r="AV751" s="13" t="s">
        <v>78</v>
      </c>
      <c r="AW751" s="13" t="s">
        <v>29</v>
      </c>
      <c r="AX751" s="13" t="s">
        <v>70</v>
      </c>
      <c r="AY751" s="156" t="s">
        <v>141</v>
      </c>
    </row>
    <row r="752" spans="2:51" s="15" customFormat="1" ht="12">
      <c r="B752" s="183"/>
      <c r="D752" s="149" t="s">
        <v>147</v>
      </c>
      <c r="E752" s="184" t="s">
        <v>1</v>
      </c>
      <c r="F752" s="185" t="s">
        <v>889</v>
      </c>
      <c r="H752" s="186">
        <v>39.79</v>
      </c>
      <c r="I752" s="187"/>
      <c r="L752" s="183"/>
      <c r="M752" s="188"/>
      <c r="T752" s="189"/>
      <c r="AT752" s="184" t="s">
        <v>147</v>
      </c>
      <c r="AU752" s="184" t="s">
        <v>78</v>
      </c>
      <c r="AV752" s="15" t="s">
        <v>81</v>
      </c>
      <c r="AW752" s="15" t="s">
        <v>29</v>
      </c>
      <c r="AX752" s="15" t="s">
        <v>70</v>
      </c>
      <c r="AY752" s="184" t="s">
        <v>141</v>
      </c>
    </row>
    <row r="753" spans="2:51" s="14" customFormat="1" ht="12">
      <c r="B753" s="162"/>
      <c r="D753" s="149" t="s">
        <v>147</v>
      </c>
      <c r="E753" s="163" t="s">
        <v>1</v>
      </c>
      <c r="F753" s="164" t="s">
        <v>151</v>
      </c>
      <c r="H753" s="165">
        <v>191.65800000000002</v>
      </c>
      <c r="I753" s="166"/>
      <c r="L753" s="162"/>
      <c r="M753" s="167"/>
      <c r="T753" s="168"/>
      <c r="AT753" s="163" t="s">
        <v>147</v>
      </c>
      <c r="AU753" s="163" t="s">
        <v>78</v>
      </c>
      <c r="AV753" s="14" t="s">
        <v>82</v>
      </c>
      <c r="AW753" s="14" t="s">
        <v>29</v>
      </c>
      <c r="AX753" s="14" t="s">
        <v>74</v>
      </c>
      <c r="AY753" s="163" t="s">
        <v>141</v>
      </c>
    </row>
    <row r="754" spans="2:65" s="1" customFormat="1" ht="16.5" customHeight="1">
      <c r="B754" s="133"/>
      <c r="C754" s="134" t="s">
        <v>895</v>
      </c>
      <c r="D754" s="134" t="s">
        <v>143</v>
      </c>
      <c r="E754" s="135" t="s">
        <v>896</v>
      </c>
      <c r="F754" s="136" t="s">
        <v>897</v>
      </c>
      <c r="G754" s="137" t="s">
        <v>380</v>
      </c>
      <c r="H754" s="138">
        <v>163.616</v>
      </c>
      <c r="I754" s="139"/>
      <c r="J754" s="140">
        <f>ROUND(I754*H754,2)</f>
        <v>0</v>
      </c>
      <c r="K754" s="141"/>
      <c r="L754" s="32"/>
      <c r="M754" s="142" t="s">
        <v>1</v>
      </c>
      <c r="N754" s="143" t="s">
        <v>37</v>
      </c>
      <c r="P754" s="144">
        <f>O754*H754</f>
        <v>0</v>
      </c>
      <c r="Q754" s="144">
        <v>0</v>
      </c>
      <c r="R754" s="144">
        <f>Q754*H754</f>
        <v>0</v>
      </c>
      <c r="S754" s="144">
        <v>0</v>
      </c>
      <c r="T754" s="145">
        <f>S754*H754</f>
        <v>0</v>
      </c>
      <c r="AR754" s="146" t="s">
        <v>174</v>
      </c>
      <c r="AT754" s="146" t="s">
        <v>143</v>
      </c>
      <c r="AU754" s="146" t="s">
        <v>78</v>
      </c>
      <c r="AY754" s="17" t="s">
        <v>141</v>
      </c>
      <c r="BE754" s="147">
        <f>IF(N754="základní",J754,0)</f>
        <v>0</v>
      </c>
      <c r="BF754" s="147">
        <f>IF(N754="snížená",J754,0)</f>
        <v>0</v>
      </c>
      <c r="BG754" s="147">
        <f>IF(N754="zákl. přenesená",J754,0)</f>
        <v>0</v>
      </c>
      <c r="BH754" s="147">
        <f>IF(N754="sníž. přenesená",J754,0)</f>
        <v>0</v>
      </c>
      <c r="BI754" s="147">
        <f>IF(N754="nulová",J754,0)</f>
        <v>0</v>
      </c>
      <c r="BJ754" s="17" t="s">
        <v>74</v>
      </c>
      <c r="BK754" s="147">
        <f>ROUND(I754*H754,2)</f>
        <v>0</v>
      </c>
      <c r="BL754" s="17" t="s">
        <v>174</v>
      </c>
      <c r="BM754" s="146" t="s">
        <v>898</v>
      </c>
    </row>
    <row r="755" spans="2:51" s="12" customFormat="1" ht="12">
      <c r="B755" s="148"/>
      <c r="D755" s="149" t="s">
        <v>147</v>
      </c>
      <c r="E755" s="150" t="s">
        <v>1</v>
      </c>
      <c r="F755" s="151" t="s">
        <v>157</v>
      </c>
      <c r="H755" s="150" t="s">
        <v>1</v>
      </c>
      <c r="I755" s="152"/>
      <c r="L755" s="148"/>
      <c r="M755" s="153"/>
      <c r="T755" s="154"/>
      <c r="AT755" s="150" t="s">
        <v>147</v>
      </c>
      <c r="AU755" s="150" t="s">
        <v>78</v>
      </c>
      <c r="AV755" s="12" t="s">
        <v>74</v>
      </c>
      <c r="AW755" s="12" t="s">
        <v>29</v>
      </c>
      <c r="AX755" s="12" t="s">
        <v>70</v>
      </c>
      <c r="AY755" s="150" t="s">
        <v>141</v>
      </c>
    </row>
    <row r="756" spans="2:51" s="13" customFormat="1" ht="12">
      <c r="B756" s="155"/>
      <c r="D756" s="149" t="s">
        <v>147</v>
      </c>
      <c r="E756" s="156" t="s">
        <v>1</v>
      </c>
      <c r="F756" s="157" t="s">
        <v>899</v>
      </c>
      <c r="H756" s="158">
        <v>153</v>
      </c>
      <c r="I756" s="159"/>
      <c r="L756" s="155"/>
      <c r="M756" s="160"/>
      <c r="T756" s="161"/>
      <c r="AT756" s="156" t="s">
        <v>147</v>
      </c>
      <c r="AU756" s="156" t="s">
        <v>78</v>
      </c>
      <c r="AV756" s="13" t="s">
        <v>78</v>
      </c>
      <c r="AW756" s="13" t="s">
        <v>29</v>
      </c>
      <c r="AX756" s="13" t="s">
        <v>70</v>
      </c>
      <c r="AY756" s="156" t="s">
        <v>141</v>
      </c>
    </row>
    <row r="757" spans="2:51" s="12" customFormat="1" ht="12">
      <c r="B757" s="148"/>
      <c r="D757" s="149" t="s">
        <v>147</v>
      </c>
      <c r="E757" s="150" t="s">
        <v>1</v>
      </c>
      <c r="F757" s="151" t="s">
        <v>272</v>
      </c>
      <c r="H757" s="150" t="s">
        <v>1</v>
      </c>
      <c r="I757" s="152"/>
      <c r="L757" s="148"/>
      <c r="M757" s="153"/>
      <c r="T757" s="154"/>
      <c r="AT757" s="150" t="s">
        <v>147</v>
      </c>
      <c r="AU757" s="150" t="s">
        <v>78</v>
      </c>
      <c r="AV757" s="12" t="s">
        <v>74</v>
      </c>
      <c r="AW757" s="12" t="s">
        <v>29</v>
      </c>
      <c r="AX757" s="12" t="s">
        <v>70</v>
      </c>
      <c r="AY757" s="150" t="s">
        <v>141</v>
      </c>
    </row>
    <row r="758" spans="2:51" s="13" customFormat="1" ht="12">
      <c r="B758" s="155"/>
      <c r="D758" s="149" t="s">
        <v>147</v>
      </c>
      <c r="E758" s="156" t="s">
        <v>1</v>
      </c>
      <c r="F758" s="157" t="s">
        <v>900</v>
      </c>
      <c r="H758" s="158">
        <v>10.616</v>
      </c>
      <c r="I758" s="159"/>
      <c r="L758" s="155"/>
      <c r="M758" s="160"/>
      <c r="T758" s="161"/>
      <c r="AT758" s="156" t="s">
        <v>147</v>
      </c>
      <c r="AU758" s="156" t="s">
        <v>78</v>
      </c>
      <c r="AV758" s="13" t="s">
        <v>78</v>
      </c>
      <c r="AW758" s="13" t="s">
        <v>29</v>
      </c>
      <c r="AX758" s="13" t="s">
        <v>70</v>
      </c>
      <c r="AY758" s="156" t="s">
        <v>141</v>
      </c>
    </row>
    <row r="759" spans="2:51" s="14" customFormat="1" ht="12">
      <c r="B759" s="162"/>
      <c r="D759" s="149" t="s">
        <v>147</v>
      </c>
      <c r="E759" s="163" t="s">
        <v>1</v>
      </c>
      <c r="F759" s="164" t="s">
        <v>151</v>
      </c>
      <c r="H759" s="165">
        <v>163.61599999999999</v>
      </c>
      <c r="I759" s="166"/>
      <c r="L759" s="162"/>
      <c r="M759" s="167"/>
      <c r="T759" s="168"/>
      <c r="AT759" s="163" t="s">
        <v>147</v>
      </c>
      <c r="AU759" s="163" t="s">
        <v>78</v>
      </c>
      <c r="AV759" s="14" t="s">
        <v>82</v>
      </c>
      <c r="AW759" s="14" t="s">
        <v>29</v>
      </c>
      <c r="AX759" s="14" t="s">
        <v>74</v>
      </c>
      <c r="AY759" s="163" t="s">
        <v>141</v>
      </c>
    </row>
    <row r="760" spans="2:65" s="1" customFormat="1" ht="16.5" customHeight="1">
      <c r="B760" s="133"/>
      <c r="C760" s="169" t="s">
        <v>540</v>
      </c>
      <c r="D760" s="169" t="s">
        <v>159</v>
      </c>
      <c r="E760" s="170" t="s">
        <v>901</v>
      </c>
      <c r="F760" s="171" t="s">
        <v>902</v>
      </c>
      <c r="G760" s="172" t="s">
        <v>380</v>
      </c>
      <c r="H760" s="173">
        <v>163.616</v>
      </c>
      <c r="I760" s="174"/>
      <c r="J760" s="175">
        <f>ROUND(I760*H760,2)</f>
        <v>0</v>
      </c>
      <c r="K760" s="176"/>
      <c r="L760" s="177"/>
      <c r="M760" s="178" t="s">
        <v>1</v>
      </c>
      <c r="N760" s="179" t="s">
        <v>37</v>
      </c>
      <c r="P760" s="144">
        <f>O760*H760</f>
        <v>0</v>
      </c>
      <c r="Q760" s="144">
        <v>0</v>
      </c>
      <c r="R760" s="144">
        <f>Q760*H760</f>
        <v>0</v>
      </c>
      <c r="S760" s="144">
        <v>0</v>
      </c>
      <c r="T760" s="145">
        <f>S760*H760</f>
        <v>0</v>
      </c>
      <c r="AR760" s="146" t="s">
        <v>209</v>
      </c>
      <c r="AT760" s="146" t="s">
        <v>159</v>
      </c>
      <c r="AU760" s="146" t="s">
        <v>78</v>
      </c>
      <c r="AY760" s="17" t="s">
        <v>141</v>
      </c>
      <c r="BE760" s="147">
        <f>IF(N760="základní",J760,0)</f>
        <v>0</v>
      </c>
      <c r="BF760" s="147">
        <f>IF(N760="snížená",J760,0)</f>
        <v>0</v>
      </c>
      <c r="BG760" s="147">
        <f>IF(N760="zákl. přenesená",J760,0)</f>
        <v>0</v>
      </c>
      <c r="BH760" s="147">
        <f>IF(N760="sníž. přenesená",J760,0)</f>
        <v>0</v>
      </c>
      <c r="BI760" s="147">
        <f>IF(N760="nulová",J760,0)</f>
        <v>0</v>
      </c>
      <c r="BJ760" s="17" t="s">
        <v>74</v>
      </c>
      <c r="BK760" s="147">
        <f>ROUND(I760*H760,2)</f>
        <v>0</v>
      </c>
      <c r="BL760" s="17" t="s">
        <v>174</v>
      </c>
      <c r="BM760" s="146" t="s">
        <v>903</v>
      </c>
    </row>
    <row r="761" spans="2:65" s="1" customFormat="1" ht="21.75" customHeight="1">
      <c r="B761" s="133"/>
      <c r="C761" s="134" t="s">
        <v>904</v>
      </c>
      <c r="D761" s="134" t="s">
        <v>143</v>
      </c>
      <c r="E761" s="135" t="s">
        <v>905</v>
      </c>
      <c r="F761" s="136" t="s">
        <v>906</v>
      </c>
      <c r="G761" s="137" t="s">
        <v>146</v>
      </c>
      <c r="H761" s="138">
        <v>271.58</v>
      </c>
      <c r="I761" s="139"/>
      <c r="J761" s="140">
        <f>ROUND(I761*H761,2)</f>
        <v>0</v>
      </c>
      <c r="K761" s="141"/>
      <c r="L761" s="32"/>
      <c r="M761" s="142" t="s">
        <v>1</v>
      </c>
      <c r="N761" s="143" t="s">
        <v>37</v>
      </c>
      <c r="P761" s="144">
        <f>O761*H761</f>
        <v>0</v>
      </c>
      <c r="Q761" s="144">
        <v>0</v>
      </c>
      <c r="R761" s="144">
        <f>Q761*H761</f>
        <v>0</v>
      </c>
      <c r="S761" s="144">
        <v>0</v>
      </c>
      <c r="T761" s="145">
        <f>S761*H761</f>
        <v>0</v>
      </c>
      <c r="AR761" s="146" t="s">
        <v>174</v>
      </c>
      <c r="AT761" s="146" t="s">
        <v>143</v>
      </c>
      <c r="AU761" s="146" t="s">
        <v>78</v>
      </c>
      <c r="AY761" s="17" t="s">
        <v>141</v>
      </c>
      <c r="BE761" s="147">
        <f>IF(N761="základní",J761,0)</f>
        <v>0</v>
      </c>
      <c r="BF761" s="147">
        <f>IF(N761="snížená",J761,0)</f>
        <v>0</v>
      </c>
      <c r="BG761" s="147">
        <f>IF(N761="zákl. přenesená",J761,0)</f>
        <v>0</v>
      </c>
      <c r="BH761" s="147">
        <f>IF(N761="sníž. přenesená",J761,0)</f>
        <v>0</v>
      </c>
      <c r="BI761" s="147">
        <f>IF(N761="nulová",J761,0)</f>
        <v>0</v>
      </c>
      <c r="BJ761" s="17" t="s">
        <v>74</v>
      </c>
      <c r="BK761" s="147">
        <f>ROUND(I761*H761,2)</f>
        <v>0</v>
      </c>
      <c r="BL761" s="17" t="s">
        <v>174</v>
      </c>
      <c r="BM761" s="146" t="s">
        <v>907</v>
      </c>
    </row>
    <row r="762" spans="2:51" s="12" customFormat="1" ht="12">
      <c r="B762" s="148"/>
      <c r="D762" s="149" t="s">
        <v>147</v>
      </c>
      <c r="E762" s="150" t="s">
        <v>1</v>
      </c>
      <c r="F762" s="151" t="s">
        <v>908</v>
      </c>
      <c r="H762" s="150" t="s">
        <v>1</v>
      </c>
      <c r="I762" s="152"/>
      <c r="L762" s="148"/>
      <c r="M762" s="153"/>
      <c r="T762" s="154"/>
      <c r="AT762" s="150" t="s">
        <v>147</v>
      </c>
      <c r="AU762" s="150" t="s">
        <v>78</v>
      </c>
      <c r="AV762" s="12" t="s">
        <v>74</v>
      </c>
      <c r="AW762" s="12" t="s">
        <v>29</v>
      </c>
      <c r="AX762" s="12" t="s">
        <v>70</v>
      </c>
      <c r="AY762" s="150" t="s">
        <v>141</v>
      </c>
    </row>
    <row r="763" spans="2:51" s="12" customFormat="1" ht="12">
      <c r="B763" s="148"/>
      <c r="D763" s="149" t="s">
        <v>147</v>
      </c>
      <c r="E763" s="150" t="s">
        <v>1</v>
      </c>
      <c r="F763" s="151" t="s">
        <v>157</v>
      </c>
      <c r="H763" s="150" t="s">
        <v>1</v>
      </c>
      <c r="I763" s="152"/>
      <c r="L763" s="148"/>
      <c r="M763" s="153"/>
      <c r="T763" s="154"/>
      <c r="AT763" s="150" t="s">
        <v>147</v>
      </c>
      <c r="AU763" s="150" t="s">
        <v>78</v>
      </c>
      <c r="AV763" s="12" t="s">
        <v>74</v>
      </c>
      <c r="AW763" s="12" t="s">
        <v>29</v>
      </c>
      <c r="AX763" s="12" t="s">
        <v>70</v>
      </c>
      <c r="AY763" s="150" t="s">
        <v>141</v>
      </c>
    </row>
    <row r="764" spans="2:51" s="13" customFormat="1" ht="12">
      <c r="B764" s="155"/>
      <c r="D764" s="149" t="s">
        <v>147</v>
      </c>
      <c r="E764" s="156" t="s">
        <v>1</v>
      </c>
      <c r="F764" s="157" t="s">
        <v>909</v>
      </c>
      <c r="H764" s="158">
        <v>153.1</v>
      </c>
      <c r="I764" s="159"/>
      <c r="L764" s="155"/>
      <c r="M764" s="160"/>
      <c r="T764" s="161"/>
      <c r="AT764" s="156" t="s">
        <v>147</v>
      </c>
      <c r="AU764" s="156" t="s">
        <v>78</v>
      </c>
      <c r="AV764" s="13" t="s">
        <v>78</v>
      </c>
      <c r="AW764" s="13" t="s">
        <v>29</v>
      </c>
      <c r="AX764" s="13" t="s">
        <v>70</v>
      </c>
      <c r="AY764" s="156" t="s">
        <v>141</v>
      </c>
    </row>
    <row r="765" spans="2:51" s="13" customFormat="1" ht="12">
      <c r="B765" s="155"/>
      <c r="D765" s="149" t="s">
        <v>147</v>
      </c>
      <c r="E765" s="156" t="s">
        <v>1</v>
      </c>
      <c r="F765" s="157" t="s">
        <v>910</v>
      </c>
      <c r="H765" s="158">
        <v>-5.476</v>
      </c>
      <c r="I765" s="159"/>
      <c r="L765" s="155"/>
      <c r="M765" s="160"/>
      <c r="T765" s="161"/>
      <c r="AT765" s="156" t="s">
        <v>147</v>
      </c>
      <c r="AU765" s="156" t="s">
        <v>78</v>
      </c>
      <c r="AV765" s="13" t="s">
        <v>78</v>
      </c>
      <c r="AW765" s="13" t="s">
        <v>29</v>
      </c>
      <c r="AX765" s="13" t="s">
        <v>70</v>
      </c>
      <c r="AY765" s="156" t="s">
        <v>141</v>
      </c>
    </row>
    <row r="766" spans="2:51" s="12" customFormat="1" ht="12">
      <c r="B766" s="148"/>
      <c r="D766" s="149" t="s">
        <v>147</v>
      </c>
      <c r="E766" s="150" t="s">
        <v>1</v>
      </c>
      <c r="F766" s="151" t="s">
        <v>210</v>
      </c>
      <c r="H766" s="150" t="s">
        <v>1</v>
      </c>
      <c r="I766" s="152"/>
      <c r="L766" s="148"/>
      <c r="M766" s="153"/>
      <c r="T766" s="154"/>
      <c r="AT766" s="150" t="s">
        <v>147</v>
      </c>
      <c r="AU766" s="150" t="s">
        <v>78</v>
      </c>
      <c r="AV766" s="12" t="s">
        <v>74</v>
      </c>
      <c r="AW766" s="12" t="s">
        <v>29</v>
      </c>
      <c r="AX766" s="12" t="s">
        <v>70</v>
      </c>
      <c r="AY766" s="150" t="s">
        <v>141</v>
      </c>
    </row>
    <row r="767" spans="2:51" s="13" customFormat="1" ht="12">
      <c r="B767" s="155"/>
      <c r="D767" s="149" t="s">
        <v>147</v>
      </c>
      <c r="E767" s="156" t="s">
        <v>1</v>
      </c>
      <c r="F767" s="157" t="s">
        <v>911</v>
      </c>
      <c r="H767" s="158">
        <v>9.88</v>
      </c>
      <c r="I767" s="159"/>
      <c r="L767" s="155"/>
      <c r="M767" s="160"/>
      <c r="T767" s="161"/>
      <c r="AT767" s="156" t="s">
        <v>147</v>
      </c>
      <c r="AU767" s="156" t="s">
        <v>78</v>
      </c>
      <c r="AV767" s="13" t="s">
        <v>78</v>
      </c>
      <c r="AW767" s="13" t="s">
        <v>29</v>
      </c>
      <c r="AX767" s="13" t="s">
        <v>70</v>
      </c>
      <c r="AY767" s="156" t="s">
        <v>141</v>
      </c>
    </row>
    <row r="768" spans="2:51" s="13" customFormat="1" ht="12">
      <c r="B768" s="155"/>
      <c r="D768" s="149" t="s">
        <v>147</v>
      </c>
      <c r="E768" s="156" t="s">
        <v>1</v>
      </c>
      <c r="F768" s="157" t="s">
        <v>912</v>
      </c>
      <c r="H768" s="158">
        <v>2.176</v>
      </c>
      <c r="I768" s="159"/>
      <c r="L768" s="155"/>
      <c r="M768" s="160"/>
      <c r="T768" s="161"/>
      <c r="AT768" s="156" t="s">
        <v>147</v>
      </c>
      <c r="AU768" s="156" t="s">
        <v>78</v>
      </c>
      <c r="AV768" s="13" t="s">
        <v>78</v>
      </c>
      <c r="AW768" s="13" t="s">
        <v>29</v>
      </c>
      <c r="AX768" s="13" t="s">
        <v>70</v>
      </c>
      <c r="AY768" s="156" t="s">
        <v>141</v>
      </c>
    </row>
    <row r="769" spans="2:51" s="12" customFormat="1" ht="12">
      <c r="B769" s="148"/>
      <c r="D769" s="149" t="s">
        <v>147</v>
      </c>
      <c r="E769" s="150" t="s">
        <v>1</v>
      </c>
      <c r="F769" s="151" t="s">
        <v>272</v>
      </c>
      <c r="H769" s="150" t="s">
        <v>1</v>
      </c>
      <c r="I769" s="152"/>
      <c r="L769" s="148"/>
      <c r="M769" s="153"/>
      <c r="T769" s="154"/>
      <c r="AT769" s="150" t="s">
        <v>147</v>
      </c>
      <c r="AU769" s="150" t="s">
        <v>78</v>
      </c>
      <c r="AV769" s="12" t="s">
        <v>74</v>
      </c>
      <c r="AW769" s="12" t="s">
        <v>29</v>
      </c>
      <c r="AX769" s="12" t="s">
        <v>70</v>
      </c>
      <c r="AY769" s="150" t="s">
        <v>141</v>
      </c>
    </row>
    <row r="770" spans="2:51" s="13" customFormat="1" ht="12">
      <c r="B770" s="155"/>
      <c r="D770" s="149" t="s">
        <v>147</v>
      </c>
      <c r="E770" s="156" t="s">
        <v>1</v>
      </c>
      <c r="F770" s="157" t="s">
        <v>913</v>
      </c>
      <c r="H770" s="158">
        <v>72.4</v>
      </c>
      <c r="I770" s="159"/>
      <c r="L770" s="155"/>
      <c r="M770" s="160"/>
      <c r="T770" s="161"/>
      <c r="AT770" s="156" t="s">
        <v>147</v>
      </c>
      <c r="AU770" s="156" t="s">
        <v>78</v>
      </c>
      <c r="AV770" s="13" t="s">
        <v>78</v>
      </c>
      <c r="AW770" s="13" t="s">
        <v>29</v>
      </c>
      <c r="AX770" s="13" t="s">
        <v>70</v>
      </c>
      <c r="AY770" s="156" t="s">
        <v>141</v>
      </c>
    </row>
    <row r="771" spans="2:51" s="12" customFormat="1" ht="12">
      <c r="B771" s="148"/>
      <c r="D771" s="149" t="s">
        <v>147</v>
      </c>
      <c r="E771" s="150" t="s">
        <v>1</v>
      </c>
      <c r="F771" s="151" t="s">
        <v>276</v>
      </c>
      <c r="H771" s="150" t="s">
        <v>1</v>
      </c>
      <c r="I771" s="152"/>
      <c r="L771" s="148"/>
      <c r="M771" s="153"/>
      <c r="T771" s="154"/>
      <c r="AT771" s="150" t="s">
        <v>147</v>
      </c>
      <c r="AU771" s="150" t="s">
        <v>78</v>
      </c>
      <c r="AV771" s="12" t="s">
        <v>74</v>
      </c>
      <c r="AW771" s="12" t="s">
        <v>29</v>
      </c>
      <c r="AX771" s="12" t="s">
        <v>70</v>
      </c>
      <c r="AY771" s="150" t="s">
        <v>141</v>
      </c>
    </row>
    <row r="772" spans="2:51" s="13" customFormat="1" ht="12">
      <c r="B772" s="155"/>
      <c r="D772" s="149" t="s">
        <v>147</v>
      </c>
      <c r="E772" s="156" t="s">
        <v>1</v>
      </c>
      <c r="F772" s="157" t="s">
        <v>914</v>
      </c>
      <c r="H772" s="158">
        <v>39.5</v>
      </c>
      <c r="I772" s="159"/>
      <c r="L772" s="155"/>
      <c r="M772" s="160"/>
      <c r="T772" s="161"/>
      <c r="AT772" s="156" t="s">
        <v>147</v>
      </c>
      <c r="AU772" s="156" t="s">
        <v>78</v>
      </c>
      <c r="AV772" s="13" t="s">
        <v>78</v>
      </c>
      <c r="AW772" s="13" t="s">
        <v>29</v>
      </c>
      <c r="AX772" s="13" t="s">
        <v>70</v>
      </c>
      <c r="AY772" s="156" t="s">
        <v>141</v>
      </c>
    </row>
    <row r="773" spans="2:51" s="14" customFormat="1" ht="12">
      <c r="B773" s="162"/>
      <c r="D773" s="149" t="s">
        <v>147</v>
      </c>
      <c r="E773" s="163" t="s">
        <v>1</v>
      </c>
      <c r="F773" s="164" t="s">
        <v>151</v>
      </c>
      <c r="H773" s="165">
        <v>271.58</v>
      </c>
      <c r="I773" s="166"/>
      <c r="L773" s="162"/>
      <c r="M773" s="167"/>
      <c r="T773" s="168"/>
      <c r="AT773" s="163" t="s">
        <v>147</v>
      </c>
      <c r="AU773" s="163" t="s">
        <v>78</v>
      </c>
      <c r="AV773" s="14" t="s">
        <v>82</v>
      </c>
      <c r="AW773" s="14" t="s">
        <v>29</v>
      </c>
      <c r="AX773" s="14" t="s">
        <v>74</v>
      </c>
      <c r="AY773" s="163" t="s">
        <v>141</v>
      </c>
    </row>
    <row r="774" spans="2:65" s="1" customFormat="1" ht="24.15" customHeight="1">
      <c r="B774" s="133"/>
      <c r="C774" s="134" t="s">
        <v>545</v>
      </c>
      <c r="D774" s="134" t="s">
        <v>143</v>
      </c>
      <c r="E774" s="135" t="s">
        <v>915</v>
      </c>
      <c r="F774" s="136" t="s">
        <v>916</v>
      </c>
      <c r="G774" s="137" t="s">
        <v>231</v>
      </c>
      <c r="H774" s="138">
        <v>26.093</v>
      </c>
      <c r="I774" s="139"/>
      <c r="J774" s="140">
        <f>ROUND(I774*H774,2)</f>
        <v>0</v>
      </c>
      <c r="K774" s="141"/>
      <c r="L774" s="32"/>
      <c r="M774" s="142" t="s">
        <v>1</v>
      </c>
      <c r="N774" s="143" t="s">
        <v>37</v>
      </c>
      <c r="P774" s="144">
        <f>O774*H774</f>
        <v>0</v>
      </c>
      <c r="Q774" s="144">
        <v>0</v>
      </c>
      <c r="R774" s="144">
        <f>Q774*H774</f>
        <v>0</v>
      </c>
      <c r="S774" s="144">
        <v>0</v>
      </c>
      <c r="T774" s="145">
        <f>S774*H774</f>
        <v>0</v>
      </c>
      <c r="AR774" s="146" t="s">
        <v>174</v>
      </c>
      <c r="AT774" s="146" t="s">
        <v>143</v>
      </c>
      <c r="AU774" s="146" t="s">
        <v>78</v>
      </c>
      <c r="AY774" s="17" t="s">
        <v>141</v>
      </c>
      <c r="BE774" s="147">
        <f>IF(N774="základní",J774,0)</f>
        <v>0</v>
      </c>
      <c r="BF774" s="147">
        <f>IF(N774="snížená",J774,0)</f>
        <v>0</v>
      </c>
      <c r="BG774" s="147">
        <f>IF(N774="zákl. přenesená",J774,0)</f>
        <v>0</v>
      </c>
      <c r="BH774" s="147">
        <f>IF(N774="sníž. přenesená",J774,0)</f>
        <v>0</v>
      </c>
      <c r="BI774" s="147">
        <f>IF(N774="nulová",J774,0)</f>
        <v>0</v>
      </c>
      <c r="BJ774" s="17" t="s">
        <v>74</v>
      </c>
      <c r="BK774" s="147">
        <f>ROUND(I774*H774,2)</f>
        <v>0</v>
      </c>
      <c r="BL774" s="17" t="s">
        <v>174</v>
      </c>
      <c r="BM774" s="146" t="s">
        <v>917</v>
      </c>
    </row>
    <row r="775" spans="2:63" s="11" customFormat="1" ht="22.75" customHeight="1">
      <c r="B775" s="121"/>
      <c r="D775" s="122" t="s">
        <v>69</v>
      </c>
      <c r="E775" s="131" t="s">
        <v>918</v>
      </c>
      <c r="F775" s="131" t="s">
        <v>919</v>
      </c>
      <c r="I775" s="124"/>
      <c r="J775" s="132">
        <f>BK775</f>
        <v>0</v>
      </c>
      <c r="L775" s="121"/>
      <c r="M775" s="126"/>
      <c r="P775" s="127">
        <f>SUM(P776:P825)</f>
        <v>0</v>
      </c>
      <c r="R775" s="127">
        <f>SUM(R776:R825)</f>
        <v>0</v>
      </c>
      <c r="T775" s="128">
        <f>SUM(T776:T825)</f>
        <v>0</v>
      </c>
      <c r="AR775" s="122" t="s">
        <v>78</v>
      </c>
      <c r="AT775" s="129" t="s">
        <v>69</v>
      </c>
      <c r="AU775" s="129" t="s">
        <v>74</v>
      </c>
      <c r="AY775" s="122" t="s">
        <v>141</v>
      </c>
      <c r="BK775" s="130">
        <f>SUM(BK776:BK825)</f>
        <v>0</v>
      </c>
    </row>
    <row r="776" spans="2:65" s="1" customFormat="1" ht="16.5" customHeight="1">
      <c r="B776" s="133"/>
      <c r="C776" s="134" t="s">
        <v>920</v>
      </c>
      <c r="D776" s="134" t="s">
        <v>143</v>
      </c>
      <c r="E776" s="135" t="s">
        <v>921</v>
      </c>
      <c r="F776" s="136" t="s">
        <v>922</v>
      </c>
      <c r="G776" s="137" t="s">
        <v>146</v>
      </c>
      <c r="H776" s="138">
        <v>75.826</v>
      </c>
      <c r="I776" s="139"/>
      <c r="J776" s="140">
        <f>ROUND(I776*H776,2)</f>
        <v>0</v>
      </c>
      <c r="K776" s="141"/>
      <c r="L776" s="32"/>
      <c r="M776" s="142" t="s">
        <v>1</v>
      </c>
      <c r="N776" s="143" t="s">
        <v>37</v>
      </c>
      <c r="P776" s="144">
        <f>O776*H776</f>
        <v>0</v>
      </c>
      <c r="Q776" s="144">
        <v>0</v>
      </c>
      <c r="R776" s="144">
        <f>Q776*H776</f>
        <v>0</v>
      </c>
      <c r="S776" s="144">
        <v>0</v>
      </c>
      <c r="T776" s="145">
        <f>S776*H776</f>
        <v>0</v>
      </c>
      <c r="AR776" s="146" t="s">
        <v>174</v>
      </c>
      <c r="AT776" s="146" t="s">
        <v>143</v>
      </c>
      <c r="AU776" s="146" t="s">
        <v>78</v>
      </c>
      <c r="AY776" s="17" t="s">
        <v>141</v>
      </c>
      <c r="BE776" s="147">
        <f>IF(N776="základní",J776,0)</f>
        <v>0</v>
      </c>
      <c r="BF776" s="147">
        <f>IF(N776="snížená",J776,0)</f>
        <v>0</v>
      </c>
      <c r="BG776" s="147">
        <f>IF(N776="zákl. přenesená",J776,0)</f>
        <v>0</v>
      </c>
      <c r="BH776" s="147">
        <f>IF(N776="sníž. přenesená",J776,0)</f>
        <v>0</v>
      </c>
      <c r="BI776" s="147">
        <f>IF(N776="nulová",J776,0)</f>
        <v>0</v>
      </c>
      <c r="BJ776" s="17" t="s">
        <v>74</v>
      </c>
      <c r="BK776" s="147">
        <f>ROUND(I776*H776,2)</f>
        <v>0</v>
      </c>
      <c r="BL776" s="17" t="s">
        <v>174</v>
      </c>
      <c r="BM776" s="146" t="s">
        <v>923</v>
      </c>
    </row>
    <row r="777" spans="2:65" s="1" customFormat="1" ht="24.15" customHeight="1">
      <c r="B777" s="133"/>
      <c r="C777" s="134" t="s">
        <v>553</v>
      </c>
      <c r="D777" s="134" t="s">
        <v>143</v>
      </c>
      <c r="E777" s="135" t="s">
        <v>924</v>
      </c>
      <c r="F777" s="136" t="s">
        <v>925</v>
      </c>
      <c r="G777" s="137" t="s">
        <v>146</v>
      </c>
      <c r="H777" s="138">
        <v>75.826</v>
      </c>
      <c r="I777" s="139"/>
      <c r="J777" s="140">
        <f>ROUND(I777*H777,2)</f>
        <v>0</v>
      </c>
      <c r="K777" s="141"/>
      <c r="L777" s="32"/>
      <c r="M777" s="142" t="s">
        <v>1</v>
      </c>
      <c r="N777" s="143" t="s">
        <v>37</v>
      </c>
      <c r="P777" s="144">
        <f>O777*H777</f>
        <v>0</v>
      </c>
      <c r="Q777" s="144">
        <v>0</v>
      </c>
      <c r="R777" s="144">
        <f>Q777*H777</f>
        <v>0</v>
      </c>
      <c r="S777" s="144">
        <v>0</v>
      </c>
      <c r="T777" s="145">
        <f>S777*H777</f>
        <v>0</v>
      </c>
      <c r="AR777" s="146" t="s">
        <v>174</v>
      </c>
      <c r="AT777" s="146" t="s">
        <v>143</v>
      </c>
      <c r="AU777" s="146" t="s">
        <v>78</v>
      </c>
      <c r="AY777" s="17" t="s">
        <v>141</v>
      </c>
      <c r="BE777" s="147">
        <f>IF(N777="základní",J777,0)</f>
        <v>0</v>
      </c>
      <c r="BF777" s="147">
        <f>IF(N777="snížená",J777,0)</f>
        <v>0</v>
      </c>
      <c r="BG777" s="147">
        <f>IF(N777="zákl. přenesená",J777,0)</f>
        <v>0</v>
      </c>
      <c r="BH777" s="147">
        <f>IF(N777="sníž. přenesená",J777,0)</f>
        <v>0</v>
      </c>
      <c r="BI777" s="147">
        <f>IF(N777="nulová",J777,0)</f>
        <v>0</v>
      </c>
      <c r="BJ777" s="17" t="s">
        <v>74</v>
      </c>
      <c r="BK777" s="147">
        <f>ROUND(I777*H777,2)</f>
        <v>0</v>
      </c>
      <c r="BL777" s="17" t="s">
        <v>174</v>
      </c>
      <c r="BM777" s="146" t="s">
        <v>926</v>
      </c>
    </row>
    <row r="778" spans="2:65" s="1" customFormat="1" ht="24.15" customHeight="1">
      <c r="B778" s="133"/>
      <c r="C778" s="134" t="s">
        <v>927</v>
      </c>
      <c r="D778" s="134" t="s">
        <v>143</v>
      </c>
      <c r="E778" s="135" t="s">
        <v>928</v>
      </c>
      <c r="F778" s="136" t="s">
        <v>929</v>
      </c>
      <c r="G778" s="137" t="s">
        <v>146</v>
      </c>
      <c r="H778" s="138">
        <v>75.826</v>
      </c>
      <c r="I778" s="139"/>
      <c r="J778" s="140">
        <f>ROUND(I778*H778,2)</f>
        <v>0</v>
      </c>
      <c r="K778" s="141"/>
      <c r="L778" s="32"/>
      <c r="M778" s="142" t="s">
        <v>1</v>
      </c>
      <c r="N778" s="143" t="s">
        <v>37</v>
      </c>
      <c r="P778" s="144">
        <f>O778*H778</f>
        <v>0</v>
      </c>
      <c r="Q778" s="144">
        <v>0</v>
      </c>
      <c r="R778" s="144">
        <f>Q778*H778</f>
        <v>0</v>
      </c>
      <c r="S778" s="144">
        <v>0</v>
      </c>
      <c r="T778" s="145">
        <f>S778*H778</f>
        <v>0</v>
      </c>
      <c r="AR778" s="146" t="s">
        <v>174</v>
      </c>
      <c r="AT778" s="146" t="s">
        <v>143</v>
      </c>
      <c r="AU778" s="146" t="s">
        <v>78</v>
      </c>
      <c r="AY778" s="17" t="s">
        <v>141</v>
      </c>
      <c r="BE778" s="147">
        <f>IF(N778="základní",J778,0)</f>
        <v>0</v>
      </c>
      <c r="BF778" s="147">
        <f>IF(N778="snížená",J778,0)</f>
        <v>0</v>
      </c>
      <c r="BG778" s="147">
        <f>IF(N778="zákl. přenesená",J778,0)</f>
        <v>0</v>
      </c>
      <c r="BH778" s="147">
        <f>IF(N778="sníž. přenesená",J778,0)</f>
        <v>0</v>
      </c>
      <c r="BI778" s="147">
        <f>IF(N778="nulová",J778,0)</f>
        <v>0</v>
      </c>
      <c r="BJ778" s="17" t="s">
        <v>74</v>
      </c>
      <c r="BK778" s="147">
        <f>ROUND(I778*H778,2)</f>
        <v>0</v>
      </c>
      <c r="BL778" s="17" t="s">
        <v>174</v>
      </c>
      <c r="BM778" s="146" t="s">
        <v>930</v>
      </c>
    </row>
    <row r="779" spans="2:65" s="1" customFormat="1" ht="24.15" customHeight="1">
      <c r="B779" s="133"/>
      <c r="C779" s="134" t="s">
        <v>560</v>
      </c>
      <c r="D779" s="134" t="s">
        <v>143</v>
      </c>
      <c r="E779" s="135" t="s">
        <v>931</v>
      </c>
      <c r="F779" s="136" t="s">
        <v>932</v>
      </c>
      <c r="G779" s="137" t="s">
        <v>380</v>
      </c>
      <c r="H779" s="138">
        <v>184.64</v>
      </c>
      <c r="I779" s="139"/>
      <c r="J779" s="140">
        <f>ROUND(I779*H779,2)</f>
        <v>0</v>
      </c>
      <c r="K779" s="141"/>
      <c r="L779" s="32"/>
      <c r="M779" s="142" t="s">
        <v>1</v>
      </c>
      <c r="N779" s="143" t="s">
        <v>37</v>
      </c>
      <c r="P779" s="144">
        <f>O779*H779</f>
        <v>0</v>
      </c>
      <c r="Q779" s="144">
        <v>0</v>
      </c>
      <c r="R779" s="144">
        <f>Q779*H779</f>
        <v>0</v>
      </c>
      <c r="S779" s="144">
        <v>0</v>
      </c>
      <c r="T779" s="145">
        <f>S779*H779</f>
        <v>0</v>
      </c>
      <c r="AR779" s="146" t="s">
        <v>174</v>
      </c>
      <c r="AT779" s="146" t="s">
        <v>143</v>
      </c>
      <c r="AU779" s="146" t="s">
        <v>78</v>
      </c>
      <c r="AY779" s="17" t="s">
        <v>141</v>
      </c>
      <c r="BE779" s="147">
        <f>IF(N779="základní",J779,0)</f>
        <v>0</v>
      </c>
      <c r="BF779" s="147">
        <f>IF(N779="snížená",J779,0)</f>
        <v>0</v>
      </c>
      <c r="BG779" s="147">
        <f>IF(N779="zákl. přenesená",J779,0)</f>
        <v>0</v>
      </c>
      <c r="BH779" s="147">
        <f>IF(N779="sníž. přenesená",J779,0)</f>
        <v>0</v>
      </c>
      <c r="BI779" s="147">
        <f>IF(N779="nulová",J779,0)</f>
        <v>0</v>
      </c>
      <c r="BJ779" s="17" t="s">
        <v>74</v>
      </c>
      <c r="BK779" s="147">
        <f>ROUND(I779*H779,2)</f>
        <v>0</v>
      </c>
      <c r="BL779" s="17" t="s">
        <v>174</v>
      </c>
      <c r="BM779" s="146" t="s">
        <v>933</v>
      </c>
    </row>
    <row r="780" spans="2:51" s="12" customFormat="1" ht="12">
      <c r="B780" s="148"/>
      <c r="D780" s="149" t="s">
        <v>147</v>
      </c>
      <c r="E780" s="150" t="s">
        <v>1</v>
      </c>
      <c r="F780" s="151" t="s">
        <v>934</v>
      </c>
      <c r="H780" s="150" t="s">
        <v>1</v>
      </c>
      <c r="I780" s="152"/>
      <c r="L780" s="148"/>
      <c r="M780" s="153"/>
      <c r="T780" s="154"/>
      <c r="AT780" s="150" t="s">
        <v>147</v>
      </c>
      <c r="AU780" s="150" t="s">
        <v>78</v>
      </c>
      <c r="AV780" s="12" t="s">
        <v>74</v>
      </c>
      <c r="AW780" s="12" t="s">
        <v>29</v>
      </c>
      <c r="AX780" s="12" t="s">
        <v>70</v>
      </c>
      <c r="AY780" s="150" t="s">
        <v>141</v>
      </c>
    </row>
    <row r="781" spans="2:51" s="12" customFormat="1" ht="12">
      <c r="B781" s="148"/>
      <c r="D781" s="149" t="s">
        <v>147</v>
      </c>
      <c r="E781" s="150" t="s">
        <v>1</v>
      </c>
      <c r="F781" s="151" t="s">
        <v>272</v>
      </c>
      <c r="H781" s="150" t="s">
        <v>1</v>
      </c>
      <c r="I781" s="152"/>
      <c r="L781" s="148"/>
      <c r="M781" s="153"/>
      <c r="T781" s="154"/>
      <c r="AT781" s="150" t="s">
        <v>147</v>
      </c>
      <c r="AU781" s="150" t="s">
        <v>78</v>
      </c>
      <c r="AV781" s="12" t="s">
        <v>74</v>
      </c>
      <c r="AW781" s="12" t="s">
        <v>29</v>
      </c>
      <c r="AX781" s="12" t="s">
        <v>70</v>
      </c>
      <c r="AY781" s="150" t="s">
        <v>141</v>
      </c>
    </row>
    <row r="782" spans="2:51" s="13" customFormat="1" ht="12">
      <c r="B782" s="155"/>
      <c r="D782" s="149" t="s">
        <v>147</v>
      </c>
      <c r="E782" s="156" t="s">
        <v>1</v>
      </c>
      <c r="F782" s="157" t="s">
        <v>935</v>
      </c>
      <c r="H782" s="158">
        <v>21.215</v>
      </c>
      <c r="I782" s="159"/>
      <c r="L782" s="155"/>
      <c r="M782" s="160"/>
      <c r="T782" s="161"/>
      <c r="AT782" s="156" t="s">
        <v>147</v>
      </c>
      <c r="AU782" s="156" t="s">
        <v>78</v>
      </c>
      <c r="AV782" s="13" t="s">
        <v>78</v>
      </c>
      <c r="AW782" s="13" t="s">
        <v>29</v>
      </c>
      <c r="AX782" s="13" t="s">
        <v>70</v>
      </c>
      <c r="AY782" s="156" t="s">
        <v>141</v>
      </c>
    </row>
    <row r="783" spans="2:51" s="13" customFormat="1" ht="12">
      <c r="B783" s="155"/>
      <c r="D783" s="149" t="s">
        <v>147</v>
      </c>
      <c r="E783" s="156" t="s">
        <v>1</v>
      </c>
      <c r="F783" s="157" t="s">
        <v>936</v>
      </c>
      <c r="H783" s="158">
        <v>28.12</v>
      </c>
      <c r="I783" s="159"/>
      <c r="L783" s="155"/>
      <c r="M783" s="160"/>
      <c r="T783" s="161"/>
      <c r="AT783" s="156" t="s">
        <v>147</v>
      </c>
      <c r="AU783" s="156" t="s">
        <v>78</v>
      </c>
      <c r="AV783" s="13" t="s">
        <v>78</v>
      </c>
      <c r="AW783" s="13" t="s">
        <v>29</v>
      </c>
      <c r="AX783" s="13" t="s">
        <v>70</v>
      </c>
      <c r="AY783" s="156" t="s">
        <v>141</v>
      </c>
    </row>
    <row r="784" spans="2:51" s="12" customFormat="1" ht="12">
      <c r="B784" s="148"/>
      <c r="D784" s="149" t="s">
        <v>147</v>
      </c>
      <c r="E784" s="150" t="s">
        <v>1</v>
      </c>
      <c r="F784" s="151" t="s">
        <v>937</v>
      </c>
      <c r="H784" s="150" t="s">
        <v>1</v>
      </c>
      <c r="I784" s="152"/>
      <c r="L784" s="148"/>
      <c r="M784" s="153"/>
      <c r="T784" s="154"/>
      <c r="AT784" s="150" t="s">
        <v>147</v>
      </c>
      <c r="AU784" s="150" t="s">
        <v>78</v>
      </c>
      <c r="AV784" s="12" t="s">
        <v>74</v>
      </c>
      <c r="AW784" s="12" t="s">
        <v>29</v>
      </c>
      <c r="AX784" s="12" t="s">
        <v>70</v>
      </c>
      <c r="AY784" s="150" t="s">
        <v>141</v>
      </c>
    </row>
    <row r="785" spans="2:51" s="12" customFormat="1" ht="12">
      <c r="B785" s="148"/>
      <c r="D785" s="149" t="s">
        <v>147</v>
      </c>
      <c r="E785" s="150" t="s">
        <v>1</v>
      </c>
      <c r="F785" s="151" t="s">
        <v>210</v>
      </c>
      <c r="H785" s="150" t="s">
        <v>1</v>
      </c>
      <c r="I785" s="152"/>
      <c r="L785" s="148"/>
      <c r="M785" s="153"/>
      <c r="T785" s="154"/>
      <c r="AT785" s="150" t="s">
        <v>147</v>
      </c>
      <c r="AU785" s="150" t="s">
        <v>78</v>
      </c>
      <c r="AV785" s="12" t="s">
        <v>74</v>
      </c>
      <c r="AW785" s="12" t="s">
        <v>29</v>
      </c>
      <c r="AX785" s="12" t="s">
        <v>70</v>
      </c>
      <c r="AY785" s="150" t="s">
        <v>141</v>
      </c>
    </row>
    <row r="786" spans="2:51" s="13" customFormat="1" ht="12">
      <c r="B786" s="155"/>
      <c r="D786" s="149" t="s">
        <v>147</v>
      </c>
      <c r="E786" s="156" t="s">
        <v>1</v>
      </c>
      <c r="F786" s="157" t="s">
        <v>938</v>
      </c>
      <c r="H786" s="158">
        <v>6.385</v>
      </c>
      <c r="I786" s="159"/>
      <c r="L786" s="155"/>
      <c r="M786" s="160"/>
      <c r="T786" s="161"/>
      <c r="AT786" s="156" t="s">
        <v>147</v>
      </c>
      <c r="AU786" s="156" t="s">
        <v>78</v>
      </c>
      <c r="AV786" s="13" t="s">
        <v>78</v>
      </c>
      <c r="AW786" s="13" t="s">
        <v>29</v>
      </c>
      <c r="AX786" s="13" t="s">
        <v>70</v>
      </c>
      <c r="AY786" s="156" t="s">
        <v>141</v>
      </c>
    </row>
    <row r="787" spans="2:51" s="12" customFormat="1" ht="12">
      <c r="B787" s="148"/>
      <c r="D787" s="149" t="s">
        <v>147</v>
      </c>
      <c r="E787" s="150" t="s">
        <v>1</v>
      </c>
      <c r="F787" s="151" t="s">
        <v>272</v>
      </c>
      <c r="H787" s="150" t="s">
        <v>1</v>
      </c>
      <c r="I787" s="152"/>
      <c r="L787" s="148"/>
      <c r="M787" s="153"/>
      <c r="T787" s="154"/>
      <c r="AT787" s="150" t="s">
        <v>147</v>
      </c>
      <c r="AU787" s="150" t="s">
        <v>78</v>
      </c>
      <c r="AV787" s="12" t="s">
        <v>74</v>
      </c>
      <c r="AW787" s="12" t="s">
        <v>29</v>
      </c>
      <c r="AX787" s="12" t="s">
        <v>70</v>
      </c>
      <c r="AY787" s="150" t="s">
        <v>141</v>
      </c>
    </row>
    <row r="788" spans="2:51" s="13" customFormat="1" ht="20">
      <c r="B788" s="155"/>
      <c r="D788" s="149" t="s">
        <v>147</v>
      </c>
      <c r="E788" s="156" t="s">
        <v>1</v>
      </c>
      <c r="F788" s="157" t="s">
        <v>939</v>
      </c>
      <c r="H788" s="158">
        <v>38.045</v>
      </c>
      <c r="I788" s="159"/>
      <c r="L788" s="155"/>
      <c r="M788" s="160"/>
      <c r="T788" s="161"/>
      <c r="AT788" s="156" t="s">
        <v>147</v>
      </c>
      <c r="AU788" s="156" t="s">
        <v>78</v>
      </c>
      <c r="AV788" s="13" t="s">
        <v>78</v>
      </c>
      <c r="AW788" s="13" t="s">
        <v>29</v>
      </c>
      <c r="AX788" s="13" t="s">
        <v>70</v>
      </c>
      <c r="AY788" s="156" t="s">
        <v>141</v>
      </c>
    </row>
    <row r="789" spans="2:51" s="12" customFormat="1" ht="12">
      <c r="B789" s="148"/>
      <c r="D789" s="149" t="s">
        <v>147</v>
      </c>
      <c r="E789" s="150" t="s">
        <v>1</v>
      </c>
      <c r="F789" s="151" t="s">
        <v>276</v>
      </c>
      <c r="H789" s="150" t="s">
        <v>1</v>
      </c>
      <c r="I789" s="152"/>
      <c r="L789" s="148"/>
      <c r="M789" s="153"/>
      <c r="T789" s="154"/>
      <c r="AT789" s="150" t="s">
        <v>147</v>
      </c>
      <c r="AU789" s="150" t="s">
        <v>78</v>
      </c>
      <c r="AV789" s="12" t="s">
        <v>74</v>
      </c>
      <c r="AW789" s="12" t="s">
        <v>29</v>
      </c>
      <c r="AX789" s="12" t="s">
        <v>70</v>
      </c>
      <c r="AY789" s="150" t="s">
        <v>141</v>
      </c>
    </row>
    <row r="790" spans="2:51" s="13" customFormat="1" ht="20">
      <c r="B790" s="155"/>
      <c r="D790" s="149" t="s">
        <v>147</v>
      </c>
      <c r="E790" s="156" t="s">
        <v>1</v>
      </c>
      <c r="F790" s="157" t="s">
        <v>940</v>
      </c>
      <c r="H790" s="158">
        <v>50.355</v>
      </c>
      <c r="I790" s="159"/>
      <c r="L790" s="155"/>
      <c r="M790" s="160"/>
      <c r="T790" s="161"/>
      <c r="AT790" s="156" t="s">
        <v>147</v>
      </c>
      <c r="AU790" s="156" t="s">
        <v>78</v>
      </c>
      <c r="AV790" s="13" t="s">
        <v>78</v>
      </c>
      <c r="AW790" s="13" t="s">
        <v>29</v>
      </c>
      <c r="AX790" s="13" t="s">
        <v>70</v>
      </c>
      <c r="AY790" s="156" t="s">
        <v>141</v>
      </c>
    </row>
    <row r="791" spans="2:51" s="12" customFormat="1" ht="12">
      <c r="B791" s="148"/>
      <c r="D791" s="149" t="s">
        <v>147</v>
      </c>
      <c r="E791" s="150" t="s">
        <v>1</v>
      </c>
      <c r="F791" s="151" t="s">
        <v>320</v>
      </c>
      <c r="H791" s="150" t="s">
        <v>1</v>
      </c>
      <c r="I791" s="152"/>
      <c r="L791" s="148"/>
      <c r="M791" s="153"/>
      <c r="T791" s="154"/>
      <c r="AT791" s="150" t="s">
        <v>147</v>
      </c>
      <c r="AU791" s="150" t="s">
        <v>78</v>
      </c>
      <c r="AV791" s="12" t="s">
        <v>74</v>
      </c>
      <c r="AW791" s="12" t="s">
        <v>29</v>
      </c>
      <c r="AX791" s="12" t="s">
        <v>70</v>
      </c>
      <c r="AY791" s="150" t="s">
        <v>141</v>
      </c>
    </row>
    <row r="792" spans="2:51" s="13" customFormat="1" ht="30">
      <c r="B792" s="155"/>
      <c r="D792" s="149" t="s">
        <v>147</v>
      </c>
      <c r="E792" s="156" t="s">
        <v>1</v>
      </c>
      <c r="F792" s="157" t="s">
        <v>941</v>
      </c>
      <c r="H792" s="158">
        <v>40.52</v>
      </c>
      <c r="I792" s="159"/>
      <c r="L792" s="155"/>
      <c r="M792" s="160"/>
      <c r="T792" s="161"/>
      <c r="AT792" s="156" t="s">
        <v>147</v>
      </c>
      <c r="AU792" s="156" t="s">
        <v>78</v>
      </c>
      <c r="AV792" s="13" t="s">
        <v>78</v>
      </c>
      <c r="AW792" s="13" t="s">
        <v>29</v>
      </c>
      <c r="AX792" s="13" t="s">
        <v>70</v>
      </c>
      <c r="AY792" s="156" t="s">
        <v>141</v>
      </c>
    </row>
    <row r="793" spans="2:51" s="14" customFormat="1" ht="12">
      <c r="B793" s="162"/>
      <c r="D793" s="149" t="s">
        <v>147</v>
      </c>
      <c r="E793" s="163" t="s">
        <v>1</v>
      </c>
      <c r="F793" s="164" t="s">
        <v>151</v>
      </c>
      <c r="H793" s="165">
        <v>184.64000000000001</v>
      </c>
      <c r="I793" s="166"/>
      <c r="L793" s="162"/>
      <c r="M793" s="167"/>
      <c r="T793" s="168"/>
      <c r="AT793" s="163" t="s">
        <v>147</v>
      </c>
      <c r="AU793" s="163" t="s">
        <v>78</v>
      </c>
      <c r="AV793" s="14" t="s">
        <v>82</v>
      </c>
      <c r="AW793" s="14" t="s">
        <v>29</v>
      </c>
      <c r="AX793" s="14" t="s">
        <v>74</v>
      </c>
      <c r="AY793" s="163" t="s">
        <v>141</v>
      </c>
    </row>
    <row r="794" spans="2:65" s="1" customFormat="1" ht="16.5" customHeight="1">
      <c r="B794" s="133"/>
      <c r="C794" s="169" t="s">
        <v>942</v>
      </c>
      <c r="D794" s="169" t="s">
        <v>159</v>
      </c>
      <c r="E794" s="170" t="s">
        <v>943</v>
      </c>
      <c r="F794" s="171" t="s">
        <v>944</v>
      </c>
      <c r="G794" s="172" t="s">
        <v>380</v>
      </c>
      <c r="H794" s="173">
        <v>199.411</v>
      </c>
      <c r="I794" s="174"/>
      <c r="J794" s="175">
        <f>ROUND(I794*H794,2)</f>
        <v>0</v>
      </c>
      <c r="K794" s="176"/>
      <c r="L794" s="177"/>
      <c r="M794" s="178" t="s">
        <v>1</v>
      </c>
      <c r="N794" s="179" t="s">
        <v>37</v>
      </c>
      <c r="P794" s="144">
        <f>O794*H794</f>
        <v>0</v>
      </c>
      <c r="Q794" s="144">
        <v>0</v>
      </c>
      <c r="R794" s="144">
        <f>Q794*H794</f>
        <v>0</v>
      </c>
      <c r="S794" s="144">
        <v>0</v>
      </c>
      <c r="T794" s="145">
        <f>S794*H794</f>
        <v>0</v>
      </c>
      <c r="AR794" s="146" t="s">
        <v>209</v>
      </c>
      <c r="AT794" s="146" t="s">
        <v>159</v>
      </c>
      <c r="AU794" s="146" t="s">
        <v>78</v>
      </c>
      <c r="AY794" s="17" t="s">
        <v>141</v>
      </c>
      <c r="BE794" s="147">
        <f>IF(N794="základní",J794,0)</f>
        <v>0</v>
      </c>
      <c r="BF794" s="147">
        <f>IF(N794="snížená",J794,0)</f>
        <v>0</v>
      </c>
      <c r="BG794" s="147">
        <f>IF(N794="zákl. přenesená",J794,0)</f>
        <v>0</v>
      </c>
      <c r="BH794" s="147">
        <f>IF(N794="sníž. přenesená",J794,0)</f>
        <v>0</v>
      </c>
      <c r="BI794" s="147">
        <f>IF(N794="nulová",J794,0)</f>
        <v>0</v>
      </c>
      <c r="BJ794" s="17" t="s">
        <v>74</v>
      </c>
      <c r="BK794" s="147">
        <f>ROUND(I794*H794,2)</f>
        <v>0</v>
      </c>
      <c r="BL794" s="17" t="s">
        <v>174</v>
      </c>
      <c r="BM794" s="146" t="s">
        <v>945</v>
      </c>
    </row>
    <row r="795" spans="2:51" s="13" customFormat="1" ht="12">
      <c r="B795" s="155"/>
      <c r="D795" s="149" t="s">
        <v>147</v>
      </c>
      <c r="E795" s="156" t="s">
        <v>1</v>
      </c>
      <c r="F795" s="157" t="s">
        <v>946</v>
      </c>
      <c r="H795" s="158">
        <v>199.411</v>
      </c>
      <c r="I795" s="159"/>
      <c r="L795" s="155"/>
      <c r="M795" s="160"/>
      <c r="T795" s="161"/>
      <c r="AT795" s="156" t="s">
        <v>147</v>
      </c>
      <c r="AU795" s="156" t="s">
        <v>78</v>
      </c>
      <c r="AV795" s="13" t="s">
        <v>78</v>
      </c>
      <c r="AW795" s="13" t="s">
        <v>29</v>
      </c>
      <c r="AX795" s="13" t="s">
        <v>70</v>
      </c>
      <c r="AY795" s="156" t="s">
        <v>141</v>
      </c>
    </row>
    <row r="796" spans="2:51" s="14" customFormat="1" ht="12">
      <c r="B796" s="162"/>
      <c r="D796" s="149" t="s">
        <v>147</v>
      </c>
      <c r="E796" s="163" t="s">
        <v>1</v>
      </c>
      <c r="F796" s="164" t="s">
        <v>151</v>
      </c>
      <c r="H796" s="165">
        <v>199.411</v>
      </c>
      <c r="I796" s="166"/>
      <c r="L796" s="162"/>
      <c r="M796" s="167"/>
      <c r="T796" s="168"/>
      <c r="AT796" s="163" t="s">
        <v>147</v>
      </c>
      <c r="AU796" s="163" t="s">
        <v>78</v>
      </c>
      <c r="AV796" s="14" t="s">
        <v>82</v>
      </c>
      <c r="AW796" s="14" t="s">
        <v>29</v>
      </c>
      <c r="AX796" s="14" t="s">
        <v>74</v>
      </c>
      <c r="AY796" s="163" t="s">
        <v>141</v>
      </c>
    </row>
    <row r="797" spans="2:65" s="1" customFormat="1" ht="16.5" customHeight="1">
      <c r="B797" s="133"/>
      <c r="C797" s="134" t="s">
        <v>564</v>
      </c>
      <c r="D797" s="134" t="s">
        <v>143</v>
      </c>
      <c r="E797" s="135" t="s">
        <v>947</v>
      </c>
      <c r="F797" s="136" t="s">
        <v>948</v>
      </c>
      <c r="G797" s="137" t="s">
        <v>380</v>
      </c>
      <c r="H797" s="138">
        <v>11.935</v>
      </c>
      <c r="I797" s="139"/>
      <c r="J797" s="140">
        <f>ROUND(I797*H797,2)</f>
        <v>0</v>
      </c>
      <c r="K797" s="141"/>
      <c r="L797" s="32"/>
      <c r="M797" s="142" t="s">
        <v>1</v>
      </c>
      <c r="N797" s="143" t="s">
        <v>37</v>
      </c>
      <c r="P797" s="144">
        <f>O797*H797</f>
        <v>0</v>
      </c>
      <c r="Q797" s="144">
        <v>0</v>
      </c>
      <c r="R797" s="144">
        <f>Q797*H797</f>
        <v>0</v>
      </c>
      <c r="S797" s="144">
        <v>0</v>
      </c>
      <c r="T797" s="145">
        <f>S797*H797</f>
        <v>0</v>
      </c>
      <c r="AR797" s="146" t="s">
        <v>174</v>
      </c>
      <c r="AT797" s="146" t="s">
        <v>143</v>
      </c>
      <c r="AU797" s="146" t="s">
        <v>78</v>
      </c>
      <c r="AY797" s="17" t="s">
        <v>141</v>
      </c>
      <c r="BE797" s="147">
        <f>IF(N797="základní",J797,0)</f>
        <v>0</v>
      </c>
      <c r="BF797" s="147">
        <f>IF(N797="snížená",J797,0)</f>
        <v>0</v>
      </c>
      <c r="BG797" s="147">
        <f>IF(N797="zákl. přenesená",J797,0)</f>
        <v>0</v>
      </c>
      <c r="BH797" s="147">
        <f>IF(N797="sníž. přenesená",J797,0)</f>
        <v>0</v>
      </c>
      <c r="BI797" s="147">
        <f>IF(N797="nulová",J797,0)</f>
        <v>0</v>
      </c>
      <c r="BJ797" s="17" t="s">
        <v>74</v>
      </c>
      <c r="BK797" s="147">
        <f>ROUND(I797*H797,2)</f>
        <v>0</v>
      </c>
      <c r="BL797" s="17" t="s">
        <v>174</v>
      </c>
      <c r="BM797" s="146" t="s">
        <v>949</v>
      </c>
    </row>
    <row r="798" spans="2:51" s="12" customFormat="1" ht="12">
      <c r="B798" s="148"/>
      <c r="D798" s="149" t="s">
        <v>147</v>
      </c>
      <c r="E798" s="150" t="s">
        <v>1</v>
      </c>
      <c r="F798" s="151" t="s">
        <v>950</v>
      </c>
      <c r="H798" s="150" t="s">
        <v>1</v>
      </c>
      <c r="I798" s="152"/>
      <c r="L798" s="148"/>
      <c r="M798" s="153"/>
      <c r="T798" s="154"/>
      <c r="AT798" s="150" t="s">
        <v>147</v>
      </c>
      <c r="AU798" s="150" t="s">
        <v>78</v>
      </c>
      <c r="AV798" s="12" t="s">
        <v>74</v>
      </c>
      <c r="AW798" s="12" t="s">
        <v>29</v>
      </c>
      <c r="AX798" s="12" t="s">
        <v>70</v>
      </c>
      <c r="AY798" s="150" t="s">
        <v>141</v>
      </c>
    </row>
    <row r="799" spans="2:51" s="13" customFormat="1" ht="12">
      <c r="B799" s="155"/>
      <c r="D799" s="149" t="s">
        <v>147</v>
      </c>
      <c r="E799" s="156" t="s">
        <v>1</v>
      </c>
      <c r="F799" s="157" t="s">
        <v>951</v>
      </c>
      <c r="H799" s="158">
        <v>5.03</v>
      </c>
      <c r="I799" s="159"/>
      <c r="L799" s="155"/>
      <c r="M799" s="160"/>
      <c r="T799" s="161"/>
      <c r="AT799" s="156" t="s">
        <v>147</v>
      </c>
      <c r="AU799" s="156" t="s">
        <v>78</v>
      </c>
      <c r="AV799" s="13" t="s">
        <v>78</v>
      </c>
      <c r="AW799" s="13" t="s">
        <v>29</v>
      </c>
      <c r="AX799" s="13" t="s">
        <v>70</v>
      </c>
      <c r="AY799" s="156" t="s">
        <v>141</v>
      </c>
    </row>
    <row r="800" spans="2:51" s="13" customFormat="1" ht="12">
      <c r="B800" s="155"/>
      <c r="D800" s="149" t="s">
        <v>147</v>
      </c>
      <c r="E800" s="156" t="s">
        <v>1</v>
      </c>
      <c r="F800" s="157" t="s">
        <v>952</v>
      </c>
      <c r="H800" s="158">
        <v>4.325</v>
      </c>
      <c r="I800" s="159"/>
      <c r="L800" s="155"/>
      <c r="M800" s="160"/>
      <c r="T800" s="161"/>
      <c r="AT800" s="156" t="s">
        <v>147</v>
      </c>
      <c r="AU800" s="156" t="s">
        <v>78</v>
      </c>
      <c r="AV800" s="13" t="s">
        <v>78</v>
      </c>
      <c r="AW800" s="13" t="s">
        <v>29</v>
      </c>
      <c r="AX800" s="13" t="s">
        <v>70</v>
      </c>
      <c r="AY800" s="156" t="s">
        <v>141</v>
      </c>
    </row>
    <row r="801" spans="2:51" s="13" customFormat="1" ht="12">
      <c r="B801" s="155"/>
      <c r="D801" s="149" t="s">
        <v>147</v>
      </c>
      <c r="E801" s="156" t="s">
        <v>1</v>
      </c>
      <c r="F801" s="157" t="s">
        <v>953</v>
      </c>
      <c r="H801" s="158">
        <v>2.58</v>
      </c>
      <c r="I801" s="159"/>
      <c r="L801" s="155"/>
      <c r="M801" s="160"/>
      <c r="T801" s="161"/>
      <c r="AT801" s="156" t="s">
        <v>147</v>
      </c>
      <c r="AU801" s="156" t="s">
        <v>78</v>
      </c>
      <c r="AV801" s="13" t="s">
        <v>78</v>
      </c>
      <c r="AW801" s="13" t="s">
        <v>29</v>
      </c>
      <c r="AX801" s="13" t="s">
        <v>70</v>
      </c>
      <c r="AY801" s="156" t="s">
        <v>141</v>
      </c>
    </row>
    <row r="802" spans="2:51" s="14" customFormat="1" ht="12">
      <c r="B802" s="162"/>
      <c r="D802" s="149" t="s">
        <v>147</v>
      </c>
      <c r="E802" s="163" t="s">
        <v>1</v>
      </c>
      <c r="F802" s="164" t="s">
        <v>151</v>
      </c>
      <c r="H802" s="165">
        <v>11.935</v>
      </c>
      <c r="I802" s="166"/>
      <c r="L802" s="162"/>
      <c r="M802" s="167"/>
      <c r="T802" s="168"/>
      <c r="AT802" s="163" t="s">
        <v>147</v>
      </c>
      <c r="AU802" s="163" t="s">
        <v>78</v>
      </c>
      <c r="AV802" s="14" t="s">
        <v>82</v>
      </c>
      <c r="AW802" s="14" t="s">
        <v>29</v>
      </c>
      <c r="AX802" s="14" t="s">
        <v>74</v>
      </c>
      <c r="AY802" s="163" t="s">
        <v>141</v>
      </c>
    </row>
    <row r="803" spans="2:65" s="1" customFormat="1" ht="16.5" customHeight="1">
      <c r="B803" s="133"/>
      <c r="C803" s="169" t="s">
        <v>954</v>
      </c>
      <c r="D803" s="169" t="s">
        <v>159</v>
      </c>
      <c r="E803" s="170" t="s">
        <v>955</v>
      </c>
      <c r="F803" s="171" t="s">
        <v>956</v>
      </c>
      <c r="G803" s="172" t="s">
        <v>380</v>
      </c>
      <c r="H803" s="173">
        <v>12.89</v>
      </c>
      <c r="I803" s="174"/>
      <c r="J803" s="175">
        <f>ROUND(I803*H803,2)</f>
        <v>0</v>
      </c>
      <c r="K803" s="176"/>
      <c r="L803" s="177"/>
      <c r="M803" s="178" t="s">
        <v>1</v>
      </c>
      <c r="N803" s="179" t="s">
        <v>37</v>
      </c>
      <c r="P803" s="144">
        <f>O803*H803</f>
        <v>0</v>
      </c>
      <c r="Q803" s="144">
        <v>0</v>
      </c>
      <c r="R803" s="144">
        <f>Q803*H803</f>
        <v>0</v>
      </c>
      <c r="S803" s="144">
        <v>0</v>
      </c>
      <c r="T803" s="145">
        <f>S803*H803</f>
        <v>0</v>
      </c>
      <c r="AR803" s="146" t="s">
        <v>209</v>
      </c>
      <c r="AT803" s="146" t="s">
        <v>159</v>
      </c>
      <c r="AU803" s="146" t="s">
        <v>78</v>
      </c>
      <c r="AY803" s="17" t="s">
        <v>141</v>
      </c>
      <c r="BE803" s="147">
        <f>IF(N803="základní",J803,0)</f>
        <v>0</v>
      </c>
      <c r="BF803" s="147">
        <f>IF(N803="snížená",J803,0)</f>
        <v>0</v>
      </c>
      <c r="BG803" s="147">
        <f>IF(N803="zákl. přenesená",J803,0)</f>
        <v>0</v>
      </c>
      <c r="BH803" s="147">
        <f>IF(N803="sníž. přenesená",J803,0)</f>
        <v>0</v>
      </c>
      <c r="BI803" s="147">
        <f>IF(N803="nulová",J803,0)</f>
        <v>0</v>
      </c>
      <c r="BJ803" s="17" t="s">
        <v>74</v>
      </c>
      <c r="BK803" s="147">
        <f>ROUND(I803*H803,2)</f>
        <v>0</v>
      </c>
      <c r="BL803" s="17" t="s">
        <v>174</v>
      </c>
      <c r="BM803" s="146" t="s">
        <v>957</v>
      </c>
    </row>
    <row r="804" spans="2:51" s="13" customFormat="1" ht="12">
      <c r="B804" s="155"/>
      <c r="D804" s="149" t="s">
        <v>147</v>
      </c>
      <c r="E804" s="156" t="s">
        <v>1</v>
      </c>
      <c r="F804" s="157" t="s">
        <v>958</v>
      </c>
      <c r="H804" s="158">
        <v>12.89</v>
      </c>
      <c r="I804" s="159"/>
      <c r="L804" s="155"/>
      <c r="M804" s="160"/>
      <c r="T804" s="161"/>
      <c r="AT804" s="156" t="s">
        <v>147</v>
      </c>
      <c r="AU804" s="156" t="s">
        <v>78</v>
      </c>
      <c r="AV804" s="13" t="s">
        <v>78</v>
      </c>
      <c r="AW804" s="13" t="s">
        <v>29</v>
      </c>
      <c r="AX804" s="13" t="s">
        <v>70</v>
      </c>
      <c r="AY804" s="156" t="s">
        <v>141</v>
      </c>
    </row>
    <row r="805" spans="2:51" s="14" customFormat="1" ht="12">
      <c r="B805" s="162"/>
      <c r="D805" s="149" t="s">
        <v>147</v>
      </c>
      <c r="E805" s="163" t="s">
        <v>1</v>
      </c>
      <c r="F805" s="164" t="s">
        <v>151</v>
      </c>
      <c r="H805" s="165">
        <v>12.89</v>
      </c>
      <c r="I805" s="166"/>
      <c r="L805" s="162"/>
      <c r="M805" s="167"/>
      <c r="T805" s="168"/>
      <c r="AT805" s="163" t="s">
        <v>147</v>
      </c>
      <c r="AU805" s="163" t="s">
        <v>78</v>
      </c>
      <c r="AV805" s="14" t="s">
        <v>82</v>
      </c>
      <c r="AW805" s="14" t="s">
        <v>29</v>
      </c>
      <c r="AX805" s="14" t="s">
        <v>74</v>
      </c>
      <c r="AY805" s="163" t="s">
        <v>141</v>
      </c>
    </row>
    <row r="806" spans="2:65" s="1" customFormat="1" ht="24.15" customHeight="1">
      <c r="B806" s="133"/>
      <c r="C806" s="134" t="s">
        <v>567</v>
      </c>
      <c r="D806" s="134" t="s">
        <v>143</v>
      </c>
      <c r="E806" s="135" t="s">
        <v>959</v>
      </c>
      <c r="F806" s="136" t="s">
        <v>960</v>
      </c>
      <c r="G806" s="137" t="s">
        <v>146</v>
      </c>
      <c r="H806" s="138">
        <v>349.34</v>
      </c>
      <c r="I806" s="139"/>
      <c r="J806" s="140">
        <f>ROUND(I806*H806,2)</f>
        <v>0</v>
      </c>
      <c r="K806" s="141"/>
      <c r="L806" s="32"/>
      <c r="M806" s="142" t="s">
        <v>1</v>
      </c>
      <c r="N806" s="143" t="s">
        <v>37</v>
      </c>
      <c r="P806" s="144">
        <f>O806*H806</f>
        <v>0</v>
      </c>
      <c r="Q806" s="144">
        <v>0</v>
      </c>
      <c r="R806" s="144">
        <f>Q806*H806</f>
        <v>0</v>
      </c>
      <c r="S806" s="144">
        <v>0</v>
      </c>
      <c r="T806" s="145">
        <f>S806*H806</f>
        <v>0</v>
      </c>
      <c r="AR806" s="146" t="s">
        <v>174</v>
      </c>
      <c r="AT806" s="146" t="s">
        <v>143</v>
      </c>
      <c r="AU806" s="146" t="s">
        <v>78</v>
      </c>
      <c r="AY806" s="17" t="s">
        <v>141</v>
      </c>
      <c r="BE806" s="147">
        <f>IF(N806="základní",J806,0)</f>
        <v>0</v>
      </c>
      <c r="BF806" s="147">
        <f>IF(N806="snížená",J806,0)</f>
        <v>0</v>
      </c>
      <c r="BG806" s="147">
        <f>IF(N806="zákl. přenesená",J806,0)</f>
        <v>0</v>
      </c>
      <c r="BH806" s="147">
        <f>IF(N806="sníž. přenesená",J806,0)</f>
        <v>0</v>
      </c>
      <c r="BI806" s="147">
        <f>IF(N806="nulová",J806,0)</f>
        <v>0</v>
      </c>
      <c r="BJ806" s="17" t="s">
        <v>74</v>
      </c>
      <c r="BK806" s="147">
        <f>ROUND(I806*H806,2)</f>
        <v>0</v>
      </c>
      <c r="BL806" s="17" t="s">
        <v>174</v>
      </c>
      <c r="BM806" s="146" t="s">
        <v>961</v>
      </c>
    </row>
    <row r="807" spans="2:51" s="12" customFormat="1" ht="12">
      <c r="B807" s="148"/>
      <c r="D807" s="149" t="s">
        <v>147</v>
      </c>
      <c r="E807" s="150" t="s">
        <v>1</v>
      </c>
      <c r="F807" s="151" t="s">
        <v>469</v>
      </c>
      <c r="H807" s="150" t="s">
        <v>1</v>
      </c>
      <c r="I807" s="152"/>
      <c r="L807" s="148"/>
      <c r="M807" s="153"/>
      <c r="T807" s="154"/>
      <c r="AT807" s="150" t="s">
        <v>147</v>
      </c>
      <c r="AU807" s="150" t="s">
        <v>78</v>
      </c>
      <c r="AV807" s="12" t="s">
        <v>74</v>
      </c>
      <c r="AW807" s="12" t="s">
        <v>29</v>
      </c>
      <c r="AX807" s="12" t="s">
        <v>70</v>
      </c>
      <c r="AY807" s="150" t="s">
        <v>141</v>
      </c>
    </row>
    <row r="808" spans="2:51" s="13" customFormat="1" ht="12">
      <c r="B808" s="155"/>
      <c r="D808" s="149" t="s">
        <v>147</v>
      </c>
      <c r="E808" s="156" t="s">
        <v>1</v>
      </c>
      <c r="F808" s="157" t="s">
        <v>962</v>
      </c>
      <c r="H808" s="158">
        <v>21.3</v>
      </c>
      <c r="I808" s="159"/>
      <c r="L808" s="155"/>
      <c r="M808" s="160"/>
      <c r="T808" s="161"/>
      <c r="AT808" s="156" t="s">
        <v>147</v>
      </c>
      <c r="AU808" s="156" t="s">
        <v>78</v>
      </c>
      <c r="AV808" s="13" t="s">
        <v>78</v>
      </c>
      <c r="AW808" s="13" t="s">
        <v>29</v>
      </c>
      <c r="AX808" s="13" t="s">
        <v>70</v>
      </c>
      <c r="AY808" s="156" t="s">
        <v>141</v>
      </c>
    </row>
    <row r="809" spans="2:51" s="12" customFormat="1" ht="12">
      <c r="B809" s="148"/>
      <c r="D809" s="149" t="s">
        <v>147</v>
      </c>
      <c r="E809" s="150" t="s">
        <v>1</v>
      </c>
      <c r="F809" s="151" t="s">
        <v>441</v>
      </c>
      <c r="H809" s="150" t="s">
        <v>1</v>
      </c>
      <c r="I809" s="152"/>
      <c r="L809" s="148"/>
      <c r="M809" s="153"/>
      <c r="T809" s="154"/>
      <c r="AT809" s="150" t="s">
        <v>147</v>
      </c>
      <c r="AU809" s="150" t="s">
        <v>78</v>
      </c>
      <c r="AV809" s="12" t="s">
        <v>74</v>
      </c>
      <c r="AW809" s="12" t="s">
        <v>29</v>
      </c>
      <c r="AX809" s="12" t="s">
        <v>70</v>
      </c>
      <c r="AY809" s="150" t="s">
        <v>141</v>
      </c>
    </row>
    <row r="810" spans="2:51" s="13" customFormat="1" ht="12">
      <c r="B810" s="155"/>
      <c r="D810" s="149" t="s">
        <v>147</v>
      </c>
      <c r="E810" s="156" t="s">
        <v>1</v>
      </c>
      <c r="F810" s="157" t="s">
        <v>963</v>
      </c>
      <c r="H810" s="158">
        <v>86.22</v>
      </c>
      <c r="I810" s="159"/>
      <c r="L810" s="155"/>
      <c r="M810" s="160"/>
      <c r="T810" s="161"/>
      <c r="AT810" s="156" t="s">
        <v>147</v>
      </c>
      <c r="AU810" s="156" t="s">
        <v>78</v>
      </c>
      <c r="AV810" s="13" t="s">
        <v>78</v>
      </c>
      <c r="AW810" s="13" t="s">
        <v>29</v>
      </c>
      <c r="AX810" s="13" t="s">
        <v>70</v>
      </c>
      <c r="AY810" s="156" t="s">
        <v>141</v>
      </c>
    </row>
    <row r="811" spans="2:51" s="13" customFormat="1" ht="12">
      <c r="B811" s="155"/>
      <c r="D811" s="149" t="s">
        <v>147</v>
      </c>
      <c r="E811" s="156" t="s">
        <v>1</v>
      </c>
      <c r="F811" s="157" t="s">
        <v>964</v>
      </c>
      <c r="H811" s="158">
        <v>75.42</v>
      </c>
      <c r="I811" s="159"/>
      <c r="L811" s="155"/>
      <c r="M811" s="160"/>
      <c r="T811" s="161"/>
      <c r="AT811" s="156" t="s">
        <v>147</v>
      </c>
      <c r="AU811" s="156" t="s">
        <v>78</v>
      </c>
      <c r="AV811" s="13" t="s">
        <v>78</v>
      </c>
      <c r="AW811" s="13" t="s">
        <v>29</v>
      </c>
      <c r="AX811" s="13" t="s">
        <v>70</v>
      </c>
      <c r="AY811" s="156" t="s">
        <v>141</v>
      </c>
    </row>
    <row r="812" spans="2:51" s="12" customFormat="1" ht="12">
      <c r="B812" s="148"/>
      <c r="D812" s="149" t="s">
        <v>147</v>
      </c>
      <c r="E812" s="150" t="s">
        <v>1</v>
      </c>
      <c r="F812" s="151" t="s">
        <v>491</v>
      </c>
      <c r="H812" s="150" t="s">
        <v>1</v>
      </c>
      <c r="I812" s="152"/>
      <c r="L812" s="148"/>
      <c r="M812" s="153"/>
      <c r="T812" s="154"/>
      <c r="AT812" s="150" t="s">
        <v>147</v>
      </c>
      <c r="AU812" s="150" t="s">
        <v>78</v>
      </c>
      <c r="AV812" s="12" t="s">
        <v>74</v>
      </c>
      <c r="AW812" s="12" t="s">
        <v>29</v>
      </c>
      <c r="AX812" s="12" t="s">
        <v>70</v>
      </c>
      <c r="AY812" s="150" t="s">
        <v>141</v>
      </c>
    </row>
    <row r="813" spans="2:51" s="13" customFormat="1" ht="12">
      <c r="B813" s="155"/>
      <c r="D813" s="149" t="s">
        <v>147</v>
      </c>
      <c r="E813" s="156" t="s">
        <v>1</v>
      </c>
      <c r="F813" s="157" t="s">
        <v>965</v>
      </c>
      <c r="H813" s="158">
        <v>88.1</v>
      </c>
      <c r="I813" s="159"/>
      <c r="L813" s="155"/>
      <c r="M813" s="160"/>
      <c r="T813" s="161"/>
      <c r="AT813" s="156" t="s">
        <v>147</v>
      </c>
      <c r="AU813" s="156" t="s">
        <v>78</v>
      </c>
      <c r="AV813" s="13" t="s">
        <v>78</v>
      </c>
      <c r="AW813" s="13" t="s">
        <v>29</v>
      </c>
      <c r="AX813" s="13" t="s">
        <v>70</v>
      </c>
      <c r="AY813" s="156" t="s">
        <v>141</v>
      </c>
    </row>
    <row r="814" spans="2:51" s="12" customFormat="1" ht="12">
      <c r="B814" s="148"/>
      <c r="D814" s="149" t="s">
        <v>147</v>
      </c>
      <c r="E814" s="150" t="s">
        <v>1</v>
      </c>
      <c r="F814" s="151" t="s">
        <v>652</v>
      </c>
      <c r="H814" s="150" t="s">
        <v>1</v>
      </c>
      <c r="I814" s="152"/>
      <c r="L814" s="148"/>
      <c r="M814" s="153"/>
      <c r="T814" s="154"/>
      <c r="AT814" s="150" t="s">
        <v>147</v>
      </c>
      <c r="AU814" s="150" t="s">
        <v>78</v>
      </c>
      <c r="AV814" s="12" t="s">
        <v>74</v>
      </c>
      <c r="AW814" s="12" t="s">
        <v>29</v>
      </c>
      <c r="AX814" s="12" t="s">
        <v>70</v>
      </c>
      <c r="AY814" s="150" t="s">
        <v>141</v>
      </c>
    </row>
    <row r="815" spans="2:51" s="13" customFormat="1" ht="12">
      <c r="B815" s="155"/>
      <c r="D815" s="149" t="s">
        <v>147</v>
      </c>
      <c r="E815" s="156" t="s">
        <v>1</v>
      </c>
      <c r="F815" s="157" t="s">
        <v>966</v>
      </c>
      <c r="H815" s="158">
        <v>78.3</v>
      </c>
      <c r="I815" s="159"/>
      <c r="L815" s="155"/>
      <c r="M815" s="160"/>
      <c r="T815" s="161"/>
      <c r="AT815" s="156" t="s">
        <v>147</v>
      </c>
      <c r="AU815" s="156" t="s">
        <v>78</v>
      </c>
      <c r="AV815" s="13" t="s">
        <v>78</v>
      </c>
      <c r="AW815" s="13" t="s">
        <v>29</v>
      </c>
      <c r="AX815" s="13" t="s">
        <v>70</v>
      </c>
      <c r="AY815" s="156" t="s">
        <v>141</v>
      </c>
    </row>
    <row r="816" spans="2:51" s="14" customFormat="1" ht="12">
      <c r="B816" s="162"/>
      <c r="D816" s="149" t="s">
        <v>147</v>
      </c>
      <c r="E816" s="163" t="s">
        <v>1</v>
      </c>
      <c r="F816" s="164" t="s">
        <v>151</v>
      </c>
      <c r="H816" s="165">
        <v>349.34</v>
      </c>
      <c r="I816" s="166"/>
      <c r="L816" s="162"/>
      <c r="M816" s="167"/>
      <c r="T816" s="168"/>
      <c r="AT816" s="163" t="s">
        <v>147</v>
      </c>
      <c r="AU816" s="163" t="s">
        <v>78</v>
      </c>
      <c r="AV816" s="14" t="s">
        <v>82</v>
      </c>
      <c r="AW816" s="14" t="s">
        <v>29</v>
      </c>
      <c r="AX816" s="14" t="s">
        <v>74</v>
      </c>
      <c r="AY816" s="163" t="s">
        <v>141</v>
      </c>
    </row>
    <row r="817" spans="2:65" s="1" customFormat="1" ht="33" customHeight="1">
      <c r="B817" s="133"/>
      <c r="C817" s="134" t="s">
        <v>967</v>
      </c>
      <c r="D817" s="134" t="s">
        <v>143</v>
      </c>
      <c r="E817" s="135" t="s">
        <v>968</v>
      </c>
      <c r="F817" s="136" t="s">
        <v>969</v>
      </c>
      <c r="G817" s="137" t="s">
        <v>146</v>
      </c>
      <c r="H817" s="138">
        <v>75.826</v>
      </c>
      <c r="I817" s="139"/>
      <c r="J817" s="140">
        <f>ROUND(I817*H817,2)</f>
        <v>0</v>
      </c>
      <c r="K817" s="141"/>
      <c r="L817" s="32"/>
      <c r="M817" s="142" t="s">
        <v>1</v>
      </c>
      <c r="N817" s="143" t="s">
        <v>37</v>
      </c>
      <c r="P817" s="144">
        <f>O817*H817</f>
        <v>0</v>
      </c>
      <c r="Q817" s="144">
        <v>0</v>
      </c>
      <c r="R817" s="144">
        <f>Q817*H817</f>
        <v>0</v>
      </c>
      <c r="S817" s="144">
        <v>0</v>
      </c>
      <c r="T817" s="145">
        <f>S817*H817</f>
        <v>0</v>
      </c>
      <c r="AR817" s="146" t="s">
        <v>174</v>
      </c>
      <c r="AT817" s="146" t="s">
        <v>143</v>
      </c>
      <c r="AU817" s="146" t="s">
        <v>78</v>
      </c>
      <c r="AY817" s="17" t="s">
        <v>141</v>
      </c>
      <c r="BE817" s="147">
        <f>IF(N817="základní",J817,0)</f>
        <v>0</v>
      </c>
      <c r="BF817" s="147">
        <f>IF(N817="snížená",J817,0)</f>
        <v>0</v>
      </c>
      <c r="BG817" s="147">
        <f>IF(N817="zákl. přenesená",J817,0)</f>
        <v>0</v>
      </c>
      <c r="BH817" s="147">
        <f>IF(N817="sníž. přenesená",J817,0)</f>
        <v>0</v>
      </c>
      <c r="BI817" s="147">
        <f>IF(N817="nulová",J817,0)</f>
        <v>0</v>
      </c>
      <c r="BJ817" s="17" t="s">
        <v>74</v>
      </c>
      <c r="BK817" s="147">
        <f>ROUND(I817*H817,2)</f>
        <v>0</v>
      </c>
      <c r="BL817" s="17" t="s">
        <v>174</v>
      </c>
      <c r="BM817" s="146" t="s">
        <v>970</v>
      </c>
    </row>
    <row r="818" spans="2:51" s="12" customFormat="1" ht="12">
      <c r="B818" s="148"/>
      <c r="D818" s="149" t="s">
        <v>147</v>
      </c>
      <c r="E818" s="150" t="s">
        <v>1</v>
      </c>
      <c r="F818" s="151" t="s">
        <v>272</v>
      </c>
      <c r="H818" s="150" t="s">
        <v>1</v>
      </c>
      <c r="I818" s="152"/>
      <c r="L818" s="148"/>
      <c r="M818" s="153"/>
      <c r="T818" s="154"/>
      <c r="AT818" s="150" t="s">
        <v>147</v>
      </c>
      <c r="AU818" s="150" t="s">
        <v>78</v>
      </c>
      <c r="AV818" s="12" t="s">
        <v>74</v>
      </c>
      <c r="AW818" s="12" t="s">
        <v>29</v>
      </c>
      <c r="AX818" s="12" t="s">
        <v>70</v>
      </c>
      <c r="AY818" s="150" t="s">
        <v>141</v>
      </c>
    </row>
    <row r="819" spans="2:51" s="13" customFormat="1" ht="12">
      <c r="B819" s="155"/>
      <c r="D819" s="149" t="s">
        <v>147</v>
      </c>
      <c r="E819" s="156" t="s">
        <v>1</v>
      </c>
      <c r="F819" s="157" t="s">
        <v>971</v>
      </c>
      <c r="H819" s="158">
        <v>75.826</v>
      </c>
      <c r="I819" s="159"/>
      <c r="L819" s="155"/>
      <c r="M819" s="160"/>
      <c r="T819" s="161"/>
      <c r="AT819" s="156" t="s">
        <v>147</v>
      </c>
      <c r="AU819" s="156" t="s">
        <v>78</v>
      </c>
      <c r="AV819" s="13" t="s">
        <v>78</v>
      </c>
      <c r="AW819" s="13" t="s">
        <v>29</v>
      </c>
      <c r="AX819" s="13" t="s">
        <v>70</v>
      </c>
      <c r="AY819" s="156" t="s">
        <v>141</v>
      </c>
    </row>
    <row r="820" spans="2:51" s="14" customFormat="1" ht="12">
      <c r="B820" s="162"/>
      <c r="D820" s="149" t="s">
        <v>147</v>
      </c>
      <c r="E820" s="163" t="s">
        <v>1</v>
      </c>
      <c r="F820" s="164" t="s">
        <v>151</v>
      </c>
      <c r="H820" s="165">
        <v>75.826</v>
      </c>
      <c r="I820" s="166"/>
      <c r="L820" s="162"/>
      <c r="M820" s="167"/>
      <c r="T820" s="168"/>
      <c r="AT820" s="163" t="s">
        <v>147</v>
      </c>
      <c r="AU820" s="163" t="s">
        <v>78</v>
      </c>
      <c r="AV820" s="14" t="s">
        <v>82</v>
      </c>
      <c r="AW820" s="14" t="s">
        <v>29</v>
      </c>
      <c r="AX820" s="14" t="s">
        <v>74</v>
      </c>
      <c r="AY820" s="163" t="s">
        <v>141</v>
      </c>
    </row>
    <row r="821" spans="2:65" s="1" customFormat="1" ht="24.15" customHeight="1">
      <c r="B821" s="133"/>
      <c r="C821" s="169" t="s">
        <v>573</v>
      </c>
      <c r="D821" s="169" t="s">
        <v>159</v>
      </c>
      <c r="E821" s="170" t="s">
        <v>972</v>
      </c>
      <c r="F821" s="171" t="s">
        <v>973</v>
      </c>
      <c r="G821" s="172" t="s">
        <v>146</v>
      </c>
      <c r="H821" s="173">
        <v>81.892</v>
      </c>
      <c r="I821" s="174"/>
      <c r="J821" s="175">
        <f>ROUND(I821*H821,2)</f>
        <v>0</v>
      </c>
      <c r="K821" s="176"/>
      <c r="L821" s="177"/>
      <c r="M821" s="178" t="s">
        <v>1</v>
      </c>
      <c r="N821" s="179" t="s">
        <v>37</v>
      </c>
      <c r="P821" s="144">
        <f>O821*H821</f>
        <v>0</v>
      </c>
      <c r="Q821" s="144">
        <v>0</v>
      </c>
      <c r="R821" s="144">
        <f>Q821*H821</f>
        <v>0</v>
      </c>
      <c r="S821" s="144">
        <v>0</v>
      </c>
      <c r="T821" s="145">
        <f>S821*H821</f>
        <v>0</v>
      </c>
      <c r="AR821" s="146" t="s">
        <v>209</v>
      </c>
      <c r="AT821" s="146" t="s">
        <v>159</v>
      </c>
      <c r="AU821" s="146" t="s">
        <v>78</v>
      </c>
      <c r="AY821" s="17" t="s">
        <v>141</v>
      </c>
      <c r="BE821" s="147">
        <f>IF(N821="základní",J821,0)</f>
        <v>0</v>
      </c>
      <c r="BF821" s="147">
        <f>IF(N821="snížená",J821,0)</f>
        <v>0</v>
      </c>
      <c r="BG821" s="147">
        <f>IF(N821="zákl. přenesená",J821,0)</f>
        <v>0</v>
      </c>
      <c r="BH821" s="147">
        <f>IF(N821="sníž. přenesená",J821,0)</f>
        <v>0</v>
      </c>
      <c r="BI821" s="147">
        <f>IF(N821="nulová",J821,0)</f>
        <v>0</v>
      </c>
      <c r="BJ821" s="17" t="s">
        <v>74</v>
      </c>
      <c r="BK821" s="147">
        <f>ROUND(I821*H821,2)</f>
        <v>0</v>
      </c>
      <c r="BL821" s="17" t="s">
        <v>174</v>
      </c>
      <c r="BM821" s="146" t="s">
        <v>974</v>
      </c>
    </row>
    <row r="822" spans="2:51" s="13" customFormat="1" ht="12">
      <c r="B822" s="155"/>
      <c r="D822" s="149" t="s">
        <v>147</v>
      </c>
      <c r="E822" s="156" t="s">
        <v>1</v>
      </c>
      <c r="F822" s="157" t="s">
        <v>975</v>
      </c>
      <c r="H822" s="158">
        <v>81.892</v>
      </c>
      <c r="I822" s="159"/>
      <c r="L822" s="155"/>
      <c r="M822" s="160"/>
      <c r="T822" s="161"/>
      <c r="AT822" s="156" t="s">
        <v>147</v>
      </c>
      <c r="AU822" s="156" t="s">
        <v>78</v>
      </c>
      <c r="AV822" s="13" t="s">
        <v>78</v>
      </c>
      <c r="AW822" s="13" t="s">
        <v>29</v>
      </c>
      <c r="AX822" s="13" t="s">
        <v>70</v>
      </c>
      <c r="AY822" s="156" t="s">
        <v>141</v>
      </c>
    </row>
    <row r="823" spans="2:51" s="14" customFormat="1" ht="12">
      <c r="B823" s="162"/>
      <c r="D823" s="149" t="s">
        <v>147</v>
      </c>
      <c r="E823" s="163" t="s">
        <v>1</v>
      </c>
      <c r="F823" s="164" t="s">
        <v>151</v>
      </c>
      <c r="H823" s="165">
        <v>81.892</v>
      </c>
      <c r="I823" s="166"/>
      <c r="L823" s="162"/>
      <c r="M823" s="167"/>
      <c r="T823" s="168"/>
      <c r="AT823" s="163" t="s">
        <v>147</v>
      </c>
      <c r="AU823" s="163" t="s">
        <v>78</v>
      </c>
      <c r="AV823" s="14" t="s">
        <v>82</v>
      </c>
      <c r="AW823" s="14" t="s">
        <v>29</v>
      </c>
      <c r="AX823" s="14" t="s">
        <v>74</v>
      </c>
      <c r="AY823" s="163" t="s">
        <v>141</v>
      </c>
    </row>
    <row r="824" spans="2:65" s="1" customFormat="1" ht="33" customHeight="1">
      <c r="B824" s="133"/>
      <c r="C824" s="134" t="s">
        <v>976</v>
      </c>
      <c r="D824" s="134" t="s">
        <v>143</v>
      </c>
      <c r="E824" s="135" t="s">
        <v>977</v>
      </c>
      <c r="F824" s="136" t="s">
        <v>978</v>
      </c>
      <c r="G824" s="137" t="s">
        <v>146</v>
      </c>
      <c r="H824" s="138">
        <v>75.826</v>
      </c>
      <c r="I824" s="139"/>
      <c r="J824" s="140">
        <f>ROUND(I824*H824,2)</f>
        <v>0</v>
      </c>
      <c r="K824" s="141"/>
      <c r="L824" s="32"/>
      <c r="M824" s="142" t="s">
        <v>1</v>
      </c>
      <c r="N824" s="143" t="s">
        <v>37</v>
      </c>
      <c r="P824" s="144">
        <f>O824*H824</f>
        <v>0</v>
      </c>
      <c r="Q824" s="144">
        <v>0</v>
      </c>
      <c r="R824" s="144">
        <f>Q824*H824</f>
        <v>0</v>
      </c>
      <c r="S824" s="144">
        <v>0</v>
      </c>
      <c r="T824" s="145">
        <f>S824*H824</f>
        <v>0</v>
      </c>
      <c r="AR824" s="146" t="s">
        <v>174</v>
      </c>
      <c r="AT824" s="146" t="s">
        <v>143</v>
      </c>
      <c r="AU824" s="146" t="s">
        <v>78</v>
      </c>
      <c r="AY824" s="17" t="s">
        <v>141</v>
      </c>
      <c r="BE824" s="147">
        <f>IF(N824="základní",J824,0)</f>
        <v>0</v>
      </c>
      <c r="BF824" s="147">
        <f>IF(N824="snížená",J824,0)</f>
        <v>0</v>
      </c>
      <c r="BG824" s="147">
        <f>IF(N824="zákl. přenesená",J824,0)</f>
        <v>0</v>
      </c>
      <c r="BH824" s="147">
        <f>IF(N824="sníž. přenesená",J824,0)</f>
        <v>0</v>
      </c>
      <c r="BI824" s="147">
        <f>IF(N824="nulová",J824,0)</f>
        <v>0</v>
      </c>
      <c r="BJ824" s="17" t="s">
        <v>74</v>
      </c>
      <c r="BK824" s="147">
        <f>ROUND(I824*H824,2)</f>
        <v>0</v>
      </c>
      <c r="BL824" s="17" t="s">
        <v>174</v>
      </c>
      <c r="BM824" s="146" t="s">
        <v>979</v>
      </c>
    </row>
    <row r="825" spans="2:65" s="1" customFormat="1" ht="24.15" customHeight="1">
      <c r="B825" s="133"/>
      <c r="C825" s="134" t="s">
        <v>576</v>
      </c>
      <c r="D825" s="134" t="s">
        <v>143</v>
      </c>
      <c r="E825" s="135" t="s">
        <v>980</v>
      </c>
      <c r="F825" s="136" t="s">
        <v>981</v>
      </c>
      <c r="G825" s="137" t="s">
        <v>231</v>
      </c>
      <c r="H825" s="138">
        <v>1.34</v>
      </c>
      <c r="I825" s="139"/>
      <c r="J825" s="140">
        <f>ROUND(I825*H825,2)</f>
        <v>0</v>
      </c>
      <c r="K825" s="141"/>
      <c r="L825" s="32"/>
      <c r="M825" s="142" t="s">
        <v>1</v>
      </c>
      <c r="N825" s="143" t="s">
        <v>37</v>
      </c>
      <c r="P825" s="144">
        <f>O825*H825</f>
        <v>0</v>
      </c>
      <c r="Q825" s="144">
        <v>0</v>
      </c>
      <c r="R825" s="144">
        <f>Q825*H825</f>
        <v>0</v>
      </c>
      <c r="S825" s="144">
        <v>0</v>
      </c>
      <c r="T825" s="145">
        <f>S825*H825</f>
        <v>0</v>
      </c>
      <c r="AR825" s="146" t="s">
        <v>174</v>
      </c>
      <c r="AT825" s="146" t="s">
        <v>143</v>
      </c>
      <c r="AU825" s="146" t="s">
        <v>78</v>
      </c>
      <c r="AY825" s="17" t="s">
        <v>141</v>
      </c>
      <c r="BE825" s="147">
        <f>IF(N825="základní",J825,0)</f>
        <v>0</v>
      </c>
      <c r="BF825" s="147">
        <f>IF(N825="snížená",J825,0)</f>
        <v>0</v>
      </c>
      <c r="BG825" s="147">
        <f>IF(N825="zákl. přenesená",J825,0)</f>
        <v>0</v>
      </c>
      <c r="BH825" s="147">
        <f>IF(N825="sníž. přenesená",J825,0)</f>
        <v>0</v>
      </c>
      <c r="BI825" s="147">
        <f>IF(N825="nulová",J825,0)</f>
        <v>0</v>
      </c>
      <c r="BJ825" s="17" t="s">
        <v>74</v>
      </c>
      <c r="BK825" s="147">
        <f>ROUND(I825*H825,2)</f>
        <v>0</v>
      </c>
      <c r="BL825" s="17" t="s">
        <v>174</v>
      </c>
      <c r="BM825" s="146" t="s">
        <v>982</v>
      </c>
    </row>
    <row r="826" spans="2:63" s="11" customFormat="1" ht="22.75" customHeight="1">
      <c r="B826" s="121"/>
      <c r="D826" s="122" t="s">
        <v>69</v>
      </c>
      <c r="E826" s="131" t="s">
        <v>983</v>
      </c>
      <c r="F826" s="131" t="s">
        <v>984</v>
      </c>
      <c r="I826" s="124"/>
      <c r="J826" s="132">
        <f>BK826</f>
        <v>0</v>
      </c>
      <c r="L826" s="121"/>
      <c r="M826" s="126"/>
      <c r="P826" s="127">
        <f>SUM(P827:P857)</f>
        <v>0</v>
      </c>
      <c r="R826" s="127">
        <f>SUM(R827:R857)</f>
        <v>0</v>
      </c>
      <c r="T826" s="128">
        <f>SUM(T827:T857)</f>
        <v>0</v>
      </c>
      <c r="AR826" s="122" t="s">
        <v>78</v>
      </c>
      <c r="AT826" s="129" t="s">
        <v>69</v>
      </c>
      <c r="AU826" s="129" t="s">
        <v>74</v>
      </c>
      <c r="AY826" s="122" t="s">
        <v>141</v>
      </c>
      <c r="BK826" s="130">
        <f>SUM(BK827:BK857)</f>
        <v>0</v>
      </c>
    </row>
    <row r="827" spans="2:65" s="1" customFormat="1" ht="21.75" customHeight="1">
      <c r="B827" s="133"/>
      <c r="C827" s="134" t="s">
        <v>985</v>
      </c>
      <c r="D827" s="134" t="s">
        <v>143</v>
      </c>
      <c r="E827" s="135" t="s">
        <v>986</v>
      </c>
      <c r="F827" s="136" t="s">
        <v>987</v>
      </c>
      <c r="G827" s="137" t="s">
        <v>146</v>
      </c>
      <c r="H827" s="138">
        <v>10.63</v>
      </c>
      <c r="I827" s="139"/>
      <c r="J827" s="140">
        <f>ROUND(I827*H827,2)</f>
        <v>0</v>
      </c>
      <c r="K827" s="141"/>
      <c r="L827" s="32"/>
      <c r="M827" s="142" t="s">
        <v>1</v>
      </c>
      <c r="N827" s="143" t="s">
        <v>37</v>
      </c>
      <c r="P827" s="144">
        <f>O827*H827</f>
        <v>0</v>
      </c>
      <c r="Q827" s="144">
        <v>0</v>
      </c>
      <c r="R827" s="144">
        <f>Q827*H827</f>
        <v>0</v>
      </c>
      <c r="S827" s="144">
        <v>0</v>
      </c>
      <c r="T827" s="145">
        <f>S827*H827</f>
        <v>0</v>
      </c>
      <c r="AR827" s="146" t="s">
        <v>174</v>
      </c>
      <c r="AT827" s="146" t="s">
        <v>143</v>
      </c>
      <c r="AU827" s="146" t="s">
        <v>78</v>
      </c>
      <c r="AY827" s="17" t="s">
        <v>141</v>
      </c>
      <c r="BE827" s="147">
        <f>IF(N827="základní",J827,0)</f>
        <v>0</v>
      </c>
      <c r="BF827" s="147">
        <f>IF(N827="snížená",J827,0)</f>
        <v>0</v>
      </c>
      <c r="BG827" s="147">
        <f>IF(N827="zákl. přenesená",J827,0)</f>
        <v>0</v>
      </c>
      <c r="BH827" s="147">
        <f>IF(N827="sníž. přenesená",J827,0)</f>
        <v>0</v>
      </c>
      <c r="BI827" s="147">
        <f>IF(N827="nulová",J827,0)</f>
        <v>0</v>
      </c>
      <c r="BJ827" s="17" t="s">
        <v>74</v>
      </c>
      <c r="BK827" s="147">
        <f>ROUND(I827*H827,2)</f>
        <v>0</v>
      </c>
      <c r="BL827" s="17" t="s">
        <v>174</v>
      </c>
      <c r="BM827" s="146" t="s">
        <v>988</v>
      </c>
    </row>
    <row r="828" spans="2:65" s="1" customFormat="1" ht="16.5" customHeight="1">
      <c r="B828" s="133"/>
      <c r="C828" s="134" t="s">
        <v>580</v>
      </c>
      <c r="D828" s="134" t="s">
        <v>143</v>
      </c>
      <c r="E828" s="135" t="s">
        <v>989</v>
      </c>
      <c r="F828" s="136" t="s">
        <v>990</v>
      </c>
      <c r="G828" s="137" t="s">
        <v>146</v>
      </c>
      <c r="H828" s="138">
        <v>10.63</v>
      </c>
      <c r="I828" s="139"/>
      <c r="J828" s="140">
        <f>ROUND(I828*H828,2)</f>
        <v>0</v>
      </c>
      <c r="K828" s="141"/>
      <c r="L828" s="32"/>
      <c r="M828" s="142" t="s">
        <v>1</v>
      </c>
      <c r="N828" s="143" t="s">
        <v>37</v>
      </c>
      <c r="P828" s="144">
        <f>O828*H828</f>
        <v>0</v>
      </c>
      <c r="Q828" s="144">
        <v>0</v>
      </c>
      <c r="R828" s="144">
        <f>Q828*H828</f>
        <v>0</v>
      </c>
      <c r="S828" s="144">
        <v>0</v>
      </c>
      <c r="T828" s="145">
        <f>S828*H828</f>
        <v>0</v>
      </c>
      <c r="AR828" s="146" t="s">
        <v>174</v>
      </c>
      <c r="AT828" s="146" t="s">
        <v>143</v>
      </c>
      <c r="AU828" s="146" t="s">
        <v>78</v>
      </c>
      <c r="AY828" s="17" t="s">
        <v>141</v>
      </c>
      <c r="BE828" s="147">
        <f>IF(N828="základní",J828,0)</f>
        <v>0</v>
      </c>
      <c r="BF828" s="147">
        <f>IF(N828="snížená",J828,0)</f>
        <v>0</v>
      </c>
      <c r="BG828" s="147">
        <f>IF(N828="zákl. přenesená",J828,0)</f>
        <v>0</v>
      </c>
      <c r="BH828" s="147">
        <f>IF(N828="sníž. přenesená",J828,0)</f>
        <v>0</v>
      </c>
      <c r="BI828" s="147">
        <f>IF(N828="nulová",J828,0)</f>
        <v>0</v>
      </c>
      <c r="BJ828" s="17" t="s">
        <v>74</v>
      </c>
      <c r="BK828" s="147">
        <f>ROUND(I828*H828,2)</f>
        <v>0</v>
      </c>
      <c r="BL828" s="17" t="s">
        <v>174</v>
      </c>
      <c r="BM828" s="146" t="s">
        <v>991</v>
      </c>
    </row>
    <row r="829" spans="2:65" s="1" customFormat="1" ht="24.15" customHeight="1">
      <c r="B829" s="133"/>
      <c r="C829" s="134" t="s">
        <v>992</v>
      </c>
      <c r="D829" s="134" t="s">
        <v>143</v>
      </c>
      <c r="E829" s="135" t="s">
        <v>993</v>
      </c>
      <c r="F829" s="136" t="s">
        <v>994</v>
      </c>
      <c r="G829" s="137" t="s">
        <v>146</v>
      </c>
      <c r="H829" s="138">
        <v>10.63</v>
      </c>
      <c r="I829" s="139"/>
      <c r="J829" s="140">
        <f>ROUND(I829*H829,2)</f>
        <v>0</v>
      </c>
      <c r="K829" s="141"/>
      <c r="L829" s="32"/>
      <c r="M829" s="142" t="s">
        <v>1</v>
      </c>
      <c r="N829" s="143" t="s">
        <v>37</v>
      </c>
      <c r="P829" s="144">
        <f>O829*H829</f>
        <v>0</v>
      </c>
      <c r="Q829" s="144">
        <v>0</v>
      </c>
      <c r="R829" s="144">
        <f>Q829*H829</f>
        <v>0</v>
      </c>
      <c r="S829" s="144">
        <v>0</v>
      </c>
      <c r="T829" s="145">
        <f>S829*H829</f>
        <v>0</v>
      </c>
      <c r="AR829" s="146" t="s">
        <v>174</v>
      </c>
      <c r="AT829" s="146" t="s">
        <v>143</v>
      </c>
      <c r="AU829" s="146" t="s">
        <v>78</v>
      </c>
      <c r="AY829" s="17" t="s">
        <v>141</v>
      </c>
      <c r="BE829" s="147">
        <f>IF(N829="základní",J829,0)</f>
        <v>0</v>
      </c>
      <c r="BF829" s="147">
        <f>IF(N829="snížená",J829,0)</f>
        <v>0</v>
      </c>
      <c r="BG829" s="147">
        <f>IF(N829="zákl. přenesená",J829,0)</f>
        <v>0</v>
      </c>
      <c r="BH829" s="147">
        <f>IF(N829="sníž. přenesená",J829,0)</f>
        <v>0</v>
      </c>
      <c r="BI829" s="147">
        <f>IF(N829="nulová",J829,0)</f>
        <v>0</v>
      </c>
      <c r="BJ829" s="17" t="s">
        <v>74</v>
      </c>
      <c r="BK829" s="147">
        <f>ROUND(I829*H829,2)</f>
        <v>0</v>
      </c>
      <c r="BL829" s="17" t="s">
        <v>174</v>
      </c>
      <c r="BM829" s="146" t="s">
        <v>995</v>
      </c>
    </row>
    <row r="830" spans="2:65" s="1" customFormat="1" ht="24.15" customHeight="1">
      <c r="B830" s="133"/>
      <c r="C830" s="134" t="s">
        <v>584</v>
      </c>
      <c r="D830" s="134" t="s">
        <v>143</v>
      </c>
      <c r="E830" s="135" t="s">
        <v>996</v>
      </c>
      <c r="F830" s="136" t="s">
        <v>997</v>
      </c>
      <c r="G830" s="137" t="s">
        <v>146</v>
      </c>
      <c r="H830" s="138">
        <v>10.63</v>
      </c>
      <c r="I830" s="139"/>
      <c r="J830" s="140">
        <f>ROUND(I830*H830,2)</f>
        <v>0</v>
      </c>
      <c r="K830" s="141"/>
      <c r="L830" s="32"/>
      <c r="M830" s="142" t="s">
        <v>1</v>
      </c>
      <c r="N830" s="143" t="s">
        <v>37</v>
      </c>
      <c r="P830" s="144">
        <f>O830*H830</f>
        <v>0</v>
      </c>
      <c r="Q830" s="144">
        <v>0</v>
      </c>
      <c r="R830" s="144">
        <f>Q830*H830</f>
        <v>0</v>
      </c>
      <c r="S830" s="144">
        <v>0</v>
      </c>
      <c r="T830" s="145">
        <f>S830*H830</f>
        <v>0</v>
      </c>
      <c r="AR830" s="146" t="s">
        <v>174</v>
      </c>
      <c r="AT830" s="146" t="s">
        <v>143</v>
      </c>
      <c r="AU830" s="146" t="s">
        <v>78</v>
      </c>
      <c r="AY830" s="17" t="s">
        <v>141</v>
      </c>
      <c r="BE830" s="147">
        <f>IF(N830="základní",J830,0)</f>
        <v>0</v>
      </c>
      <c r="BF830" s="147">
        <f>IF(N830="snížená",J830,0)</f>
        <v>0</v>
      </c>
      <c r="BG830" s="147">
        <f>IF(N830="zákl. přenesená",J830,0)</f>
        <v>0</v>
      </c>
      <c r="BH830" s="147">
        <f>IF(N830="sníž. přenesená",J830,0)</f>
        <v>0</v>
      </c>
      <c r="BI830" s="147">
        <f>IF(N830="nulová",J830,0)</f>
        <v>0</v>
      </c>
      <c r="BJ830" s="17" t="s">
        <v>74</v>
      </c>
      <c r="BK830" s="147">
        <f>ROUND(I830*H830,2)</f>
        <v>0</v>
      </c>
      <c r="BL830" s="17" t="s">
        <v>174</v>
      </c>
      <c r="BM830" s="146" t="s">
        <v>998</v>
      </c>
    </row>
    <row r="831" spans="2:65" s="1" customFormat="1" ht="24.15" customHeight="1">
      <c r="B831" s="133"/>
      <c r="C831" s="134" t="s">
        <v>999</v>
      </c>
      <c r="D831" s="134" t="s">
        <v>143</v>
      </c>
      <c r="E831" s="135" t="s">
        <v>1000</v>
      </c>
      <c r="F831" s="136" t="s">
        <v>1001</v>
      </c>
      <c r="G831" s="137" t="s">
        <v>146</v>
      </c>
      <c r="H831" s="138">
        <v>10.63</v>
      </c>
      <c r="I831" s="139"/>
      <c r="J831" s="140">
        <f>ROUND(I831*H831,2)</f>
        <v>0</v>
      </c>
      <c r="K831" s="141"/>
      <c r="L831" s="32"/>
      <c r="M831" s="142" t="s">
        <v>1</v>
      </c>
      <c r="N831" s="143" t="s">
        <v>37</v>
      </c>
      <c r="P831" s="144">
        <f>O831*H831</f>
        <v>0</v>
      </c>
      <c r="Q831" s="144">
        <v>0</v>
      </c>
      <c r="R831" s="144">
        <f>Q831*H831</f>
        <v>0</v>
      </c>
      <c r="S831" s="144">
        <v>0</v>
      </c>
      <c r="T831" s="145">
        <f>S831*H831</f>
        <v>0</v>
      </c>
      <c r="AR831" s="146" t="s">
        <v>174</v>
      </c>
      <c r="AT831" s="146" t="s">
        <v>143</v>
      </c>
      <c r="AU831" s="146" t="s">
        <v>78</v>
      </c>
      <c r="AY831" s="17" t="s">
        <v>141</v>
      </c>
      <c r="BE831" s="147">
        <f>IF(N831="základní",J831,0)</f>
        <v>0</v>
      </c>
      <c r="BF831" s="147">
        <f>IF(N831="snížená",J831,0)</f>
        <v>0</v>
      </c>
      <c r="BG831" s="147">
        <f>IF(N831="zákl. přenesená",J831,0)</f>
        <v>0</v>
      </c>
      <c r="BH831" s="147">
        <f>IF(N831="sníž. přenesená",J831,0)</f>
        <v>0</v>
      </c>
      <c r="BI831" s="147">
        <f>IF(N831="nulová",J831,0)</f>
        <v>0</v>
      </c>
      <c r="BJ831" s="17" t="s">
        <v>74</v>
      </c>
      <c r="BK831" s="147">
        <f>ROUND(I831*H831,2)</f>
        <v>0</v>
      </c>
      <c r="BL831" s="17" t="s">
        <v>174</v>
      </c>
      <c r="BM831" s="146" t="s">
        <v>1002</v>
      </c>
    </row>
    <row r="832" spans="2:51" s="12" customFormat="1" ht="12">
      <c r="B832" s="148"/>
      <c r="D832" s="149" t="s">
        <v>147</v>
      </c>
      <c r="E832" s="150" t="s">
        <v>1</v>
      </c>
      <c r="F832" s="151" t="s">
        <v>210</v>
      </c>
      <c r="H832" s="150" t="s">
        <v>1</v>
      </c>
      <c r="I832" s="152"/>
      <c r="L832" s="148"/>
      <c r="M832" s="153"/>
      <c r="T832" s="154"/>
      <c r="AT832" s="150" t="s">
        <v>147</v>
      </c>
      <c r="AU832" s="150" t="s">
        <v>78</v>
      </c>
      <c r="AV832" s="12" t="s">
        <v>74</v>
      </c>
      <c r="AW832" s="12" t="s">
        <v>29</v>
      </c>
      <c r="AX832" s="12" t="s">
        <v>70</v>
      </c>
      <c r="AY832" s="150" t="s">
        <v>141</v>
      </c>
    </row>
    <row r="833" spans="2:51" s="12" customFormat="1" ht="12">
      <c r="B833" s="148"/>
      <c r="D833" s="149" t="s">
        <v>147</v>
      </c>
      <c r="E833" s="150" t="s">
        <v>1</v>
      </c>
      <c r="F833" s="151" t="s">
        <v>1003</v>
      </c>
      <c r="H833" s="150" t="s">
        <v>1</v>
      </c>
      <c r="I833" s="152"/>
      <c r="L833" s="148"/>
      <c r="M833" s="153"/>
      <c r="T833" s="154"/>
      <c r="AT833" s="150" t="s">
        <v>147</v>
      </c>
      <c r="AU833" s="150" t="s">
        <v>78</v>
      </c>
      <c r="AV833" s="12" t="s">
        <v>74</v>
      </c>
      <c r="AW833" s="12" t="s">
        <v>29</v>
      </c>
      <c r="AX833" s="12" t="s">
        <v>70</v>
      </c>
      <c r="AY833" s="150" t="s">
        <v>141</v>
      </c>
    </row>
    <row r="834" spans="2:51" s="13" customFormat="1" ht="12">
      <c r="B834" s="155"/>
      <c r="D834" s="149" t="s">
        <v>147</v>
      </c>
      <c r="E834" s="156" t="s">
        <v>1</v>
      </c>
      <c r="F834" s="157" t="s">
        <v>1004</v>
      </c>
      <c r="H834" s="158">
        <v>10.63</v>
      </c>
      <c r="I834" s="159"/>
      <c r="L834" s="155"/>
      <c r="M834" s="160"/>
      <c r="T834" s="161"/>
      <c r="AT834" s="156" t="s">
        <v>147</v>
      </c>
      <c r="AU834" s="156" t="s">
        <v>78</v>
      </c>
      <c r="AV834" s="13" t="s">
        <v>78</v>
      </c>
      <c r="AW834" s="13" t="s">
        <v>29</v>
      </c>
      <c r="AX834" s="13" t="s">
        <v>70</v>
      </c>
      <c r="AY834" s="156" t="s">
        <v>141</v>
      </c>
    </row>
    <row r="835" spans="2:51" s="14" customFormat="1" ht="12">
      <c r="B835" s="162"/>
      <c r="D835" s="149" t="s">
        <v>147</v>
      </c>
      <c r="E835" s="163" t="s">
        <v>1</v>
      </c>
      <c r="F835" s="164" t="s">
        <v>151</v>
      </c>
      <c r="H835" s="165">
        <v>10.63</v>
      </c>
      <c r="I835" s="166"/>
      <c r="L835" s="162"/>
      <c r="M835" s="167"/>
      <c r="T835" s="168"/>
      <c r="AT835" s="163" t="s">
        <v>147</v>
      </c>
      <c r="AU835" s="163" t="s">
        <v>78</v>
      </c>
      <c r="AV835" s="14" t="s">
        <v>82</v>
      </c>
      <c r="AW835" s="14" t="s">
        <v>29</v>
      </c>
      <c r="AX835" s="14" t="s">
        <v>74</v>
      </c>
      <c r="AY835" s="163" t="s">
        <v>141</v>
      </c>
    </row>
    <row r="836" spans="2:65" s="1" customFormat="1" ht="24.15" customHeight="1">
      <c r="B836" s="133"/>
      <c r="C836" s="169" t="s">
        <v>590</v>
      </c>
      <c r="D836" s="169" t="s">
        <v>159</v>
      </c>
      <c r="E836" s="170" t="s">
        <v>1005</v>
      </c>
      <c r="F836" s="171" t="s">
        <v>1006</v>
      </c>
      <c r="G836" s="172" t="s">
        <v>146</v>
      </c>
      <c r="H836" s="173">
        <v>11.693</v>
      </c>
      <c r="I836" s="174"/>
      <c r="J836" s="175">
        <f>ROUND(I836*H836,2)</f>
        <v>0</v>
      </c>
      <c r="K836" s="176"/>
      <c r="L836" s="177"/>
      <c r="M836" s="178" t="s">
        <v>1</v>
      </c>
      <c r="N836" s="179" t="s">
        <v>37</v>
      </c>
      <c r="P836" s="144">
        <f>O836*H836</f>
        <v>0</v>
      </c>
      <c r="Q836" s="144">
        <v>0</v>
      </c>
      <c r="R836" s="144">
        <f>Q836*H836</f>
        <v>0</v>
      </c>
      <c r="S836" s="144">
        <v>0</v>
      </c>
      <c r="T836" s="145">
        <f>S836*H836</f>
        <v>0</v>
      </c>
      <c r="AR836" s="146" t="s">
        <v>209</v>
      </c>
      <c r="AT836" s="146" t="s">
        <v>159</v>
      </c>
      <c r="AU836" s="146" t="s">
        <v>78</v>
      </c>
      <c r="AY836" s="17" t="s">
        <v>141</v>
      </c>
      <c r="BE836" s="147">
        <f>IF(N836="základní",J836,0)</f>
        <v>0</v>
      </c>
      <c r="BF836" s="147">
        <f>IF(N836="snížená",J836,0)</f>
        <v>0</v>
      </c>
      <c r="BG836" s="147">
        <f>IF(N836="zákl. přenesená",J836,0)</f>
        <v>0</v>
      </c>
      <c r="BH836" s="147">
        <f>IF(N836="sníž. přenesená",J836,0)</f>
        <v>0</v>
      </c>
      <c r="BI836" s="147">
        <f>IF(N836="nulová",J836,0)</f>
        <v>0</v>
      </c>
      <c r="BJ836" s="17" t="s">
        <v>74</v>
      </c>
      <c r="BK836" s="147">
        <f>ROUND(I836*H836,2)</f>
        <v>0</v>
      </c>
      <c r="BL836" s="17" t="s">
        <v>174</v>
      </c>
      <c r="BM836" s="146" t="s">
        <v>1007</v>
      </c>
    </row>
    <row r="837" spans="2:51" s="13" customFormat="1" ht="12">
      <c r="B837" s="155"/>
      <c r="D837" s="149" t="s">
        <v>147</v>
      </c>
      <c r="E837" s="156" t="s">
        <v>1</v>
      </c>
      <c r="F837" s="157" t="s">
        <v>1008</v>
      </c>
      <c r="H837" s="158">
        <v>11.693</v>
      </c>
      <c r="I837" s="159"/>
      <c r="L837" s="155"/>
      <c r="M837" s="160"/>
      <c r="T837" s="161"/>
      <c r="AT837" s="156" t="s">
        <v>147</v>
      </c>
      <c r="AU837" s="156" t="s">
        <v>78</v>
      </c>
      <c r="AV837" s="13" t="s">
        <v>78</v>
      </c>
      <c r="AW837" s="13" t="s">
        <v>29</v>
      </c>
      <c r="AX837" s="13" t="s">
        <v>70</v>
      </c>
      <c r="AY837" s="156" t="s">
        <v>141</v>
      </c>
    </row>
    <row r="838" spans="2:51" s="14" customFormat="1" ht="12">
      <c r="B838" s="162"/>
      <c r="D838" s="149" t="s">
        <v>147</v>
      </c>
      <c r="E838" s="163" t="s">
        <v>1</v>
      </c>
      <c r="F838" s="164" t="s">
        <v>151</v>
      </c>
      <c r="H838" s="165">
        <v>11.693</v>
      </c>
      <c r="I838" s="166"/>
      <c r="L838" s="162"/>
      <c r="M838" s="167"/>
      <c r="T838" s="168"/>
      <c r="AT838" s="163" t="s">
        <v>147</v>
      </c>
      <c r="AU838" s="163" t="s">
        <v>78</v>
      </c>
      <c r="AV838" s="14" t="s">
        <v>82</v>
      </c>
      <c r="AW838" s="14" t="s">
        <v>29</v>
      </c>
      <c r="AX838" s="14" t="s">
        <v>74</v>
      </c>
      <c r="AY838" s="163" t="s">
        <v>141</v>
      </c>
    </row>
    <row r="839" spans="2:65" s="1" customFormat="1" ht="16.5" customHeight="1">
      <c r="B839" s="133"/>
      <c r="C839" s="134" t="s">
        <v>1009</v>
      </c>
      <c r="D839" s="134" t="s">
        <v>143</v>
      </c>
      <c r="E839" s="135" t="s">
        <v>1010</v>
      </c>
      <c r="F839" s="136" t="s">
        <v>1011</v>
      </c>
      <c r="G839" s="137" t="s">
        <v>380</v>
      </c>
      <c r="H839" s="138">
        <v>164.81</v>
      </c>
      <c r="I839" s="139"/>
      <c r="J839" s="140">
        <f>ROUND(I839*H839,2)</f>
        <v>0</v>
      </c>
      <c r="K839" s="141"/>
      <c r="L839" s="32"/>
      <c r="M839" s="142" t="s">
        <v>1</v>
      </c>
      <c r="N839" s="143" t="s">
        <v>37</v>
      </c>
      <c r="P839" s="144">
        <f>O839*H839</f>
        <v>0</v>
      </c>
      <c r="Q839" s="144">
        <v>0</v>
      </c>
      <c r="R839" s="144">
        <f>Q839*H839</f>
        <v>0</v>
      </c>
      <c r="S839" s="144">
        <v>0</v>
      </c>
      <c r="T839" s="145">
        <f>S839*H839</f>
        <v>0</v>
      </c>
      <c r="AR839" s="146" t="s">
        <v>174</v>
      </c>
      <c r="AT839" s="146" t="s">
        <v>143</v>
      </c>
      <c r="AU839" s="146" t="s">
        <v>78</v>
      </c>
      <c r="AY839" s="17" t="s">
        <v>141</v>
      </c>
      <c r="BE839" s="147">
        <f>IF(N839="základní",J839,0)</f>
        <v>0</v>
      </c>
      <c r="BF839" s="147">
        <f>IF(N839="snížená",J839,0)</f>
        <v>0</v>
      </c>
      <c r="BG839" s="147">
        <f>IF(N839="zákl. přenesená",J839,0)</f>
        <v>0</v>
      </c>
      <c r="BH839" s="147">
        <f>IF(N839="sníž. přenesená",J839,0)</f>
        <v>0</v>
      </c>
      <c r="BI839" s="147">
        <f>IF(N839="nulová",J839,0)</f>
        <v>0</v>
      </c>
      <c r="BJ839" s="17" t="s">
        <v>74</v>
      </c>
      <c r="BK839" s="147">
        <f>ROUND(I839*H839,2)</f>
        <v>0</v>
      </c>
      <c r="BL839" s="17" t="s">
        <v>174</v>
      </c>
      <c r="BM839" s="146" t="s">
        <v>1012</v>
      </c>
    </row>
    <row r="840" spans="2:51" s="12" customFormat="1" ht="12">
      <c r="B840" s="148"/>
      <c r="D840" s="149" t="s">
        <v>147</v>
      </c>
      <c r="E840" s="150" t="s">
        <v>1</v>
      </c>
      <c r="F840" s="151" t="s">
        <v>1013</v>
      </c>
      <c r="H840" s="150" t="s">
        <v>1</v>
      </c>
      <c r="I840" s="152"/>
      <c r="L840" s="148"/>
      <c r="M840" s="153"/>
      <c r="T840" s="154"/>
      <c r="AT840" s="150" t="s">
        <v>147</v>
      </c>
      <c r="AU840" s="150" t="s">
        <v>78</v>
      </c>
      <c r="AV840" s="12" t="s">
        <v>74</v>
      </c>
      <c r="AW840" s="12" t="s">
        <v>29</v>
      </c>
      <c r="AX840" s="12" t="s">
        <v>70</v>
      </c>
      <c r="AY840" s="150" t="s">
        <v>141</v>
      </c>
    </row>
    <row r="841" spans="2:51" s="12" customFormat="1" ht="12">
      <c r="B841" s="148"/>
      <c r="D841" s="149" t="s">
        <v>147</v>
      </c>
      <c r="E841" s="150" t="s">
        <v>1</v>
      </c>
      <c r="F841" s="151" t="s">
        <v>210</v>
      </c>
      <c r="H841" s="150" t="s">
        <v>1</v>
      </c>
      <c r="I841" s="152"/>
      <c r="L841" s="148"/>
      <c r="M841" s="153"/>
      <c r="T841" s="154"/>
      <c r="AT841" s="150" t="s">
        <v>147</v>
      </c>
      <c r="AU841" s="150" t="s">
        <v>78</v>
      </c>
      <c r="AV841" s="12" t="s">
        <v>74</v>
      </c>
      <c r="AW841" s="12" t="s">
        <v>29</v>
      </c>
      <c r="AX841" s="12" t="s">
        <v>70</v>
      </c>
      <c r="AY841" s="150" t="s">
        <v>141</v>
      </c>
    </row>
    <row r="842" spans="2:51" s="13" customFormat="1" ht="12">
      <c r="B842" s="155"/>
      <c r="D842" s="149" t="s">
        <v>147</v>
      </c>
      <c r="E842" s="156" t="s">
        <v>1</v>
      </c>
      <c r="F842" s="157" t="s">
        <v>1014</v>
      </c>
      <c r="H842" s="158">
        <v>12.38</v>
      </c>
      <c r="I842" s="159"/>
      <c r="L842" s="155"/>
      <c r="M842" s="160"/>
      <c r="T842" s="161"/>
      <c r="AT842" s="156" t="s">
        <v>147</v>
      </c>
      <c r="AU842" s="156" t="s">
        <v>78</v>
      </c>
      <c r="AV842" s="13" t="s">
        <v>78</v>
      </c>
      <c r="AW842" s="13" t="s">
        <v>29</v>
      </c>
      <c r="AX842" s="13" t="s">
        <v>70</v>
      </c>
      <c r="AY842" s="156" t="s">
        <v>141</v>
      </c>
    </row>
    <row r="843" spans="2:51" s="12" customFormat="1" ht="12">
      <c r="B843" s="148"/>
      <c r="D843" s="149" t="s">
        <v>147</v>
      </c>
      <c r="E843" s="150" t="s">
        <v>1</v>
      </c>
      <c r="F843" s="151" t="s">
        <v>1015</v>
      </c>
      <c r="H843" s="150" t="s">
        <v>1</v>
      </c>
      <c r="I843" s="152"/>
      <c r="L843" s="148"/>
      <c r="M843" s="153"/>
      <c r="T843" s="154"/>
      <c r="AT843" s="150" t="s">
        <v>147</v>
      </c>
      <c r="AU843" s="150" t="s">
        <v>78</v>
      </c>
      <c r="AV843" s="12" t="s">
        <v>74</v>
      </c>
      <c r="AW843" s="12" t="s">
        <v>29</v>
      </c>
      <c r="AX843" s="12" t="s">
        <v>70</v>
      </c>
      <c r="AY843" s="150" t="s">
        <v>141</v>
      </c>
    </row>
    <row r="844" spans="2:51" s="12" customFormat="1" ht="12">
      <c r="B844" s="148"/>
      <c r="D844" s="149" t="s">
        <v>147</v>
      </c>
      <c r="E844" s="150" t="s">
        <v>1</v>
      </c>
      <c r="F844" s="151" t="s">
        <v>210</v>
      </c>
      <c r="H844" s="150" t="s">
        <v>1</v>
      </c>
      <c r="I844" s="152"/>
      <c r="L844" s="148"/>
      <c r="M844" s="153"/>
      <c r="T844" s="154"/>
      <c r="AT844" s="150" t="s">
        <v>147</v>
      </c>
      <c r="AU844" s="150" t="s">
        <v>78</v>
      </c>
      <c r="AV844" s="12" t="s">
        <v>74</v>
      </c>
      <c r="AW844" s="12" t="s">
        <v>29</v>
      </c>
      <c r="AX844" s="12" t="s">
        <v>70</v>
      </c>
      <c r="AY844" s="150" t="s">
        <v>141</v>
      </c>
    </row>
    <row r="845" spans="2:51" s="13" customFormat="1" ht="12">
      <c r="B845" s="155"/>
      <c r="D845" s="149" t="s">
        <v>147</v>
      </c>
      <c r="E845" s="156" t="s">
        <v>1</v>
      </c>
      <c r="F845" s="157" t="s">
        <v>1016</v>
      </c>
      <c r="H845" s="158">
        <v>11.28</v>
      </c>
      <c r="I845" s="159"/>
      <c r="L845" s="155"/>
      <c r="M845" s="160"/>
      <c r="T845" s="161"/>
      <c r="AT845" s="156" t="s">
        <v>147</v>
      </c>
      <c r="AU845" s="156" t="s">
        <v>78</v>
      </c>
      <c r="AV845" s="13" t="s">
        <v>78</v>
      </c>
      <c r="AW845" s="13" t="s">
        <v>29</v>
      </c>
      <c r="AX845" s="13" t="s">
        <v>70</v>
      </c>
      <c r="AY845" s="156" t="s">
        <v>141</v>
      </c>
    </row>
    <row r="846" spans="2:51" s="12" customFormat="1" ht="12">
      <c r="B846" s="148"/>
      <c r="D846" s="149" t="s">
        <v>147</v>
      </c>
      <c r="E846" s="150" t="s">
        <v>1</v>
      </c>
      <c r="F846" s="151" t="s">
        <v>272</v>
      </c>
      <c r="H846" s="150" t="s">
        <v>1</v>
      </c>
      <c r="I846" s="152"/>
      <c r="L846" s="148"/>
      <c r="M846" s="153"/>
      <c r="T846" s="154"/>
      <c r="AT846" s="150" t="s">
        <v>147</v>
      </c>
      <c r="AU846" s="150" t="s">
        <v>78</v>
      </c>
      <c r="AV846" s="12" t="s">
        <v>74</v>
      </c>
      <c r="AW846" s="12" t="s">
        <v>29</v>
      </c>
      <c r="AX846" s="12" t="s">
        <v>70</v>
      </c>
      <c r="AY846" s="150" t="s">
        <v>141</v>
      </c>
    </row>
    <row r="847" spans="2:51" s="13" customFormat="1" ht="20">
      <c r="B847" s="155"/>
      <c r="D847" s="149" t="s">
        <v>147</v>
      </c>
      <c r="E847" s="156" t="s">
        <v>1</v>
      </c>
      <c r="F847" s="157" t="s">
        <v>1017</v>
      </c>
      <c r="H847" s="158">
        <v>38.205</v>
      </c>
      <c r="I847" s="159"/>
      <c r="L847" s="155"/>
      <c r="M847" s="160"/>
      <c r="T847" s="161"/>
      <c r="AT847" s="156" t="s">
        <v>147</v>
      </c>
      <c r="AU847" s="156" t="s">
        <v>78</v>
      </c>
      <c r="AV847" s="13" t="s">
        <v>78</v>
      </c>
      <c r="AW847" s="13" t="s">
        <v>29</v>
      </c>
      <c r="AX847" s="13" t="s">
        <v>70</v>
      </c>
      <c r="AY847" s="156" t="s">
        <v>141</v>
      </c>
    </row>
    <row r="848" spans="2:51" s="12" customFormat="1" ht="12">
      <c r="B848" s="148"/>
      <c r="D848" s="149" t="s">
        <v>147</v>
      </c>
      <c r="E848" s="150" t="s">
        <v>1</v>
      </c>
      <c r="F848" s="151" t="s">
        <v>276</v>
      </c>
      <c r="H848" s="150" t="s">
        <v>1</v>
      </c>
      <c r="I848" s="152"/>
      <c r="L848" s="148"/>
      <c r="M848" s="153"/>
      <c r="T848" s="154"/>
      <c r="AT848" s="150" t="s">
        <v>147</v>
      </c>
      <c r="AU848" s="150" t="s">
        <v>78</v>
      </c>
      <c r="AV848" s="12" t="s">
        <v>74</v>
      </c>
      <c r="AW848" s="12" t="s">
        <v>29</v>
      </c>
      <c r="AX848" s="12" t="s">
        <v>70</v>
      </c>
      <c r="AY848" s="150" t="s">
        <v>141</v>
      </c>
    </row>
    <row r="849" spans="2:51" s="13" customFormat="1" ht="20">
      <c r="B849" s="155"/>
      <c r="D849" s="149" t="s">
        <v>147</v>
      </c>
      <c r="E849" s="156" t="s">
        <v>1</v>
      </c>
      <c r="F849" s="157" t="s">
        <v>1018</v>
      </c>
      <c r="H849" s="158">
        <v>36.475</v>
      </c>
      <c r="I849" s="159"/>
      <c r="L849" s="155"/>
      <c r="M849" s="160"/>
      <c r="T849" s="161"/>
      <c r="AT849" s="156" t="s">
        <v>147</v>
      </c>
      <c r="AU849" s="156" t="s">
        <v>78</v>
      </c>
      <c r="AV849" s="13" t="s">
        <v>78</v>
      </c>
      <c r="AW849" s="13" t="s">
        <v>29</v>
      </c>
      <c r="AX849" s="13" t="s">
        <v>70</v>
      </c>
      <c r="AY849" s="156" t="s">
        <v>141</v>
      </c>
    </row>
    <row r="850" spans="2:51" s="13" customFormat="1" ht="12">
      <c r="B850" s="155"/>
      <c r="D850" s="149" t="s">
        <v>147</v>
      </c>
      <c r="E850" s="156" t="s">
        <v>1</v>
      </c>
      <c r="F850" s="157" t="s">
        <v>1019</v>
      </c>
      <c r="H850" s="158">
        <v>27.77</v>
      </c>
      <c r="I850" s="159"/>
      <c r="L850" s="155"/>
      <c r="M850" s="160"/>
      <c r="T850" s="161"/>
      <c r="AT850" s="156" t="s">
        <v>147</v>
      </c>
      <c r="AU850" s="156" t="s">
        <v>78</v>
      </c>
      <c r="AV850" s="13" t="s">
        <v>78</v>
      </c>
      <c r="AW850" s="13" t="s">
        <v>29</v>
      </c>
      <c r="AX850" s="13" t="s">
        <v>70</v>
      </c>
      <c r="AY850" s="156" t="s">
        <v>141</v>
      </c>
    </row>
    <row r="851" spans="2:51" s="12" customFormat="1" ht="12">
      <c r="B851" s="148"/>
      <c r="D851" s="149" t="s">
        <v>147</v>
      </c>
      <c r="E851" s="150" t="s">
        <v>1</v>
      </c>
      <c r="F851" s="151" t="s">
        <v>320</v>
      </c>
      <c r="H851" s="150" t="s">
        <v>1</v>
      </c>
      <c r="I851" s="152"/>
      <c r="L851" s="148"/>
      <c r="M851" s="153"/>
      <c r="T851" s="154"/>
      <c r="AT851" s="150" t="s">
        <v>147</v>
      </c>
      <c r="AU851" s="150" t="s">
        <v>78</v>
      </c>
      <c r="AV851" s="12" t="s">
        <v>74</v>
      </c>
      <c r="AW851" s="12" t="s">
        <v>29</v>
      </c>
      <c r="AX851" s="12" t="s">
        <v>70</v>
      </c>
      <c r="AY851" s="150" t="s">
        <v>141</v>
      </c>
    </row>
    <row r="852" spans="2:51" s="13" customFormat="1" ht="30">
      <c r="B852" s="155"/>
      <c r="D852" s="149" t="s">
        <v>147</v>
      </c>
      <c r="E852" s="156" t="s">
        <v>1</v>
      </c>
      <c r="F852" s="157" t="s">
        <v>1020</v>
      </c>
      <c r="H852" s="158">
        <v>38.7</v>
      </c>
      <c r="I852" s="159"/>
      <c r="L852" s="155"/>
      <c r="M852" s="160"/>
      <c r="T852" s="161"/>
      <c r="AT852" s="156" t="s">
        <v>147</v>
      </c>
      <c r="AU852" s="156" t="s">
        <v>78</v>
      </c>
      <c r="AV852" s="13" t="s">
        <v>78</v>
      </c>
      <c r="AW852" s="13" t="s">
        <v>29</v>
      </c>
      <c r="AX852" s="13" t="s">
        <v>70</v>
      </c>
      <c r="AY852" s="156" t="s">
        <v>141</v>
      </c>
    </row>
    <row r="853" spans="2:51" s="14" customFormat="1" ht="12">
      <c r="B853" s="162"/>
      <c r="D853" s="149" t="s">
        <v>147</v>
      </c>
      <c r="E853" s="163" t="s">
        <v>1</v>
      </c>
      <c r="F853" s="164" t="s">
        <v>151</v>
      </c>
      <c r="H853" s="165">
        <v>164.81</v>
      </c>
      <c r="I853" s="166"/>
      <c r="L853" s="162"/>
      <c r="M853" s="167"/>
      <c r="T853" s="168"/>
      <c r="AT853" s="163" t="s">
        <v>147</v>
      </c>
      <c r="AU853" s="163" t="s">
        <v>78</v>
      </c>
      <c r="AV853" s="14" t="s">
        <v>82</v>
      </c>
      <c r="AW853" s="14" t="s">
        <v>29</v>
      </c>
      <c r="AX853" s="14" t="s">
        <v>74</v>
      </c>
      <c r="AY853" s="163" t="s">
        <v>141</v>
      </c>
    </row>
    <row r="854" spans="2:65" s="1" customFormat="1" ht="16.5" customHeight="1">
      <c r="B854" s="133"/>
      <c r="C854" s="169" t="s">
        <v>595</v>
      </c>
      <c r="D854" s="169" t="s">
        <v>159</v>
      </c>
      <c r="E854" s="170" t="s">
        <v>1021</v>
      </c>
      <c r="F854" s="171" t="s">
        <v>1022</v>
      </c>
      <c r="G854" s="172" t="s">
        <v>380</v>
      </c>
      <c r="H854" s="173">
        <v>173.051</v>
      </c>
      <c r="I854" s="174"/>
      <c r="J854" s="175">
        <f>ROUND(I854*H854,2)</f>
        <v>0</v>
      </c>
      <c r="K854" s="176"/>
      <c r="L854" s="177"/>
      <c r="M854" s="178" t="s">
        <v>1</v>
      </c>
      <c r="N854" s="179" t="s">
        <v>37</v>
      </c>
      <c r="P854" s="144">
        <f>O854*H854</f>
        <v>0</v>
      </c>
      <c r="Q854" s="144">
        <v>0</v>
      </c>
      <c r="R854" s="144">
        <f>Q854*H854</f>
        <v>0</v>
      </c>
      <c r="S854" s="144">
        <v>0</v>
      </c>
      <c r="T854" s="145">
        <f>S854*H854</f>
        <v>0</v>
      </c>
      <c r="AR854" s="146" t="s">
        <v>209</v>
      </c>
      <c r="AT854" s="146" t="s">
        <v>159</v>
      </c>
      <c r="AU854" s="146" t="s">
        <v>78</v>
      </c>
      <c r="AY854" s="17" t="s">
        <v>141</v>
      </c>
      <c r="BE854" s="147">
        <f>IF(N854="základní",J854,0)</f>
        <v>0</v>
      </c>
      <c r="BF854" s="147">
        <f>IF(N854="snížená",J854,0)</f>
        <v>0</v>
      </c>
      <c r="BG854" s="147">
        <f>IF(N854="zákl. přenesená",J854,0)</f>
        <v>0</v>
      </c>
      <c r="BH854" s="147">
        <f>IF(N854="sníž. přenesená",J854,0)</f>
        <v>0</v>
      </c>
      <c r="BI854" s="147">
        <f>IF(N854="nulová",J854,0)</f>
        <v>0</v>
      </c>
      <c r="BJ854" s="17" t="s">
        <v>74</v>
      </c>
      <c r="BK854" s="147">
        <f>ROUND(I854*H854,2)</f>
        <v>0</v>
      </c>
      <c r="BL854" s="17" t="s">
        <v>174</v>
      </c>
      <c r="BM854" s="146" t="s">
        <v>1023</v>
      </c>
    </row>
    <row r="855" spans="2:51" s="13" customFormat="1" ht="12">
      <c r="B855" s="155"/>
      <c r="D855" s="149" t="s">
        <v>147</v>
      </c>
      <c r="E855" s="156" t="s">
        <v>1</v>
      </c>
      <c r="F855" s="157" t="s">
        <v>1024</v>
      </c>
      <c r="H855" s="158">
        <v>173.051</v>
      </c>
      <c r="I855" s="159"/>
      <c r="L855" s="155"/>
      <c r="M855" s="160"/>
      <c r="T855" s="161"/>
      <c r="AT855" s="156" t="s">
        <v>147</v>
      </c>
      <c r="AU855" s="156" t="s">
        <v>78</v>
      </c>
      <c r="AV855" s="13" t="s">
        <v>78</v>
      </c>
      <c r="AW855" s="13" t="s">
        <v>29</v>
      </c>
      <c r="AX855" s="13" t="s">
        <v>70</v>
      </c>
      <c r="AY855" s="156" t="s">
        <v>141</v>
      </c>
    </row>
    <row r="856" spans="2:51" s="14" customFormat="1" ht="12">
      <c r="B856" s="162"/>
      <c r="D856" s="149" t="s">
        <v>147</v>
      </c>
      <c r="E856" s="163" t="s">
        <v>1</v>
      </c>
      <c r="F856" s="164" t="s">
        <v>151</v>
      </c>
      <c r="H856" s="165">
        <v>173.051</v>
      </c>
      <c r="I856" s="166"/>
      <c r="L856" s="162"/>
      <c r="M856" s="167"/>
      <c r="T856" s="168"/>
      <c r="AT856" s="163" t="s">
        <v>147</v>
      </c>
      <c r="AU856" s="163" t="s">
        <v>78</v>
      </c>
      <c r="AV856" s="14" t="s">
        <v>82</v>
      </c>
      <c r="AW856" s="14" t="s">
        <v>29</v>
      </c>
      <c r="AX856" s="14" t="s">
        <v>74</v>
      </c>
      <c r="AY856" s="163" t="s">
        <v>141</v>
      </c>
    </row>
    <row r="857" spans="2:65" s="1" customFormat="1" ht="24.15" customHeight="1">
      <c r="B857" s="133"/>
      <c r="C857" s="134" t="s">
        <v>1025</v>
      </c>
      <c r="D857" s="134" t="s">
        <v>143</v>
      </c>
      <c r="E857" s="135" t="s">
        <v>1026</v>
      </c>
      <c r="F857" s="136" t="s">
        <v>1027</v>
      </c>
      <c r="G857" s="137" t="s">
        <v>231</v>
      </c>
      <c r="H857" s="138">
        <v>0.167</v>
      </c>
      <c r="I857" s="139"/>
      <c r="J857" s="140">
        <f>ROUND(I857*H857,2)</f>
        <v>0</v>
      </c>
      <c r="K857" s="141"/>
      <c r="L857" s="32"/>
      <c r="M857" s="142" t="s">
        <v>1</v>
      </c>
      <c r="N857" s="143" t="s">
        <v>37</v>
      </c>
      <c r="P857" s="144">
        <f>O857*H857</f>
        <v>0</v>
      </c>
      <c r="Q857" s="144">
        <v>0</v>
      </c>
      <c r="R857" s="144">
        <f>Q857*H857</f>
        <v>0</v>
      </c>
      <c r="S857" s="144">
        <v>0</v>
      </c>
      <c r="T857" s="145">
        <f>S857*H857</f>
        <v>0</v>
      </c>
      <c r="AR857" s="146" t="s">
        <v>174</v>
      </c>
      <c r="AT857" s="146" t="s">
        <v>143</v>
      </c>
      <c r="AU857" s="146" t="s">
        <v>78</v>
      </c>
      <c r="AY857" s="17" t="s">
        <v>141</v>
      </c>
      <c r="BE857" s="147">
        <f>IF(N857="základní",J857,0)</f>
        <v>0</v>
      </c>
      <c r="BF857" s="147">
        <f>IF(N857="snížená",J857,0)</f>
        <v>0</v>
      </c>
      <c r="BG857" s="147">
        <f>IF(N857="zákl. přenesená",J857,0)</f>
        <v>0</v>
      </c>
      <c r="BH857" s="147">
        <f>IF(N857="sníž. přenesená",J857,0)</f>
        <v>0</v>
      </c>
      <c r="BI857" s="147">
        <f>IF(N857="nulová",J857,0)</f>
        <v>0</v>
      </c>
      <c r="BJ857" s="17" t="s">
        <v>74</v>
      </c>
      <c r="BK857" s="147">
        <f>ROUND(I857*H857,2)</f>
        <v>0</v>
      </c>
      <c r="BL857" s="17" t="s">
        <v>174</v>
      </c>
      <c r="BM857" s="146" t="s">
        <v>1028</v>
      </c>
    </row>
    <row r="858" spans="2:63" s="11" customFormat="1" ht="22.75" customHeight="1">
      <c r="B858" s="121"/>
      <c r="D858" s="122" t="s">
        <v>69</v>
      </c>
      <c r="E858" s="131" t="s">
        <v>1029</v>
      </c>
      <c r="F858" s="131" t="s">
        <v>1030</v>
      </c>
      <c r="I858" s="124"/>
      <c r="J858" s="132">
        <f>BK858</f>
        <v>0</v>
      </c>
      <c r="L858" s="121"/>
      <c r="M858" s="126"/>
      <c r="P858" s="127">
        <f>SUM(P859:P880)</f>
        <v>0</v>
      </c>
      <c r="R858" s="127">
        <f>SUM(R859:R880)</f>
        <v>0</v>
      </c>
      <c r="T858" s="128">
        <f>SUM(T859:T880)</f>
        <v>0</v>
      </c>
      <c r="AR858" s="122" t="s">
        <v>78</v>
      </c>
      <c r="AT858" s="129" t="s">
        <v>69</v>
      </c>
      <c r="AU858" s="129" t="s">
        <v>74</v>
      </c>
      <c r="AY858" s="122" t="s">
        <v>141</v>
      </c>
      <c r="BK858" s="130">
        <f>SUM(BK859:BK880)</f>
        <v>0</v>
      </c>
    </row>
    <row r="859" spans="2:65" s="1" customFormat="1" ht="16.5" customHeight="1">
      <c r="B859" s="133"/>
      <c r="C859" s="134" t="s">
        <v>600</v>
      </c>
      <c r="D859" s="134" t="s">
        <v>143</v>
      </c>
      <c r="E859" s="135" t="s">
        <v>1031</v>
      </c>
      <c r="F859" s="136" t="s">
        <v>1032</v>
      </c>
      <c r="G859" s="137" t="s">
        <v>146</v>
      </c>
      <c r="H859" s="138">
        <v>270.915</v>
      </c>
      <c r="I859" s="139"/>
      <c r="J859" s="140">
        <f>ROUND(I859*H859,2)</f>
        <v>0</v>
      </c>
      <c r="K859" s="141"/>
      <c r="L859" s="32"/>
      <c r="M859" s="142" t="s">
        <v>1</v>
      </c>
      <c r="N859" s="143" t="s">
        <v>37</v>
      </c>
      <c r="P859" s="144">
        <f>O859*H859</f>
        <v>0</v>
      </c>
      <c r="Q859" s="144">
        <v>0</v>
      </c>
      <c r="R859" s="144">
        <f>Q859*H859</f>
        <v>0</v>
      </c>
      <c r="S859" s="144">
        <v>0</v>
      </c>
      <c r="T859" s="145">
        <f>S859*H859</f>
        <v>0</v>
      </c>
      <c r="AR859" s="146" t="s">
        <v>174</v>
      </c>
      <c r="AT859" s="146" t="s">
        <v>143</v>
      </c>
      <c r="AU859" s="146" t="s">
        <v>78</v>
      </c>
      <c r="AY859" s="17" t="s">
        <v>141</v>
      </c>
      <c r="BE859" s="147">
        <f>IF(N859="základní",J859,0)</f>
        <v>0</v>
      </c>
      <c r="BF859" s="147">
        <f>IF(N859="snížená",J859,0)</f>
        <v>0</v>
      </c>
      <c r="BG859" s="147">
        <f>IF(N859="zákl. přenesená",J859,0)</f>
        <v>0</v>
      </c>
      <c r="BH859" s="147">
        <f>IF(N859="sníž. přenesená",J859,0)</f>
        <v>0</v>
      </c>
      <c r="BI859" s="147">
        <f>IF(N859="nulová",J859,0)</f>
        <v>0</v>
      </c>
      <c r="BJ859" s="17" t="s">
        <v>74</v>
      </c>
      <c r="BK859" s="147">
        <f>ROUND(I859*H859,2)</f>
        <v>0</v>
      </c>
      <c r="BL859" s="17" t="s">
        <v>174</v>
      </c>
      <c r="BM859" s="146" t="s">
        <v>1033</v>
      </c>
    </row>
    <row r="860" spans="2:65" s="1" customFormat="1" ht="24.15" customHeight="1">
      <c r="B860" s="133"/>
      <c r="C860" s="134" t="s">
        <v>1034</v>
      </c>
      <c r="D860" s="134" t="s">
        <v>143</v>
      </c>
      <c r="E860" s="135" t="s">
        <v>1035</v>
      </c>
      <c r="F860" s="136" t="s">
        <v>1036</v>
      </c>
      <c r="G860" s="137" t="s">
        <v>146</v>
      </c>
      <c r="H860" s="138">
        <v>40.637</v>
      </c>
      <c r="I860" s="139"/>
      <c r="J860" s="140">
        <f>ROUND(I860*H860,2)</f>
        <v>0</v>
      </c>
      <c r="K860" s="141"/>
      <c r="L860" s="32"/>
      <c r="M860" s="142" t="s">
        <v>1</v>
      </c>
      <c r="N860" s="143" t="s">
        <v>37</v>
      </c>
      <c r="P860" s="144">
        <f>O860*H860</f>
        <v>0</v>
      </c>
      <c r="Q860" s="144">
        <v>0</v>
      </c>
      <c r="R860" s="144">
        <f>Q860*H860</f>
        <v>0</v>
      </c>
      <c r="S860" s="144">
        <v>0</v>
      </c>
      <c r="T860" s="145">
        <f>S860*H860</f>
        <v>0</v>
      </c>
      <c r="AR860" s="146" t="s">
        <v>174</v>
      </c>
      <c r="AT860" s="146" t="s">
        <v>143</v>
      </c>
      <c r="AU860" s="146" t="s">
        <v>78</v>
      </c>
      <c r="AY860" s="17" t="s">
        <v>141</v>
      </c>
      <c r="BE860" s="147">
        <f>IF(N860="základní",J860,0)</f>
        <v>0</v>
      </c>
      <c r="BF860" s="147">
        <f>IF(N860="snížená",J860,0)</f>
        <v>0</v>
      </c>
      <c r="BG860" s="147">
        <f>IF(N860="zákl. přenesená",J860,0)</f>
        <v>0</v>
      </c>
      <c r="BH860" s="147">
        <f>IF(N860="sníž. přenesená",J860,0)</f>
        <v>0</v>
      </c>
      <c r="BI860" s="147">
        <f>IF(N860="nulová",J860,0)</f>
        <v>0</v>
      </c>
      <c r="BJ860" s="17" t="s">
        <v>74</v>
      </c>
      <c r="BK860" s="147">
        <f>ROUND(I860*H860,2)</f>
        <v>0</v>
      </c>
      <c r="BL860" s="17" t="s">
        <v>174</v>
      </c>
      <c r="BM860" s="146" t="s">
        <v>1037</v>
      </c>
    </row>
    <row r="861" spans="2:51" s="12" customFormat="1" ht="20">
      <c r="B861" s="148"/>
      <c r="D861" s="149" t="s">
        <v>147</v>
      </c>
      <c r="E861" s="150" t="s">
        <v>1</v>
      </c>
      <c r="F861" s="151" t="s">
        <v>1038</v>
      </c>
      <c r="H861" s="150" t="s">
        <v>1</v>
      </c>
      <c r="I861" s="152"/>
      <c r="L861" s="148"/>
      <c r="M861" s="153"/>
      <c r="T861" s="154"/>
      <c r="AT861" s="150" t="s">
        <v>147</v>
      </c>
      <c r="AU861" s="150" t="s">
        <v>78</v>
      </c>
      <c r="AV861" s="12" t="s">
        <v>74</v>
      </c>
      <c r="AW861" s="12" t="s">
        <v>29</v>
      </c>
      <c r="AX861" s="12" t="s">
        <v>70</v>
      </c>
      <c r="AY861" s="150" t="s">
        <v>141</v>
      </c>
    </row>
    <row r="862" spans="2:51" s="13" customFormat="1" ht="12">
      <c r="B862" s="155"/>
      <c r="D862" s="149" t="s">
        <v>147</v>
      </c>
      <c r="E862" s="156" t="s">
        <v>1</v>
      </c>
      <c r="F862" s="157" t="s">
        <v>1039</v>
      </c>
      <c r="H862" s="158">
        <v>40.637</v>
      </c>
      <c r="I862" s="159"/>
      <c r="L862" s="155"/>
      <c r="M862" s="160"/>
      <c r="T862" s="161"/>
      <c r="AT862" s="156" t="s">
        <v>147</v>
      </c>
      <c r="AU862" s="156" t="s">
        <v>78</v>
      </c>
      <c r="AV862" s="13" t="s">
        <v>78</v>
      </c>
      <c r="AW862" s="13" t="s">
        <v>29</v>
      </c>
      <c r="AX862" s="13" t="s">
        <v>70</v>
      </c>
      <c r="AY862" s="156" t="s">
        <v>141</v>
      </c>
    </row>
    <row r="863" spans="2:51" s="14" customFormat="1" ht="12">
      <c r="B863" s="162"/>
      <c r="D863" s="149" t="s">
        <v>147</v>
      </c>
      <c r="E863" s="163" t="s">
        <v>1</v>
      </c>
      <c r="F863" s="164" t="s">
        <v>151</v>
      </c>
      <c r="H863" s="165">
        <v>40.637</v>
      </c>
      <c r="I863" s="166"/>
      <c r="L863" s="162"/>
      <c r="M863" s="167"/>
      <c r="T863" s="168"/>
      <c r="AT863" s="163" t="s">
        <v>147</v>
      </c>
      <c r="AU863" s="163" t="s">
        <v>78</v>
      </c>
      <c r="AV863" s="14" t="s">
        <v>82</v>
      </c>
      <c r="AW863" s="14" t="s">
        <v>29</v>
      </c>
      <c r="AX863" s="14" t="s">
        <v>74</v>
      </c>
      <c r="AY863" s="163" t="s">
        <v>141</v>
      </c>
    </row>
    <row r="864" spans="2:65" s="1" customFormat="1" ht="24.15" customHeight="1">
      <c r="B864" s="133"/>
      <c r="C864" s="134" t="s">
        <v>603</v>
      </c>
      <c r="D864" s="134" t="s">
        <v>143</v>
      </c>
      <c r="E864" s="135" t="s">
        <v>1040</v>
      </c>
      <c r="F864" s="136" t="s">
        <v>1041</v>
      </c>
      <c r="G864" s="137" t="s">
        <v>146</v>
      </c>
      <c r="H864" s="138">
        <v>270.915</v>
      </c>
      <c r="I864" s="139"/>
      <c r="J864" s="140">
        <f>ROUND(I864*H864,2)</f>
        <v>0</v>
      </c>
      <c r="K864" s="141"/>
      <c r="L864" s="32"/>
      <c r="M864" s="142" t="s">
        <v>1</v>
      </c>
      <c r="N864" s="143" t="s">
        <v>37</v>
      </c>
      <c r="P864" s="144">
        <f>O864*H864</f>
        <v>0</v>
      </c>
      <c r="Q864" s="144">
        <v>0</v>
      </c>
      <c r="R864" s="144">
        <f>Q864*H864</f>
        <v>0</v>
      </c>
      <c r="S864" s="144">
        <v>0</v>
      </c>
      <c r="T864" s="145">
        <f>S864*H864</f>
        <v>0</v>
      </c>
      <c r="AR864" s="146" t="s">
        <v>174</v>
      </c>
      <c r="AT864" s="146" t="s">
        <v>143</v>
      </c>
      <c r="AU864" s="146" t="s">
        <v>78</v>
      </c>
      <c r="AY864" s="17" t="s">
        <v>141</v>
      </c>
      <c r="BE864" s="147">
        <f>IF(N864="základní",J864,0)</f>
        <v>0</v>
      </c>
      <c r="BF864" s="147">
        <f>IF(N864="snížená",J864,0)</f>
        <v>0</v>
      </c>
      <c r="BG864" s="147">
        <f>IF(N864="zákl. přenesená",J864,0)</f>
        <v>0</v>
      </c>
      <c r="BH864" s="147">
        <f>IF(N864="sníž. přenesená",J864,0)</f>
        <v>0</v>
      </c>
      <c r="BI864" s="147">
        <f>IF(N864="nulová",J864,0)</f>
        <v>0</v>
      </c>
      <c r="BJ864" s="17" t="s">
        <v>74</v>
      </c>
      <c r="BK864" s="147">
        <f>ROUND(I864*H864,2)</f>
        <v>0</v>
      </c>
      <c r="BL864" s="17" t="s">
        <v>174</v>
      </c>
      <c r="BM864" s="146" t="s">
        <v>1042</v>
      </c>
    </row>
    <row r="865" spans="2:51" s="12" customFormat="1" ht="12">
      <c r="B865" s="148"/>
      <c r="D865" s="149" t="s">
        <v>147</v>
      </c>
      <c r="E865" s="150" t="s">
        <v>1</v>
      </c>
      <c r="F865" s="151"/>
      <c r="H865" s="150" t="s">
        <v>1</v>
      </c>
      <c r="I865" s="152"/>
      <c r="L865" s="148"/>
      <c r="M865" s="153"/>
      <c r="T865" s="154"/>
      <c r="AT865" s="150" t="s">
        <v>147</v>
      </c>
      <c r="AU865" s="150" t="s">
        <v>78</v>
      </c>
      <c r="AV865" s="12" t="s">
        <v>74</v>
      </c>
      <c r="AW865" s="12" t="s">
        <v>29</v>
      </c>
      <c r="AX865" s="12" t="s">
        <v>70</v>
      </c>
      <c r="AY865" s="150" t="s">
        <v>141</v>
      </c>
    </row>
    <row r="866" spans="2:51" s="13" customFormat="1" ht="12">
      <c r="B866" s="155"/>
      <c r="D866" s="149" t="s">
        <v>147</v>
      </c>
      <c r="E866" s="156" t="s">
        <v>1</v>
      </c>
      <c r="F866" s="157" t="s">
        <v>1043</v>
      </c>
      <c r="H866" s="158">
        <v>270.915</v>
      </c>
      <c r="I866" s="159"/>
      <c r="L866" s="155"/>
      <c r="M866" s="160"/>
      <c r="T866" s="161"/>
      <c r="AT866" s="156" t="s">
        <v>147</v>
      </c>
      <c r="AU866" s="156" t="s">
        <v>78</v>
      </c>
      <c r="AV866" s="13" t="s">
        <v>78</v>
      </c>
      <c r="AW866" s="13" t="s">
        <v>29</v>
      </c>
      <c r="AX866" s="13" t="s">
        <v>70</v>
      </c>
      <c r="AY866" s="156" t="s">
        <v>141</v>
      </c>
    </row>
    <row r="867" spans="2:51" s="14" customFormat="1" ht="12">
      <c r="B867" s="162"/>
      <c r="D867" s="149" t="s">
        <v>147</v>
      </c>
      <c r="E867" s="163" t="s">
        <v>1</v>
      </c>
      <c r="F867" s="164" t="s">
        <v>151</v>
      </c>
      <c r="H867" s="165">
        <v>270.915</v>
      </c>
      <c r="I867" s="166"/>
      <c r="L867" s="162"/>
      <c r="M867" s="167"/>
      <c r="T867" s="168"/>
      <c r="AT867" s="163" t="s">
        <v>147</v>
      </c>
      <c r="AU867" s="163" t="s">
        <v>78</v>
      </c>
      <c r="AV867" s="14" t="s">
        <v>82</v>
      </c>
      <c r="AW867" s="14" t="s">
        <v>29</v>
      </c>
      <c r="AX867" s="14" t="s">
        <v>74</v>
      </c>
      <c r="AY867" s="163" t="s">
        <v>141</v>
      </c>
    </row>
    <row r="868" spans="2:65" s="1" customFormat="1" ht="24.15" customHeight="1">
      <c r="B868" s="133"/>
      <c r="C868" s="134" t="s">
        <v>1044</v>
      </c>
      <c r="D868" s="134" t="s">
        <v>143</v>
      </c>
      <c r="E868" s="135" t="s">
        <v>1045</v>
      </c>
      <c r="F868" s="136" t="s">
        <v>1046</v>
      </c>
      <c r="G868" s="137" t="s">
        <v>146</v>
      </c>
      <c r="H868" s="138">
        <v>270.915</v>
      </c>
      <c r="I868" s="139"/>
      <c r="J868" s="140">
        <f>ROUND(I868*H868,2)</f>
        <v>0</v>
      </c>
      <c r="K868" s="141"/>
      <c r="L868" s="32"/>
      <c r="M868" s="142" t="s">
        <v>1</v>
      </c>
      <c r="N868" s="143" t="s">
        <v>37</v>
      </c>
      <c r="P868" s="144">
        <f>O868*H868</f>
        <v>0</v>
      </c>
      <c r="Q868" s="144">
        <v>0</v>
      </c>
      <c r="R868" s="144">
        <f>Q868*H868</f>
        <v>0</v>
      </c>
      <c r="S868" s="144">
        <v>0</v>
      </c>
      <c r="T868" s="145">
        <f>S868*H868</f>
        <v>0</v>
      </c>
      <c r="AR868" s="146" t="s">
        <v>174</v>
      </c>
      <c r="AT868" s="146" t="s">
        <v>143</v>
      </c>
      <c r="AU868" s="146" t="s">
        <v>78</v>
      </c>
      <c r="AY868" s="17" t="s">
        <v>141</v>
      </c>
      <c r="BE868" s="147">
        <f>IF(N868="základní",J868,0)</f>
        <v>0</v>
      </c>
      <c r="BF868" s="147">
        <f>IF(N868="snížená",J868,0)</f>
        <v>0</v>
      </c>
      <c r="BG868" s="147">
        <f>IF(N868="zákl. přenesená",J868,0)</f>
        <v>0</v>
      </c>
      <c r="BH868" s="147">
        <f>IF(N868="sníž. přenesená",J868,0)</f>
        <v>0</v>
      </c>
      <c r="BI868" s="147">
        <f>IF(N868="nulová",J868,0)</f>
        <v>0</v>
      </c>
      <c r="BJ868" s="17" t="s">
        <v>74</v>
      </c>
      <c r="BK868" s="147">
        <f>ROUND(I868*H868,2)</f>
        <v>0</v>
      </c>
      <c r="BL868" s="17" t="s">
        <v>174</v>
      </c>
      <c r="BM868" s="146" t="s">
        <v>1047</v>
      </c>
    </row>
    <row r="869" spans="2:51" s="12" customFormat="1" ht="12">
      <c r="B869" s="148"/>
      <c r="D869" s="149" t="s">
        <v>147</v>
      </c>
      <c r="E869" s="150" t="s">
        <v>1</v>
      </c>
      <c r="F869" s="151"/>
      <c r="H869" s="150" t="s">
        <v>1</v>
      </c>
      <c r="I869" s="152"/>
      <c r="L869" s="148"/>
      <c r="M869" s="153"/>
      <c r="T869" s="154"/>
      <c r="AT869" s="150" t="s">
        <v>147</v>
      </c>
      <c r="AU869" s="150" t="s">
        <v>78</v>
      </c>
      <c r="AV869" s="12" t="s">
        <v>74</v>
      </c>
      <c r="AW869" s="12" t="s">
        <v>29</v>
      </c>
      <c r="AX869" s="12" t="s">
        <v>70</v>
      </c>
      <c r="AY869" s="150" t="s">
        <v>141</v>
      </c>
    </row>
    <row r="870" spans="2:51" s="12" customFormat="1" ht="12">
      <c r="B870" s="148"/>
      <c r="D870" s="149" t="s">
        <v>147</v>
      </c>
      <c r="E870" s="150" t="s">
        <v>1</v>
      </c>
      <c r="F870" s="151" t="s">
        <v>210</v>
      </c>
      <c r="H870" s="150" t="s">
        <v>1</v>
      </c>
      <c r="I870" s="152"/>
      <c r="L870" s="148"/>
      <c r="M870" s="153"/>
      <c r="T870" s="154"/>
      <c r="AT870" s="150" t="s">
        <v>147</v>
      </c>
      <c r="AU870" s="150" t="s">
        <v>78</v>
      </c>
      <c r="AV870" s="12" t="s">
        <v>74</v>
      </c>
      <c r="AW870" s="12" t="s">
        <v>29</v>
      </c>
      <c r="AX870" s="12" t="s">
        <v>70</v>
      </c>
      <c r="AY870" s="150" t="s">
        <v>141</v>
      </c>
    </row>
    <row r="871" spans="2:51" s="13" customFormat="1" ht="12">
      <c r="B871" s="155"/>
      <c r="D871" s="149" t="s">
        <v>147</v>
      </c>
      <c r="E871" s="156" t="s">
        <v>1</v>
      </c>
      <c r="F871" s="157" t="s">
        <v>372</v>
      </c>
      <c r="H871" s="158">
        <v>10.43</v>
      </c>
      <c r="I871" s="159"/>
      <c r="L871" s="155"/>
      <c r="M871" s="160"/>
      <c r="T871" s="161"/>
      <c r="AT871" s="156" t="s">
        <v>147</v>
      </c>
      <c r="AU871" s="156" t="s">
        <v>78</v>
      </c>
      <c r="AV871" s="13" t="s">
        <v>78</v>
      </c>
      <c r="AW871" s="13" t="s">
        <v>29</v>
      </c>
      <c r="AX871" s="13" t="s">
        <v>70</v>
      </c>
      <c r="AY871" s="156" t="s">
        <v>141</v>
      </c>
    </row>
    <row r="872" spans="2:51" s="12" customFormat="1" ht="12">
      <c r="B872" s="148"/>
      <c r="D872" s="149" t="s">
        <v>147</v>
      </c>
      <c r="E872" s="150" t="s">
        <v>1</v>
      </c>
      <c r="F872" s="151" t="s">
        <v>272</v>
      </c>
      <c r="H872" s="150" t="s">
        <v>1</v>
      </c>
      <c r="I872" s="152"/>
      <c r="L872" s="148"/>
      <c r="M872" s="153"/>
      <c r="T872" s="154"/>
      <c r="AT872" s="150" t="s">
        <v>147</v>
      </c>
      <c r="AU872" s="150" t="s">
        <v>78</v>
      </c>
      <c r="AV872" s="12" t="s">
        <v>74</v>
      </c>
      <c r="AW872" s="12" t="s">
        <v>29</v>
      </c>
      <c r="AX872" s="12" t="s">
        <v>70</v>
      </c>
      <c r="AY872" s="150" t="s">
        <v>141</v>
      </c>
    </row>
    <row r="873" spans="2:51" s="13" customFormat="1" ht="12">
      <c r="B873" s="155"/>
      <c r="D873" s="149" t="s">
        <v>147</v>
      </c>
      <c r="E873" s="156" t="s">
        <v>1</v>
      </c>
      <c r="F873" s="157" t="s">
        <v>373</v>
      </c>
      <c r="H873" s="158">
        <v>86.22</v>
      </c>
      <c r="I873" s="159"/>
      <c r="L873" s="155"/>
      <c r="M873" s="160"/>
      <c r="T873" s="161"/>
      <c r="AT873" s="156" t="s">
        <v>147</v>
      </c>
      <c r="AU873" s="156" t="s">
        <v>78</v>
      </c>
      <c r="AV873" s="13" t="s">
        <v>78</v>
      </c>
      <c r="AW873" s="13" t="s">
        <v>29</v>
      </c>
      <c r="AX873" s="13" t="s">
        <v>70</v>
      </c>
      <c r="AY873" s="156" t="s">
        <v>141</v>
      </c>
    </row>
    <row r="874" spans="2:51" s="12" customFormat="1" ht="12">
      <c r="B874" s="148"/>
      <c r="D874" s="149" t="s">
        <v>147</v>
      </c>
      <c r="E874" s="150" t="s">
        <v>1</v>
      </c>
      <c r="F874" s="151" t="s">
        <v>276</v>
      </c>
      <c r="H874" s="150" t="s">
        <v>1</v>
      </c>
      <c r="I874" s="152"/>
      <c r="L874" s="148"/>
      <c r="M874" s="153"/>
      <c r="T874" s="154"/>
      <c r="AT874" s="150" t="s">
        <v>147</v>
      </c>
      <c r="AU874" s="150" t="s">
        <v>78</v>
      </c>
      <c r="AV874" s="12" t="s">
        <v>74</v>
      </c>
      <c r="AW874" s="12" t="s">
        <v>29</v>
      </c>
      <c r="AX874" s="12" t="s">
        <v>70</v>
      </c>
      <c r="AY874" s="150" t="s">
        <v>141</v>
      </c>
    </row>
    <row r="875" spans="2:51" s="13" customFormat="1" ht="12">
      <c r="B875" s="155"/>
      <c r="D875" s="149" t="s">
        <v>147</v>
      </c>
      <c r="E875" s="156" t="s">
        <v>1</v>
      </c>
      <c r="F875" s="157" t="s">
        <v>374</v>
      </c>
      <c r="H875" s="158">
        <v>89.38</v>
      </c>
      <c r="I875" s="159"/>
      <c r="L875" s="155"/>
      <c r="M875" s="160"/>
      <c r="T875" s="161"/>
      <c r="AT875" s="156" t="s">
        <v>147</v>
      </c>
      <c r="AU875" s="156" t="s">
        <v>78</v>
      </c>
      <c r="AV875" s="13" t="s">
        <v>78</v>
      </c>
      <c r="AW875" s="13" t="s">
        <v>29</v>
      </c>
      <c r="AX875" s="13" t="s">
        <v>70</v>
      </c>
      <c r="AY875" s="156" t="s">
        <v>141</v>
      </c>
    </row>
    <row r="876" spans="2:51" s="13" customFormat="1" ht="12">
      <c r="B876" s="155"/>
      <c r="D876" s="149" t="s">
        <v>147</v>
      </c>
      <c r="E876" s="156" t="s">
        <v>1</v>
      </c>
      <c r="F876" s="157" t="s">
        <v>1048</v>
      </c>
      <c r="H876" s="158">
        <v>7.445</v>
      </c>
      <c r="I876" s="159"/>
      <c r="L876" s="155"/>
      <c r="M876" s="160"/>
      <c r="T876" s="161"/>
      <c r="AT876" s="156" t="s">
        <v>147</v>
      </c>
      <c r="AU876" s="156" t="s">
        <v>78</v>
      </c>
      <c r="AV876" s="13" t="s">
        <v>78</v>
      </c>
      <c r="AW876" s="13" t="s">
        <v>29</v>
      </c>
      <c r="AX876" s="13" t="s">
        <v>70</v>
      </c>
      <c r="AY876" s="156" t="s">
        <v>141</v>
      </c>
    </row>
    <row r="877" spans="2:51" s="12" customFormat="1" ht="12">
      <c r="B877" s="148"/>
      <c r="D877" s="149" t="s">
        <v>147</v>
      </c>
      <c r="E877" s="150" t="s">
        <v>1</v>
      </c>
      <c r="F877" s="151" t="s">
        <v>320</v>
      </c>
      <c r="H877" s="150" t="s">
        <v>1</v>
      </c>
      <c r="I877" s="152"/>
      <c r="L877" s="148"/>
      <c r="M877" s="153"/>
      <c r="T877" s="154"/>
      <c r="AT877" s="150" t="s">
        <v>147</v>
      </c>
      <c r="AU877" s="150" t="s">
        <v>78</v>
      </c>
      <c r="AV877" s="12" t="s">
        <v>74</v>
      </c>
      <c r="AW877" s="12" t="s">
        <v>29</v>
      </c>
      <c r="AX877" s="12" t="s">
        <v>70</v>
      </c>
      <c r="AY877" s="150" t="s">
        <v>141</v>
      </c>
    </row>
    <row r="878" spans="2:51" s="13" customFormat="1" ht="12">
      <c r="B878" s="155"/>
      <c r="D878" s="149" t="s">
        <v>147</v>
      </c>
      <c r="E878" s="156" t="s">
        <v>1</v>
      </c>
      <c r="F878" s="157" t="s">
        <v>375</v>
      </c>
      <c r="H878" s="158">
        <v>77.44</v>
      </c>
      <c r="I878" s="159"/>
      <c r="L878" s="155"/>
      <c r="M878" s="160"/>
      <c r="T878" s="161"/>
      <c r="AT878" s="156" t="s">
        <v>147</v>
      </c>
      <c r="AU878" s="156" t="s">
        <v>78</v>
      </c>
      <c r="AV878" s="13" t="s">
        <v>78</v>
      </c>
      <c r="AW878" s="13" t="s">
        <v>29</v>
      </c>
      <c r="AX878" s="13" t="s">
        <v>70</v>
      </c>
      <c r="AY878" s="156" t="s">
        <v>141</v>
      </c>
    </row>
    <row r="879" spans="2:51" s="14" customFormat="1" ht="12">
      <c r="B879" s="162"/>
      <c r="D879" s="149" t="s">
        <v>147</v>
      </c>
      <c r="E879" s="163" t="s">
        <v>1</v>
      </c>
      <c r="F879" s="164" t="s">
        <v>151</v>
      </c>
      <c r="H879" s="165">
        <v>270.91499999999996</v>
      </c>
      <c r="I879" s="166"/>
      <c r="L879" s="162"/>
      <c r="M879" s="167"/>
      <c r="T879" s="168"/>
      <c r="AT879" s="163" t="s">
        <v>147</v>
      </c>
      <c r="AU879" s="163" t="s">
        <v>78</v>
      </c>
      <c r="AV879" s="14" t="s">
        <v>82</v>
      </c>
      <c r="AW879" s="14" t="s">
        <v>29</v>
      </c>
      <c r="AX879" s="14" t="s">
        <v>74</v>
      </c>
      <c r="AY879" s="163" t="s">
        <v>141</v>
      </c>
    </row>
    <row r="880" spans="2:65" s="1" customFormat="1" ht="24.15" customHeight="1">
      <c r="B880" s="133"/>
      <c r="C880" s="134" t="s">
        <v>607</v>
      </c>
      <c r="D880" s="134" t="s">
        <v>143</v>
      </c>
      <c r="E880" s="135" t="s">
        <v>1049</v>
      </c>
      <c r="F880" s="136" t="s">
        <v>1050</v>
      </c>
      <c r="G880" s="137" t="s">
        <v>231</v>
      </c>
      <c r="H880" s="138">
        <v>1.601</v>
      </c>
      <c r="I880" s="139"/>
      <c r="J880" s="140">
        <f>ROUND(I880*H880,2)</f>
        <v>0</v>
      </c>
      <c r="K880" s="141"/>
      <c r="L880" s="32"/>
      <c r="M880" s="142" t="s">
        <v>1</v>
      </c>
      <c r="N880" s="143" t="s">
        <v>37</v>
      </c>
      <c r="P880" s="144">
        <f>O880*H880</f>
        <v>0</v>
      </c>
      <c r="Q880" s="144">
        <v>0</v>
      </c>
      <c r="R880" s="144">
        <f>Q880*H880</f>
        <v>0</v>
      </c>
      <c r="S880" s="144">
        <v>0</v>
      </c>
      <c r="T880" s="145">
        <f>S880*H880</f>
        <v>0</v>
      </c>
      <c r="AR880" s="146" t="s">
        <v>174</v>
      </c>
      <c r="AT880" s="146" t="s">
        <v>143</v>
      </c>
      <c r="AU880" s="146" t="s">
        <v>78</v>
      </c>
      <c r="AY880" s="17" t="s">
        <v>141</v>
      </c>
      <c r="BE880" s="147">
        <f>IF(N880="základní",J880,0)</f>
        <v>0</v>
      </c>
      <c r="BF880" s="147">
        <f>IF(N880="snížená",J880,0)</f>
        <v>0</v>
      </c>
      <c r="BG880" s="147">
        <f>IF(N880="zákl. přenesená",J880,0)</f>
        <v>0</v>
      </c>
      <c r="BH880" s="147">
        <f>IF(N880="sníž. přenesená",J880,0)</f>
        <v>0</v>
      </c>
      <c r="BI880" s="147">
        <f>IF(N880="nulová",J880,0)</f>
        <v>0</v>
      </c>
      <c r="BJ880" s="17" t="s">
        <v>74</v>
      </c>
      <c r="BK880" s="147">
        <f>ROUND(I880*H880,2)</f>
        <v>0</v>
      </c>
      <c r="BL880" s="17" t="s">
        <v>174</v>
      </c>
      <c r="BM880" s="146" t="s">
        <v>1051</v>
      </c>
    </row>
    <row r="881" spans="2:63" s="11" customFormat="1" ht="22.75" customHeight="1">
      <c r="B881" s="121"/>
      <c r="D881" s="122" t="s">
        <v>69</v>
      </c>
      <c r="E881" s="131" t="s">
        <v>1052</v>
      </c>
      <c r="F881" s="131" t="s">
        <v>1053</v>
      </c>
      <c r="I881" s="124"/>
      <c r="J881" s="132">
        <f>BK881</f>
        <v>0</v>
      </c>
      <c r="L881" s="121"/>
      <c r="M881" s="126"/>
      <c r="P881" s="127">
        <f>SUM(P882:P906)</f>
        <v>0</v>
      </c>
      <c r="R881" s="127">
        <f>SUM(R882:R906)</f>
        <v>0</v>
      </c>
      <c r="T881" s="128">
        <f>SUM(T882:T906)</f>
        <v>0</v>
      </c>
      <c r="AR881" s="122" t="s">
        <v>78</v>
      </c>
      <c r="AT881" s="129" t="s">
        <v>69</v>
      </c>
      <c r="AU881" s="129" t="s">
        <v>74</v>
      </c>
      <c r="AY881" s="122" t="s">
        <v>141</v>
      </c>
      <c r="BK881" s="130">
        <f>SUM(BK882:BK906)</f>
        <v>0</v>
      </c>
    </row>
    <row r="882" spans="2:65" s="1" customFormat="1" ht="16.5" customHeight="1">
      <c r="B882" s="133"/>
      <c r="C882" s="134" t="s">
        <v>1054</v>
      </c>
      <c r="D882" s="134" t="s">
        <v>143</v>
      </c>
      <c r="E882" s="135" t="s">
        <v>1055</v>
      </c>
      <c r="F882" s="136" t="s">
        <v>1056</v>
      </c>
      <c r="G882" s="137" t="s">
        <v>146</v>
      </c>
      <c r="H882" s="138">
        <v>6.648</v>
      </c>
      <c r="I882" s="139"/>
      <c r="J882" s="140">
        <f>ROUND(I882*H882,2)</f>
        <v>0</v>
      </c>
      <c r="K882" s="141"/>
      <c r="L882" s="32"/>
      <c r="M882" s="142" t="s">
        <v>1</v>
      </c>
      <c r="N882" s="143" t="s">
        <v>37</v>
      </c>
      <c r="P882" s="144">
        <f>O882*H882</f>
        <v>0</v>
      </c>
      <c r="Q882" s="144">
        <v>0</v>
      </c>
      <c r="R882" s="144">
        <f>Q882*H882</f>
        <v>0</v>
      </c>
      <c r="S882" s="144">
        <v>0</v>
      </c>
      <c r="T882" s="145">
        <f>S882*H882</f>
        <v>0</v>
      </c>
      <c r="AR882" s="146" t="s">
        <v>174</v>
      </c>
      <c r="AT882" s="146" t="s">
        <v>143</v>
      </c>
      <c r="AU882" s="146" t="s">
        <v>78</v>
      </c>
      <c r="AY882" s="17" t="s">
        <v>141</v>
      </c>
      <c r="BE882" s="147">
        <f>IF(N882="základní",J882,0)</f>
        <v>0</v>
      </c>
      <c r="BF882" s="147">
        <f>IF(N882="snížená",J882,0)</f>
        <v>0</v>
      </c>
      <c r="BG882" s="147">
        <f>IF(N882="zákl. přenesená",J882,0)</f>
        <v>0</v>
      </c>
      <c r="BH882" s="147">
        <f>IF(N882="sníž. přenesená",J882,0)</f>
        <v>0</v>
      </c>
      <c r="BI882" s="147">
        <f>IF(N882="nulová",J882,0)</f>
        <v>0</v>
      </c>
      <c r="BJ882" s="17" t="s">
        <v>74</v>
      </c>
      <c r="BK882" s="147">
        <f>ROUND(I882*H882,2)</f>
        <v>0</v>
      </c>
      <c r="BL882" s="17" t="s">
        <v>174</v>
      </c>
      <c r="BM882" s="146" t="s">
        <v>1057</v>
      </c>
    </row>
    <row r="883" spans="2:51" s="12" customFormat="1" ht="12">
      <c r="B883" s="148"/>
      <c r="D883" s="149" t="s">
        <v>147</v>
      </c>
      <c r="E883" s="150" t="s">
        <v>1</v>
      </c>
      <c r="F883" s="151" t="s">
        <v>272</v>
      </c>
      <c r="H883" s="150" t="s">
        <v>1</v>
      </c>
      <c r="I883" s="152"/>
      <c r="L883" s="148"/>
      <c r="M883" s="153"/>
      <c r="T883" s="154"/>
      <c r="AT883" s="150" t="s">
        <v>147</v>
      </c>
      <c r="AU883" s="150" t="s">
        <v>78</v>
      </c>
      <c r="AV883" s="12" t="s">
        <v>74</v>
      </c>
      <c r="AW883" s="12" t="s">
        <v>29</v>
      </c>
      <c r="AX883" s="12" t="s">
        <v>70</v>
      </c>
      <c r="AY883" s="150" t="s">
        <v>141</v>
      </c>
    </row>
    <row r="884" spans="2:51" s="13" customFormat="1" ht="12">
      <c r="B884" s="155"/>
      <c r="D884" s="149" t="s">
        <v>147</v>
      </c>
      <c r="E884" s="156" t="s">
        <v>1</v>
      </c>
      <c r="F884" s="157" t="s">
        <v>1058</v>
      </c>
      <c r="H884" s="158">
        <v>6.648</v>
      </c>
      <c r="I884" s="159"/>
      <c r="L884" s="155"/>
      <c r="M884" s="160"/>
      <c r="T884" s="161"/>
      <c r="AT884" s="156" t="s">
        <v>147</v>
      </c>
      <c r="AU884" s="156" t="s">
        <v>78</v>
      </c>
      <c r="AV884" s="13" t="s">
        <v>78</v>
      </c>
      <c r="AW884" s="13" t="s">
        <v>29</v>
      </c>
      <c r="AX884" s="13" t="s">
        <v>70</v>
      </c>
      <c r="AY884" s="156" t="s">
        <v>141</v>
      </c>
    </row>
    <row r="885" spans="2:51" s="14" customFormat="1" ht="12">
      <c r="B885" s="162"/>
      <c r="D885" s="149" t="s">
        <v>147</v>
      </c>
      <c r="E885" s="163" t="s">
        <v>1</v>
      </c>
      <c r="F885" s="164" t="s">
        <v>151</v>
      </c>
      <c r="H885" s="165">
        <v>6.648</v>
      </c>
      <c r="I885" s="166"/>
      <c r="L885" s="162"/>
      <c r="M885" s="167"/>
      <c r="T885" s="168"/>
      <c r="AT885" s="163" t="s">
        <v>147</v>
      </c>
      <c r="AU885" s="163" t="s">
        <v>78</v>
      </c>
      <c r="AV885" s="14" t="s">
        <v>82</v>
      </c>
      <c r="AW885" s="14" t="s">
        <v>29</v>
      </c>
      <c r="AX885" s="14" t="s">
        <v>74</v>
      </c>
      <c r="AY885" s="163" t="s">
        <v>141</v>
      </c>
    </row>
    <row r="886" spans="2:65" s="1" customFormat="1" ht="24.15" customHeight="1">
      <c r="B886" s="133"/>
      <c r="C886" s="134" t="s">
        <v>612</v>
      </c>
      <c r="D886" s="134" t="s">
        <v>143</v>
      </c>
      <c r="E886" s="135" t="s">
        <v>1059</v>
      </c>
      <c r="F886" s="136" t="s">
        <v>1060</v>
      </c>
      <c r="G886" s="137" t="s">
        <v>146</v>
      </c>
      <c r="H886" s="138">
        <v>94.996</v>
      </c>
      <c r="I886" s="139"/>
      <c r="J886" s="140">
        <f>ROUND(I886*H886,2)</f>
        <v>0</v>
      </c>
      <c r="K886" s="141"/>
      <c r="L886" s="32"/>
      <c r="M886" s="142" t="s">
        <v>1</v>
      </c>
      <c r="N886" s="143" t="s">
        <v>37</v>
      </c>
      <c r="P886" s="144">
        <f>O886*H886</f>
        <v>0</v>
      </c>
      <c r="Q886" s="144">
        <v>0</v>
      </c>
      <c r="R886" s="144">
        <f>Q886*H886</f>
        <v>0</v>
      </c>
      <c r="S886" s="144">
        <v>0</v>
      </c>
      <c r="T886" s="145">
        <f>S886*H886</f>
        <v>0</v>
      </c>
      <c r="AR886" s="146" t="s">
        <v>174</v>
      </c>
      <c r="AT886" s="146" t="s">
        <v>143</v>
      </c>
      <c r="AU886" s="146" t="s">
        <v>78</v>
      </c>
      <c r="AY886" s="17" t="s">
        <v>141</v>
      </c>
      <c r="BE886" s="147">
        <f>IF(N886="základní",J886,0)</f>
        <v>0</v>
      </c>
      <c r="BF886" s="147">
        <f>IF(N886="snížená",J886,0)</f>
        <v>0</v>
      </c>
      <c r="BG886" s="147">
        <f>IF(N886="zákl. přenesená",J886,0)</f>
        <v>0</v>
      </c>
      <c r="BH886" s="147">
        <f>IF(N886="sníž. přenesená",J886,0)</f>
        <v>0</v>
      </c>
      <c r="BI886" s="147">
        <f>IF(N886="nulová",J886,0)</f>
        <v>0</v>
      </c>
      <c r="BJ886" s="17" t="s">
        <v>74</v>
      </c>
      <c r="BK886" s="147">
        <f>ROUND(I886*H886,2)</f>
        <v>0</v>
      </c>
      <c r="BL886" s="17" t="s">
        <v>174</v>
      </c>
      <c r="BM886" s="146" t="s">
        <v>1061</v>
      </c>
    </row>
    <row r="887" spans="2:65" s="1" customFormat="1" ht="24.15" customHeight="1">
      <c r="B887" s="133"/>
      <c r="C887" s="134" t="s">
        <v>1062</v>
      </c>
      <c r="D887" s="134" t="s">
        <v>143</v>
      </c>
      <c r="E887" s="135" t="s">
        <v>1063</v>
      </c>
      <c r="F887" s="136" t="s">
        <v>1064</v>
      </c>
      <c r="G887" s="137" t="s">
        <v>146</v>
      </c>
      <c r="H887" s="138">
        <v>94.996</v>
      </c>
      <c r="I887" s="139"/>
      <c r="J887" s="140">
        <f>ROUND(I887*H887,2)</f>
        <v>0</v>
      </c>
      <c r="K887" s="141"/>
      <c r="L887" s="32"/>
      <c r="M887" s="142" t="s">
        <v>1</v>
      </c>
      <c r="N887" s="143" t="s">
        <v>37</v>
      </c>
      <c r="P887" s="144">
        <f>O887*H887</f>
        <v>0</v>
      </c>
      <c r="Q887" s="144">
        <v>0</v>
      </c>
      <c r="R887" s="144">
        <f>Q887*H887</f>
        <v>0</v>
      </c>
      <c r="S887" s="144">
        <v>0</v>
      </c>
      <c r="T887" s="145">
        <f>S887*H887</f>
        <v>0</v>
      </c>
      <c r="AR887" s="146" t="s">
        <v>174</v>
      </c>
      <c r="AT887" s="146" t="s">
        <v>143</v>
      </c>
      <c r="AU887" s="146" t="s">
        <v>78</v>
      </c>
      <c r="AY887" s="17" t="s">
        <v>141</v>
      </c>
      <c r="BE887" s="147">
        <f>IF(N887="základní",J887,0)</f>
        <v>0</v>
      </c>
      <c r="BF887" s="147">
        <f>IF(N887="snížená",J887,0)</f>
        <v>0</v>
      </c>
      <c r="BG887" s="147">
        <f>IF(N887="zákl. přenesená",J887,0)</f>
        <v>0</v>
      </c>
      <c r="BH887" s="147">
        <f>IF(N887="sníž. přenesená",J887,0)</f>
        <v>0</v>
      </c>
      <c r="BI887" s="147">
        <f>IF(N887="nulová",J887,0)</f>
        <v>0</v>
      </c>
      <c r="BJ887" s="17" t="s">
        <v>74</v>
      </c>
      <c r="BK887" s="147">
        <f>ROUND(I887*H887,2)</f>
        <v>0</v>
      </c>
      <c r="BL887" s="17" t="s">
        <v>174</v>
      </c>
      <c r="BM887" s="146" t="s">
        <v>1065</v>
      </c>
    </row>
    <row r="888" spans="2:51" s="12" customFormat="1" ht="12">
      <c r="B888" s="148"/>
      <c r="D888" s="149" t="s">
        <v>147</v>
      </c>
      <c r="E888" s="150" t="s">
        <v>1</v>
      </c>
      <c r="F888" s="151" t="s">
        <v>1066</v>
      </c>
      <c r="H888" s="150" t="s">
        <v>1</v>
      </c>
      <c r="I888" s="152"/>
      <c r="L888" s="148"/>
      <c r="M888" s="153"/>
      <c r="T888" s="154"/>
      <c r="AT888" s="150" t="s">
        <v>147</v>
      </c>
      <c r="AU888" s="150" t="s">
        <v>78</v>
      </c>
      <c r="AV888" s="12" t="s">
        <v>74</v>
      </c>
      <c r="AW888" s="12" t="s">
        <v>29</v>
      </c>
      <c r="AX888" s="12" t="s">
        <v>70</v>
      </c>
      <c r="AY888" s="150" t="s">
        <v>141</v>
      </c>
    </row>
    <row r="889" spans="2:51" s="13" customFormat="1" ht="12">
      <c r="B889" s="155"/>
      <c r="D889" s="149" t="s">
        <v>147</v>
      </c>
      <c r="E889" s="156" t="s">
        <v>1</v>
      </c>
      <c r="F889" s="157" t="s">
        <v>1067</v>
      </c>
      <c r="H889" s="158">
        <v>22.157</v>
      </c>
      <c r="I889" s="159"/>
      <c r="L889" s="155"/>
      <c r="M889" s="160"/>
      <c r="T889" s="161"/>
      <c r="AT889" s="156" t="s">
        <v>147</v>
      </c>
      <c r="AU889" s="156" t="s">
        <v>78</v>
      </c>
      <c r="AV889" s="13" t="s">
        <v>78</v>
      </c>
      <c r="AW889" s="13" t="s">
        <v>29</v>
      </c>
      <c r="AX889" s="13" t="s">
        <v>70</v>
      </c>
      <c r="AY889" s="156" t="s">
        <v>141</v>
      </c>
    </row>
    <row r="890" spans="2:51" s="12" customFormat="1" ht="12">
      <c r="B890" s="148"/>
      <c r="D890" s="149" t="s">
        <v>147</v>
      </c>
      <c r="E890" s="150" t="s">
        <v>1</v>
      </c>
      <c r="F890" s="151" t="s">
        <v>1068</v>
      </c>
      <c r="H890" s="150" t="s">
        <v>1</v>
      </c>
      <c r="I890" s="152"/>
      <c r="L890" s="148"/>
      <c r="M890" s="153"/>
      <c r="T890" s="154"/>
      <c r="AT890" s="150" t="s">
        <v>147</v>
      </c>
      <c r="AU890" s="150" t="s">
        <v>78</v>
      </c>
      <c r="AV890" s="12" t="s">
        <v>74</v>
      </c>
      <c r="AW890" s="12" t="s">
        <v>29</v>
      </c>
      <c r="AX890" s="12" t="s">
        <v>70</v>
      </c>
      <c r="AY890" s="150" t="s">
        <v>141</v>
      </c>
    </row>
    <row r="891" spans="2:51" s="13" customFormat="1" ht="12">
      <c r="B891" s="155"/>
      <c r="D891" s="149" t="s">
        <v>147</v>
      </c>
      <c r="E891" s="156" t="s">
        <v>1</v>
      </c>
      <c r="F891" s="157" t="s">
        <v>1069</v>
      </c>
      <c r="H891" s="158">
        <v>43.043</v>
      </c>
      <c r="I891" s="159"/>
      <c r="L891" s="155"/>
      <c r="M891" s="160"/>
      <c r="T891" s="161"/>
      <c r="AT891" s="156" t="s">
        <v>147</v>
      </c>
      <c r="AU891" s="156" t="s">
        <v>78</v>
      </c>
      <c r="AV891" s="13" t="s">
        <v>78</v>
      </c>
      <c r="AW891" s="13" t="s">
        <v>29</v>
      </c>
      <c r="AX891" s="13" t="s">
        <v>70</v>
      </c>
      <c r="AY891" s="156" t="s">
        <v>141</v>
      </c>
    </row>
    <row r="892" spans="2:51" s="13" customFormat="1" ht="12">
      <c r="B892" s="155"/>
      <c r="D892" s="149" t="s">
        <v>147</v>
      </c>
      <c r="E892" s="156" t="s">
        <v>1</v>
      </c>
      <c r="F892" s="157" t="s">
        <v>1070</v>
      </c>
      <c r="H892" s="158">
        <v>29.796</v>
      </c>
      <c r="I892" s="159"/>
      <c r="L892" s="155"/>
      <c r="M892" s="160"/>
      <c r="T892" s="161"/>
      <c r="AT892" s="156" t="s">
        <v>147</v>
      </c>
      <c r="AU892" s="156" t="s">
        <v>78</v>
      </c>
      <c r="AV892" s="13" t="s">
        <v>78</v>
      </c>
      <c r="AW892" s="13" t="s">
        <v>29</v>
      </c>
      <c r="AX892" s="13" t="s">
        <v>70</v>
      </c>
      <c r="AY892" s="156" t="s">
        <v>141</v>
      </c>
    </row>
    <row r="893" spans="2:51" s="14" customFormat="1" ht="12">
      <c r="B893" s="162"/>
      <c r="D893" s="149" t="s">
        <v>147</v>
      </c>
      <c r="E893" s="163" t="s">
        <v>1</v>
      </c>
      <c r="F893" s="164" t="s">
        <v>151</v>
      </c>
      <c r="H893" s="165">
        <v>94.99600000000001</v>
      </c>
      <c r="I893" s="166"/>
      <c r="L893" s="162"/>
      <c r="M893" s="167"/>
      <c r="T893" s="168"/>
      <c r="AT893" s="163" t="s">
        <v>147</v>
      </c>
      <c r="AU893" s="163" t="s">
        <v>78</v>
      </c>
      <c r="AV893" s="14" t="s">
        <v>82</v>
      </c>
      <c r="AW893" s="14" t="s">
        <v>29</v>
      </c>
      <c r="AX893" s="14" t="s">
        <v>74</v>
      </c>
      <c r="AY893" s="163" t="s">
        <v>141</v>
      </c>
    </row>
    <row r="894" spans="2:65" s="1" customFormat="1" ht="37.75" customHeight="1">
      <c r="B894" s="133"/>
      <c r="C894" s="134" t="s">
        <v>619</v>
      </c>
      <c r="D894" s="134" t="s">
        <v>143</v>
      </c>
      <c r="E894" s="135" t="s">
        <v>1071</v>
      </c>
      <c r="F894" s="136" t="s">
        <v>1072</v>
      </c>
      <c r="G894" s="137" t="s">
        <v>146</v>
      </c>
      <c r="H894" s="138">
        <v>44.01</v>
      </c>
      <c r="I894" s="139"/>
      <c r="J894" s="140">
        <f>ROUND(I894*H894,2)</f>
        <v>0</v>
      </c>
      <c r="K894" s="141"/>
      <c r="L894" s="32"/>
      <c r="M894" s="142" t="s">
        <v>1</v>
      </c>
      <c r="N894" s="143" t="s">
        <v>37</v>
      </c>
      <c r="P894" s="144">
        <f>O894*H894</f>
        <v>0</v>
      </c>
      <c r="Q894" s="144">
        <v>0</v>
      </c>
      <c r="R894" s="144">
        <f>Q894*H894</f>
        <v>0</v>
      </c>
      <c r="S894" s="144">
        <v>0</v>
      </c>
      <c r="T894" s="145">
        <f>S894*H894</f>
        <v>0</v>
      </c>
      <c r="AR894" s="146" t="s">
        <v>174</v>
      </c>
      <c r="AT894" s="146" t="s">
        <v>143</v>
      </c>
      <c r="AU894" s="146" t="s">
        <v>78</v>
      </c>
      <c r="AY894" s="17" t="s">
        <v>141</v>
      </c>
      <c r="BE894" s="147">
        <f>IF(N894="základní",J894,0)</f>
        <v>0</v>
      </c>
      <c r="BF894" s="147">
        <f>IF(N894="snížená",J894,0)</f>
        <v>0</v>
      </c>
      <c r="BG894" s="147">
        <f>IF(N894="zákl. přenesená",J894,0)</f>
        <v>0</v>
      </c>
      <c r="BH894" s="147">
        <f>IF(N894="sníž. přenesená",J894,0)</f>
        <v>0</v>
      </c>
      <c r="BI894" s="147">
        <f>IF(N894="nulová",J894,0)</f>
        <v>0</v>
      </c>
      <c r="BJ894" s="17" t="s">
        <v>74</v>
      </c>
      <c r="BK894" s="147">
        <f>ROUND(I894*H894,2)</f>
        <v>0</v>
      </c>
      <c r="BL894" s="17" t="s">
        <v>174</v>
      </c>
      <c r="BM894" s="146" t="s">
        <v>1073</v>
      </c>
    </row>
    <row r="895" spans="2:65" s="1" customFormat="1" ht="24.15" customHeight="1">
      <c r="B895" s="133"/>
      <c r="C895" s="169" t="s">
        <v>1074</v>
      </c>
      <c r="D895" s="169" t="s">
        <v>159</v>
      </c>
      <c r="E895" s="170" t="s">
        <v>1075</v>
      </c>
      <c r="F895" s="171" t="s">
        <v>1076</v>
      </c>
      <c r="G895" s="172" t="s">
        <v>741</v>
      </c>
      <c r="H895" s="173">
        <v>4.401</v>
      </c>
      <c r="I895" s="174"/>
      <c r="J895" s="175">
        <f>ROUND(I895*H895,2)</f>
        <v>0</v>
      </c>
      <c r="K895" s="176"/>
      <c r="L895" s="177"/>
      <c r="M895" s="178" t="s">
        <v>1</v>
      </c>
      <c r="N895" s="179" t="s">
        <v>37</v>
      </c>
      <c r="P895" s="144">
        <f>O895*H895</f>
        <v>0</v>
      </c>
      <c r="Q895" s="144">
        <v>0</v>
      </c>
      <c r="R895" s="144">
        <f>Q895*H895</f>
        <v>0</v>
      </c>
      <c r="S895" s="144">
        <v>0</v>
      </c>
      <c r="T895" s="145">
        <f>S895*H895</f>
        <v>0</v>
      </c>
      <c r="AR895" s="146" t="s">
        <v>209</v>
      </c>
      <c r="AT895" s="146" t="s">
        <v>159</v>
      </c>
      <c r="AU895" s="146" t="s">
        <v>78</v>
      </c>
      <c r="AY895" s="17" t="s">
        <v>141</v>
      </c>
      <c r="BE895" s="147">
        <f>IF(N895="základní",J895,0)</f>
        <v>0</v>
      </c>
      <c r="BF895" s="147">
        <f>IF(N895="snížená",J895,0)</f>
        <v>0</v>
      </c>
      <c r="BG895" s="147">
        <f>IF(N895="zákl. přenesená",J895,0)</f>
        <v>0</v>
      </c>
      <c r="BH895" s="147">
        <f>IF(N895="sníž. přenesená",J895,0)</f>
        <v>0</v>
      </c>
      <c r="BI895" s="147">
        <f>IF(N895="nulová",J895,0)</f>
        <v>0</v>
      </c>
      <c r="BJ895" s="17" t="s">
        <v>74</v>
      </c>
      <c r="BK895" s="147">
        <f>ROUND(I895*H895,2)</f>
        <v>0</v>
      </c>
      <c r="BL895" s="17" t="s">
        <v>174</v>
      </c>
      <c r="BM895" s="146" t="s">
        <v>1077</v>
      </c>
    </row>
    <row r="896" spans="2:47" s="1" customFormat="1" ht="18">
      <c r="B896" s="32"/>
      <c r="D896" s="149" t="s">
        <v>424</v>
      </c>
      <c r="F896" s="180" t="s">
        <v>1078</v>
      </c>
      <c r="I896" s="181"/>
      <c r="L896" s="32"/>
      <c r="M896" s="182"/>
      <c r="T896" s="56"/>
      <c r="AT896" s="17" t="s">
        <v>424</v>
      </c>
      <c r="AU896" s="17" t="s">
        <v>78</v>
      </c>
    </row>
    <row r="897" spans="2:51" s="13" customFormat="1" ht="12">
      <c r="B897" s="155"/>
      <c r="D897" s="149" t="s">
        <v>147</v>
      </c>
      <c r="E897" s="156" t="s">
        <v>1</v>
      </c>
      <c r="F897" s="157" t="s">
        <v>1079</v>
      </c>
      <c r="H897" s="158">
        <v>4.401</v>
      </c>
      <c r="I897" s="159"/>
      <c r="L897" s="155"/>
      <c r="M897" s="160"/>
      <c r="T897" s="161"/>
      <c r="AT897" s="156" t="s">
        <v>147</v>
      </c>
      <c r="AU897" s="156" t="s">
        <v>78</v>
      </c>
      <c r="AV897" s="13" t="s">
        <v>78</v>
      </c>
      <c r="AW897" s="13" t="s">
        <v>29</v>
      </c>
      <c r="AX897" s="13" t="s">
        <v>70</v>
      </c>
      <c r="AY897" s="156" t="s">
        <v>141</v>
      </c>
    </row>
    <row r="898" spans="2:51" s="14" customFormat="1" ht="12">
      <c r="B898" s="162"/>
      <c r="D898" s="149" t="s">
        <v>147</v>
      </c>
      <c r="E898" s="163" t="s">
        <v>1</v>
      </c>
      <c r="F898" s="164" t="s">
        <v>151</v>
      </c>
      <c r="H898" s="165">
        <v>4.401</v>
      </c>
      <c r="I898" s="166"/>
      <c r="L898" s="162"/>
      <c r="M898" s="167"/>
      <c r="T898" s="168"/>
      <c r="AT898" s="163" t="s">
        <v>147</v>
      </c>
      <c r="AU898" s="163" t="s">
        <v>78</v>
      </c>
      <c r="AV898" s="14" t="s">
        <v>82</v>
      </c>
      <c r="AW898" s="14" t="s">
        <v>29</v>
      </c>
      <c r="AX898" s="14" t="s">
        <v>74</v>
      </c>
      <c r="AY898" s="163" t="s">
        <v>141</v>
      </c>
    </row>
    <row r="899" spans="2:65" s="1" customFormat="1" ht="37.75" customHeight="1">
      <c r="B899" s="133"/>
      <c r="C899" s="134" t="s">
        <v>624</v>
      </c>
      <c r="D899" s="134" t="s">
        <v>143</v>
      </c>
      <c r="E899" s="135" t="s">
        <v>1080</v>
      </c>
      <c r="F899" s="136" t="s">
        <v>1081</v>
      </c>
      <c r="G899" s="137" t="s">
        <v>146</v>
      </c>
      <c r="H899" s="138">
        <v>44.01</v>
      </c>
      <c r="I899" s="139"/>
      <c r="J899" s="140">
        <f>ROUND(I899*H899,2)</f>
        <v>0</v>
      </c>
      <c r="K899" s="141"/>
      <c r="L899" s="32"/>
      <c r="M899" s="142" t="s">
        <v>1</v>
      </c>
      <c r="N899" s="143" t="s">
        <v>37</v>
      </c>
      <c r="P899" s="144">
        <f>O899*H899</f>
        <v>0</v>
      </c>
      <c r="Q899" s="144">
        <v>0</v>
      </c>
      <c r="R899" s="144">
        <f>Q899*H899</f>
        <v>0</v>
      </c>
      <c r="S899" s="144">
        <v>0</v>
      </c>
      <c r="T899" s="145">
        <f>S899*H899</f>
        <v>0</v>
      </c>
      <c r="AR899" s="146" t="s">
        <v>174</v>
      </c>
      <c r="AT899" s="146" t="s">
        <v>143</v>
      </c>
      <c r="AU899" s="146" t="s">
        <v>78</v>
      </c>
      <c r="AY899" s="17" t="s">
        <v>141</v>
      </c>
      <c r="BE899" s="147">
        <f>IF(N899="základní",J899,0)</f>
        <v>0</v>
      </c>
      <c r="BF899" s="147">
        <f>IF(N899="snížená",J899,0)</f>
        <v>0</v>
      </c>
      <c r="BG899" s="147">
        <f>IF(N899="zákl. přenesená",J899,0)</f>
        <v>0</v>
      </c>
      <c r="BH899" s="147">
        <f>IF(N899="sníž. přenesená",J899,0)</f>
        <v>0</v>
      </c>
      <c r="BI899" s="147">
        <f>IF(N899="nulová",J899,0)</f>
        <v>0</v>
      </c>
      <c r="BJ899" s="17" t="s">
        <v>74</v>
      </c>
      <c r="BK899" s="147">
        <f>ROUND(I899*H899,2)</f>
        <v>0</v>
      </c>
      <c r="BL899" s="17" t="s">
        <v>174</v>
      </c>
      <c r="BM899" s="146" t="s">
        <v>1082</v>
      </c>
    </row>
    <row r="900" spans="2:51" s="12" customFormat="1" ht="12">
      <c r="B900" s="148"/>
      <c r="D900" s="149" t="s">
        <v>147</v>
      </c>
      <c r="E900" s="150" t="s">
        <v>1</v>
      </c>
      <c r="F900" s="151" t="s">
        <v>335</v>
      </c>
      <c r="H900" s="150" t="s">
        <v>1</v>
      </c>
      <c r="I900" s="152"/>
      <c r="L900" s="148"/>
      <c r="M900" s="153"/>
      <c r="T900" s="154"/>
      <c r="AT900" s="150" t="s">
        <v>147</v>
      </c>
      <c r="AU900" s="150" t="s">
        <v>78</v>
      </c>
      <c r="AV900" s="12" t="s">
        <v>74</v>
      </c>
      <c r="AW900" s="12" t="s">
        <v>29</v>
      </c>
      <c r="AX900" s="12" t="s">
        <v>70</v>
      </c>
      <c r="AY900" s="150" t="s">
        <v>141</v>
      </c>
    </row>
    <row r="901" spans="2:51" s="12" customFormat="1" ht="12">
      <c r="B901" s="148"/>
      <c r="D901" s="149" t="s">
        <v>147</v>
      </c>
      <c r="E901" s="150" t="s">
        <v>1</v>
      </c>
      <c r="F901" s="151" t="s">
        <v>336</v>
      </c>
      <c r="H901" s="150" t="s">
        <v>1</v>
      </c>
      <c r="I901" s="152"/>
      <c r="L901" s="148"/>
      <c r="M901" s="153"/>
      <c r="T901" s="154"/>
      <c r="AT901" s="150" t="s">
        <v>147</v>
      </c>
      <c r="AU901" s="150" t="s">
        <v>78</v>
      </c>
      <c r="AV901" s="12" t="s">
        <v>74</v>
      </c>
      <c r="AW901" s="12" t="s">
        <v>29</v>
      </c>
      <c r="AX901" s="12" t="s">
        <v>70</v>
      </c>
      <c r="AY901" s="150" t="s">
        <v>141</v>
      </c>
    </row>
    <row r="902" spans="2:51" s="13" customFormat="1" ht="12">
      <c r="B902" s="155"/>
      <c r="D902" s="149" t="s">
        <v>147</v>
      </c>
      <c r="E902" s="156" t="s">
        <v>1</v>
      </c>
      <c r="F902" s="157" t="s">
        <v>337</v>
      </c>
      <c r="H902" s="158">
        <v>44.01</v>
      </c>
      <c r="I902" s="159"/>
      <c r="L902" s="155"/>
      <c r="M902" s="160"/>
      <c r="T902" s="161"/>
      <c r="AT902" s="156" t="s">
        <v>147</v>
      </c>
      <c r="AU902" s="156" t="s">
        <v>78</v>
      </c>
      <c r="AV902" s="13" t="s">
        <v>78</v>
      </c>
      <c r="AW902" s="13" t="s">
        <v>29</v>
      </c>
      <c r="AX902" s="13" t="s">
        <v>70</v>
      </c>
      <c r="AY902" s="156" t="s">
        <v>141</v>
      </c>
    </row>
    <row r="903" spans="2:51" s="14" customFormat="1" ht="12">
      <c r="B903" s="162"/>
      <c r="D903" s="149" t="s">
        <v>147</v>
      </c>
      <c r="E903" s="163" t="s">
        <v>1</v>
      </c>
      <c r="F903" s="164" t="s">
        <v>151</v>
      </c>
      <c r="H903" s="165">
        <v>44.01</v>
      </c>
      <c r="I903" s="166"/>
      <c r="L903" s="162"/>
      <c r="M903" s="167"/>
      <c r="T903" s="168"/>
      <c r="AT903" s="163" t="s">
        <v>147</v>
      </c>
      <c r="AU903" s="163" t="s">
        <v>78</v>
      </c>
      <c r="AV903" s="14" t="s">
        <v>82</v>
      </c>
      <c r="AW903" s="14" t="s">
        <v>29</v>
      </c>
      <c r="AX903" s="14" t="s">
        <v>74</v>
      </c>
      <c r="AY903" s="163" t="s">
        <v>141</v>
      </c>
    </row>
    <row r="904" spans="2:65" s="1" customFormat="1" ht="24.15" customHeight="1">
      <c r="B904" s="133"/>
      <c r="C904" s="169" t="s">
        <v>1083</v>
      </c>
      <c r="D904" s="169" t="s">
        <v>159</v>
      </c>
      <c r="E904" s="170" t="s">
        <v>1084</v>
      </c>
      <c r="F904" s="171" t="s">
        <v>1085</v>
      </c>
      <c r="G904" s="172" t="s">
        <v>1086</v>
      </c>
      <c r="H904" s="173">
        <v>17.604</v>
      </c>
      <c r="I904" s="174"/>
      <c r="J904" s="175">
        <f>ROUND(I904*H904,2)</f>
        <v>0</v>
      </c>
      <c r="K904" s="176"/>
      <c r="L904" s="177"/>
      <c r="M904" s="178" t="s">
        <v>1</v>
      </c>
      <c r="N904" s="179" t="s">
        <v>37</v>
      </c>
      <c r="P904" s="144">
        <f>O904*H904</f>
        <v>0</v>
      </c>
      <c r="Q904" s="144">
        <v>0</v>
      </c>
      <c r="R904" s="144">
        <f>Q904*H904</f>
        <v>0</v>
      </c>
      <c r="S904" s="144">
        <v>0</v>
      </c>
      <c r="T904" s="145">
        <f>S904*H904</f>
        <v>0</v>
      </c>
      <c r="AR904" s="146" t="s">
        <v>209</v>
      </c>
      <c r="AT904" s="146" t="s">
        <v>159</v>
      </c>
      <c r="AU904" s="146" t="s">
        <v>78</v>
      </c>
      <c r="AY904" s="17" t="s">
        <v>141</v>
      </c>
      <c r="BE904" s="147">
        <f>IF(N904="základní",J904,0)</f>
        <v>0</v>
      </c>
      <c r="BF904" s="147">
        <f>IF(N904="snížená",J904,0)</f>
        <v>0</v>
      </c>
      <c r="BG904" s="147">
        <f>IF(N904="zákl. přenesená",J904,0)</f>
        <v>0</v>
      </c>
      <c r="BH904" s="147">
        <f>IF(N904="sníž. přenesená",J904,0)</f>
        <v>0</v>
      </c>
      <c r="BI904" s="147">
        <f>IF(N904="nulová",J904,0)</f>
        <v>0</v>
      </c>
      <c r="BJ904" s="17" t="s">
        <v>74</v>
      </c>
      <c r="BK904" s="147">
        <f>ROUND(I904*H904,2)</f>
        <v>0</v>
      </c>
      <c r="BL904" s="17" t="s">
        <v>174</v>
      </c>
      <c r="BM904" s="146" t="s">
        <v>1087</v>
      </c>
    </row>
    <row r="905" spans="2:51" s="13" customFormat="1" ht="12">
      <c r="B905" s="155"/>
      <c r="D905" s="149" t="s">
        <v>147</v>
      </c>
      <c r="E905" s="156" t="s">
        <v>1</v>
      </c>
      <c r="F905" s="157" t="s">
        <v>1088</v>
      </c>
      <c r="H905" s="158">
        <v>17.604</v>
      </c>
      <c r="I905" s="159"/>
      <c r="L905" s="155"/>
      <c r="M905" s="160"/>
      <c r="T905" s="161"/>
      <c r="AT905" s="156" t="s">
        <v>147</v>
      </c>
      <c r="AU905" s="156" t="s">
        <v>78</v>
      </c>
      <c r="AV905" s="13" t="s">
        <v>78</v>
      </c>
      <c r="AW905" s="13" t="s">
        <v>29</v>
      </c>
      <c r="AX905" s="13" t="s">
        <v>70</v>
      </c>
      <c r="AY905" s="156" t="s">
        <v>141</v>
      </c>
    </row>
    <row r="906" spans="2:51" s="14" customFormat="1" ht="12">
      <c r="B906" s="162"/>
      <c r="D906" s="149" t="s">
        <v>147</v>
      </c>
      <c r="E906" s="163" t="s">
        <v>1</v>
      </c>
      <c r="F906" s="164" t="s">
        <v>151</v>
      </c>
      <c r="H906" s="165">
        <v>17.604</v>
      </c>
      <c r="I906" s="166"/>
      <c r="L906" s="162"/>
      <c r="M906" s="167"/>
      <c r="T906" s="168"/>
      <c r="AT906" s="163" t="s">
        <v>147</v>
      </c>
      <c r="AU906" s="163" t="s">
        <v>78</v>
      </c>
      <c r="AV906" s="14" t="s">
        <v>82</v>
      </c>
      <c r="AW906" s="14" t="s">
        <v>29</v>
      </c>
      <c r="AX906" s="14" t="s">
        <v>74</v>
      </c>
      <c r="AY906" s="163" t="s">
        <v>141</v>
      </c>
    </row>
    <row r="907" spans="2:63" s="11" customFormat="1" ht="22.75" customHeight="1">
      <c r="B907" s="121"/>
      <c r="D907" s="122" t="s">
        <v>69</v>
      </c>
      <c r="E907" s="131" t="s">
        <v>1089</v>
      </c>
      <c r="F907" s="131" t="s">
        <v>1090</v>
      </c>
      <c r="I907" s="124"/>
      <c r="J907" s="132">
        <f>BK907</f>
        <v>0</v>
      </c>
      <c r="L907" s="121"/>
      <c r="M907" s="126"/>
      <c r="P907" s="127">
        <f>SUM(P908:P931)</f>
        <v>0</v>
      </c>
      <c r="R907" s="127">
        <f>SUM(R908:R931)</f>
        <v>0</v>
      </c>
      <c r="T907" s="128">
        <f>SUM(T908:T931)</f>
        <v>0</v>
      </c>
      <c r="AR907" s="122" t="s">
        <v>78</v>
      </c>
      <c r="AT907" s="129" t="s">
        <v>69</v>
      </c>
      <c r="AU907" s="129" t="s">
        <v>74</v>
      </c>
      <c r="AY907" s="122" t="s">
        <v>141</v>
      </c>
      <c r="BK907" s="130">
        <f>SUM(BK908:BK931)</f>
        <v>0</v>
      </c>
    </row>
    <row r="908" spans="2:65" s="1" customFormat="1" ht="24.15" customHeight="1">
      <c r="B908" s="133"/>
      <c r="C908" s="134" t="s">
        <v>634</v>
      </c>
      <c r="D908" s="134" t="s">
        <v>143</v>
      </c>
      <c r="E908" s="135" t="s">
        <v>1091</v>
      </c>
      <c r="F908" s="136" t="s">
        <v>1092</v>
      </c>
      <c r="G908" s="137" t="s">
        <v>146</v>
      </c>
      <c r="H908" s="138">
        <v>1931.964</v>
      </c>
      <c r="I908" s="139"/>
      <c r="J908" s="140">
        <f>ROUND(I908*H908,2)</f>
        <v>0</v>
      </c>
      <c r="K908" s="141"/>
      <c r="L908" s="32"/>
      <c r="M908" s="142" t="s">
        <v>1</v>
      </c>
      <c r="N908" s="143" t="s">
        <v>37</v>
      </c>
      <c r="P908" s="144">
        <f>O908*H908</f>
        <v>0</v>
      </c>
      <c r="Q908" s="144">
        <v>0</v>
      </c>
      <c r="R908" s="144">
        <f>Q908*H908</f>
        <v>0</v>
      </c>
      <c r="S908" s="144">
        <v>0</v>
      </c>
      <c r="T908" s="145">
        <f>S908*H908</f>
        <v>0</v>
      </c>
      <c r="AR908" s="146" t="s">
        <v>174</v>
      </c>
      <c r="AT908" s="146" t="s">
        <v>143</v>
      </c>
      <c r="AU908" s="146" t="s">
        <v>78</v>
      </c>
      <c r="AY908" s="17" t="s">
        <v>141</v>
      </c>
      <c r="BE908" s="147">
        <f>IF(N908="základní",J908,0)</f>
        <v>0</v>
      </c>
      <c r="BF908" s="147">
        <f>IF(N908="snížená",J908,0)</f>
        <v>0</v>
      </c>
      <c r="BG908" s="147">
        <f>IF(N908="zákl. přenesená",J908,0)</f>
        <v>0</v>
      </c>
      <c r="BH908" s="147">
        <f>IF(N908="sníž. přenesená",J908,0)</f>
        <v>0</v>
      </c>
      <c r="BI908" s="147">
        <f>IF(N908="nulová",J908,0)</f>
        <v>0</v>
      </c>
      <c r="BJ908" s="17" t="s">
        <v>74</v>
      </c>
      <c r="BK908" s="147">
        <f>ROUND(I908*H908,2)</f>
        <v>0</v>
      </c>
      <c r="BL908" s="17" t="s">
        <v>174</v>
      </c>
      <c r="BM908" s="146" t="s">
        <v>1093</v>
      </c>
    </row>
    <row r="909" spans="2:65" s="1" customFormat="1" ht="24.15" customHeight="1">
      <c r="B909" s="133"/>
      <c r="C909" s="134" t="s">
        <v>1094</v>
      </c>
      <c r="D909" s="134" t="s">
        <v>143</v>
      </c>
      <c r="E909" s="135" t="s">
        <v>1095</v>
      </c>
      <c r="F909" s="136" t="s">
        <v>1096</v>
      </c>
      <c r="G909" s="137" t="s">
        <v>146</v>
      </c>
      <c r="H909" s="138">
        <v>94.12</v>
      </c>
      <c r="I909" s="139"/>
      <c r="J909" s="140">
        <f>ROUND(I909*H909,2)</f>
        <v>0</v>
      </c>
      <c r="K909" s="141"/>
      <c r="L909" s="32"/>
      <c r="M909" s="142" t="s">
        <v>1</v>
      </c>
      <c r="N909" s="143" t="s">
        <v>37</v>
      </c>
      <c r="P909" s="144">
        <f>O909*H909</f>
        <v>0</v>
      </c>
      <c r="Q909" s="144">
        <v>0</v>
      </c>
      <c r="R909" s="144">
        <f>Q909*H909</f>
        <v>0</v>
      </c>
      <c r="S909" s="144">
        <v>0</v>
      </c>
      <c r="T909" s="145">
        <f>S909*H909</f>
        <v>0</v>
      </c>
      <c r="AR909" s="146" t="s">
        <v>174</v>
      </c>
      <c r="AT909" s="146" t="s">
        <v>143</v>
      </c>
      <c r="AU909" s="146" t="s">
        <v>78</v>
      </c>
      <c r="AY909" s="17" t="s">
        <v>141</v>
      </c>
      <c r="BE909" s="147">
        <f>IF(N909="základní",J909,0)</f>
        <v>0</v>
      </c>
      <c r="BF909" s="147">
        <f>IF(N909="snížená",J909,0)</f>
        <v>0</v>
      </c>
      <c r="BG909" s="147">
        <f>IF(N909="zákl. přenesená",J909,0)</f>
        <v>0</v>
      </c>
      <c r="BH909" s="147">
        <f>IF(N909="sníž. přenesená",J909,0)</f>
        <v>0</v>
      </c>
      <c r="BI909" s="147">
        <f>IF(N909="nulová",J909,0)</f>
        <v>0</v>
      </c>
      <c r="BJ909" s="17" t="s">
        <v>74</v>
      </c>
      <c r="BK909" s="147">
        <f>ROUND(I909*H909,2)</f>
        <v>0</v>
      </c>
      <c r="BL909" s="17" t="s">
        <v>174</v>
      </c>
      <c r="BM909" s="146" t="s">
        <v>1097</v>
      </c>
    </row>
    <row r="910" spans="2:65" s="1" customFormat="1" ht="24.15" customHeight="1">
      <c r="B910" s="133"/>
      <c r="C910" s="134" t="s">
        <v>640</v>
      </c>
      <c r="D910" s="134" t="s">
        <v>143</v>
      </c>
      <c r="E910" s="135" t="s">
        <v>1098</v>
      </c>
      <c r="F910" s="136" t="s">
        <v>1099</v>
      </c>
      <c r="G910" s="137" t="s">
        <v>156</v>
      </c>
      <c r="H910" s="138">
        <v>200</v>
      </c>
      <c r="I910" s="139"/>
      <c r="J910" s="140">
        <f>ROUND(I910*H910,2)</f>
        <v>0</v>
      </c>
      <c r="K910" s="141"/>
      <c r="L910" s="32"/>
      <c r="M910" s="142" t="s">
        <v>1</v>
      </c>
      <c r="N910" s="143" t="s">
        <v>37</v>
      </c>
      <c r="P910" s="144">
        <f>O910*H910</f>
        <v>0</v>
      </c>
      <c r="Q910" s="144">
        <v>0</v>
      </c>
      <c r="R910" s="144">
        <f>Q910*H910</f>
        <v>0</v>
      </c>
      <c r="S910" s="144">
        <v>0</v>
      </c>
      <c r="T910" s="145">
        <f>S910*H910</f>
        <v>0</v>
      </c>
      <c r="AR910" s="146" t="s">
        <v>174</v>
      </c>
      <c r="AT910" s="146" t="s">
        <v>143</v>
      </c>
      <c r="AU910" s="146" t="s">
        <v>78</v>
      </c>
      <c r="AY910" s="17" t="s">
        <v>141</v>
      </c>
      <c r="BE910" s="147">
        <f>IF(N910="základní",J910,0)</f>
        <v>0</v>
      </c>
      <c r="BF910" s="147">
        <f>IF(N910="snížená",J910,0)</f>
        <v>0</v>
      </c>
      <c r="BG910" s="147">
        <f>IF(N910="zákl. přenesená",J910,0)</f>
        <v>0</v>
      </c>
      <c r="BH910" s="147">
        <f>IF(N910="sníž. přenesená",J910,0)</f>
        <v>0</v>
      </c>
      <c r="BI910" s="147">
        <f>IF(N910="nulová",J910,0)</f>
        <v>0</v>
      </c>
      <c r="BJ910" s="17" t="s">
        <v>74</v>
      </c>
      <c r="BK910" s="147">
        <f>ROUND(I910*H910,2)</f>
        <v>0</v>
      </c>
      <c r="BL910" s="17" t="s">
        <v>174</v>
      </c>
      <c r="BM910" s="146" t="s">
        <v>1100</v>
      </c>
    </row>
    <row r="911" spans="2:65" s="1" customFormat="1" ht="33" customHeight="1">
      <c r="B911" s="133"/>
      <c r="C911" s="134" t="s">
        <v>1101</v>
      </c>
      <c r="D911" s="134" t="s">
        <v>143</v>
      </c>
      <c r="E911" s="135" t="s">
        <v>1102</v>
      </c>
      <c r="F911" s="136" t="s">
        <v>1103</v>
      </c>
      <c r="G911" s="137" t="s">
        <v>156</v>
      </c>
      <c r="H911" s="138">
        <v>10</v>
      </c>
      <c r="I911" s="139"/>
      <c r="J911" s="140">
        <f>ROUND(I911*H911,2)</f>
        <v>0</v>
      </c>
      <c r="K911" s="141"/>
      <c r="L911" s="32"/>
      <c r="M911" s="142" t="s">
        <v>1</v>
      </c>
      <c r="N911" s="143" t="s">
        <v>37</v>
      </c>
      <c r="P911" s="144">
        <f>O911*H911</f>
        <v>0</v>
      </c>
      <c r="Q911" s="144">
        <v>0</v>
      </c>
      <c r="R911" s="144">
        <f>Q911*H911</f>
        <v>0</v>
      </c>
      <c r="S911" s="144">
        <v>0</v>
      </c>
      <c r="T911" s="145">
        <f>S911*H911</f>
        <v>0</v>
      </c>
      <c r="AR911" s="146" t="s">
        <v>174</v>
      </c>
      <c r="AT911" s="146" t="s">
        <v>143</v>
      </c>
      <c r="AU911" s="146" t="s">
        <v>78</v>
      </c>
      <c r="AY911" s="17" t="s">
        <v>141</v>
      </c>
      <c r="BE911" s="147">
        <f>IF(N911="základní",J911,0)</f>
        <v>0</v>
      </c>
      <c r="BF911" s="147">
        <f>IF(N911="snížená",J911,0)</f>
        <v>0</v>
      </c>
      <c r="BG911" s="147">
        <f>IF(N911="zákl. přenesená",J911,0)</f>
        <v>0</v>
      </c>
      <c r="BH911" s="147">
        <f>IF(N911="sníž. přenesená",J911,0)</f>
        <v>0</v>
      </c>
      <c r="BI911" s="147">
        <f>IF(N911="nulová",J911,0)</f>
        <v>0</v>
      </c>
      <c r="BJ911" s="17" t="s">
        <v>74</v>
      </c>
      <c r="BK911" s="147">
        <f>ROUND(I911*H911,2)</f>
        <v>0</v>
      </c>
      <c r="BL911" s="17" t="s">
        <v>174</v>
      </c>
      <c r="BM911" s="146" t="s">
        <v>1104</v>
      </c>
    </row>
    <row r="912" spans="2:65" s="1" customFormat="1" ht="24.15" customHeight="1">
      <c r="B912" s="133"/>
      <c r="C912" s="134" t="s">
        <v>644</v>
      </c>
      <c r="D912" s="134" t="s">
        <v>143</v>
      </c>
      <c r="E912" s="135" t="s">
        <v>1105</v>
      </c>
      <c r="F912" s="136" t="s">
        <v>1106</v>
      </c>
      <c r="G912" s="137" t="s">
        <v>146</v>
      </c>
      <c r="H912" s="138">
        <v>6.648</v>
      </c>
      <c r="I912" s="139"/>
      <c r="J912" s="140">
        <f>ROUND(I912*H912,2)</f>
        <v>0</v>
      </c>
      <c r="K912" s="141"/>
      <c r="L912" s="32"/>
      <c r="M912" s="142" t="s">
        <v>1</v>
      </c>
      <c r="N912" s="143" t="s">
        <v>37</v>
      </c>
      <c r="P912" s="144">
        <f>O912*H912</f>
        <v>0</v>
      </c>
      <c r="Q912" s="144">
        <v>0</v>
      </c>
      <c r="R912" s="144">
        <f>Q912*H912</f>
        <v>0</v>
      </c>
      <c r="S912" s="144">
        <v>0</v>
      </c>
      <c r="T912" s="145">
        <f>S912*H912</f>
        <v>0</v>
      </c>
      <c r="AR912" s="146" t="s">
        <v>174</v>
      </c>
      <c r="AT912" s="146" t="s">
        <v>143</v>
      </c>
      <c r="AU912" s="146" t="s">
        <v>78</v>
      </c>
      <c r="AY912" s="17" t="s">
        <v>141</v>
      </c>
      <c r="BE912" s="147">
        <f>IF(N912="základní",J912,0)</f>
        <v>0</v>
      </c>
      <c r="BF912" s="147">
        <f>IF(N912="snížená",J912,0)</f>
        <v>0</v>
      </c>
      <c r="BG912" s="147">
        <f>IF(N912="zákl. přenesená",J912,0)</f>
        <v>0</v>
      </c>
      <c r="BH912" s="147">
        <f>IF(N912="sníž. přenesená",J912,0)</f>
        <v>0</v>
      </c>
      <c r="BI912" s="147">
        <f>IF(N912="nulová",J912,0)</f>
        <v>0</v>
      </c>
      <c r="BJ912" s="17" t="s">
        <v>74</v>
      </c>
      <c r="BK912" s="147">
        <f>ROUND(I912*H912,2)</f>
        <v>0</v>
      </c>
      <c r="BL912" s="17" t="s">
        <v>174</v>
      </c>
      <c r="BM912" s="146" t="s">
        <v>1107</v>
      </c>
    </row>
    <row r="913" spans="2:51" s="12" customFormat="1" ht="12">
      <c r="B913" s="148"/>
      <c r="D913" s="149" t="s">
        <v>147</v>
      </c>
      <c r="E913" s="150" t="s">
        <v>1</v>
      </c>
      <c r="F913" s="151" t="s">
        <v>272</v>
      </c>
      <c r="H913" s="150" t="s">
        <v>1</v>
      </c>
      <c r="I913" s="152"/>
      <c r="L913" s="148"/>
      <c r="M913" s="153"/>
      <c r="T913" s="154"/>
      <c r="AT913" s="150" t="s">
        <v>147</v>
      </c>
      <c r="AU913" s="150" t="s">
        <v>78</v>
      </c>
      <c r="AV913" s="12" t="s">
        <v>74</v>
      </c>
      <c r="AW913" s="12" t="s">
        <v>29</v>
      </c>
      <c r="AX913" s="12" t="s">
        <v>70</v>
      </c>
      <c r="AY913" s="150" t="s">
        <v>141</v>
      </c>
    </row>
    <row r="914" spans="2:51" s="13" customFormat="1" ht="12">
      <c r="B914" s="155"/>
      <c r="D914" s="149" t="s">
        <v>147</v>
      </c>
      <c r="E914" s="156" t="s">
        <v>1</v>
      </c>
      <c r="F914" s="157" t="s">
        <v>1108</v>
      </c>
      <c r="H914" s="158">
        <v>6.648</v>
      </c>
      <c r="I914" s="159"/>
      <c r="L914" s="155"/>
      <c r="M914" s="160"/>
      <c r="T914" s="161"/>
      <c r="AT914" s="156" t="s">
        <v>147</v>
      </c>
      <c r="AU914" s="156" t="s">
        <v>78</v>
      </c>
      <c r="AV914" s="13" t="s">
        <v>78</v>
      </c>
      <c r="AW914" s="13" t="s">
        <v>29</v>
      </c>
      <c r="AX914" s="13" t="s">
        <v>70</v>
      </c>
      <c r="AY914" s="156" t="s">
        <v>141</v>
      </c>
    </row>
    <row r="915" spans="2:51" s="14" customFormat="1" ht="12">
      <c r="B915" s="162"/>
      <c r="D915" s="149" t="s">
        <v>147</v>
      </c>
      <c r="E915" s="163" t="s">
        <v>1</v>
      </c>
      <c r="F915" s="164" t="s">
        <v>151</v>
      </c>
      <c r="H915" s="165">
        <v>6.648</v>
      </c>
      <c r="I915" s="166"/>
      <c r="L915" s="162"/>
      <c r="M915" s="167"/>
      <c r="T915" s="168"/>
      <c r="AT915" s="163" t="s">
        <v>147</v>
      </c>
      <c r="AU915" s="163" t="s">
        <v>78</v>
      </c>
      <c r="AV915" s="14" t="s">
        <v>82</v>
      </c>
      <c r="AW915" s="14" t="s">
        <v>29</v>
      </c>
      <c r="AX915" s="14" t="s">
        <v>74</v>
      </c>
      <c r="AY915" s="163" t="s">
        <v>141</v>
      </c>
    </row>
    <row r="916" spans="2:65" s="1" customFormat="1" ht="24.15" customHeight="1">
      <c r="B916" s="133"/>
      <c r="C916" s="134" t="s">
        <v>1109</v>
      </c>
      <c r="D916" s="134" t="s">
        <v>143</v>
      </c>
      <c r="E916" s="135" t="s">
        <v>1110</v>
      </c>
      <c r="F916" s="136" t="s">
        <v>1111</v>
      </c>
      <c r="G916" s="137" t="s">
        <v>146</v>
      </c>
      <c r="H916" s="138">
        <v>1931.964</v>
      </c>
      <c r="I916" s="139"/>
      <c r="J916" s="140">
        <f>ROUND(I916*H916,2)</f>
        <v>0</v>
      </c>
      <c r="K916" s="141"/>
      <c r="L916" s="32"/>
      <c r="M916" s="142" t="s">
        <v>1</v>
      </c>
      <c r="N916" s="143" t="s">
        <v>37</v>
      </c>
      <c r="P916" s="144">
        <f>O916*H916</f>
        <v>0</v>
      </c>
      <c r="Q916" s="144">
        <v>0</v>
      </c>
      <c r="R916" s="144">
        <f>Q916*H916</f>
        <v>0</v>
      </c>
      <c r="S916" s="144">
        <v>0</v>
      </c>
      <c r="T916" s="145">
        <f>S916*H916</f>
        <v>0</v>
      </c>
      <c r="AR916" s="146" t="s">
        <v>174</v>
      </c>
      <c r="AT916" s="146" t="s">
        <v>143</v>
      </c>
      <c r="AU916" s="146" t="s">
        <v>78</v>
      </c>
      <c r="AY916" s="17" t="s">
        <v>141</v>
      </c>
      <c r="BE916" s="147">
        <f>IF(N916="základní",J916,0)</f>
        <v>0</v>
      </c>
      <c r="BF916" s="147">
        <f>IF(N916="snížená",J916,0)</f>
        <v>0</v>
      </c>
      <c r="BG916" s="147">
        <f>IF(N916="zákl. přenesená",J916,0)</f>
        <v>0</v>
      </c>
      <c r="BH916" s="147">
        <f>IF(N916="sníž. přenesená",J916,0)</f>
        <v>0</v>
      </c>
      <c r="BI916" s="147">
        <f>IF(N916="nulová",J916,0)</f>
        <v>0</v>
      </c>
      <c r="BJ916" s="17" t="s">
        <v>74</v>
      </c>
      <c r="BK916" s="147">
        <f>ROUND(I916*H916,2)</f>
        <v>0</v>
      </c>
      <c r="BL916" s="17" t="s">
        <v>174</v>
      </c>
      <c r="BM916" s="146" t="s">
        <v>1112</v>
      </c>
    </row>
    <row r="917" spans="2:65" s="1" customFormat="1" ht="24.15" customHeight="1">
      <c r="B917" s="133"/>
      <c r="C917" s="134" t="s">
        <v>649</v>
      </c>
      <c r="D917" s="134" t="s">
        <v>143</v>
      </c>
      <c r="E917" s="135" t="s">
        <v>1113</v>
      </c>
      <c r="F917" s="136" t="s">
        <v>1114</v>
      </c>
      <c r="G917" s="137" t="s">
        <v>146</v>
      </c>
      <c r="H917" s="138">
        <v>94.12</v>
      </c>
      <c r="I917" s="139"/>
      <c r="J917" s="140">
        <f>ROUND(I917*H917,2)</f>
        <v>0</v>
      </c>
      <c r="K917" s="141"/>
      <c r="L917" s="32"/>
      <c r="M917" s="142" t="s">
        <v>1</v>
      </c>
      <c r="N917" s="143" t="s">
        <v>37</v>
      </c>
      <c r="P917" s="144">
        <f>O917*H917</f>
        <v>0</v>
      </c>
      <c r="Q917" s="144">
        <v>0</v>
      </c>
      <c r="R917" s="144">
        <f>Q917*H917</f>
        <v>0</v>
      </c>
      <c r="S917" s="144">
        <v>0</v>
      </c>
      <c r="T917" s="145">
        <f>S917*H917</f>
        <v>0</v>
      </c>
      <c r="AR917" s="146" t="s">
        <v>174</v>
      </c>
      <c r="AT917" s="146" t="s">
        <v>143</v>
      </c>
      <c r="AU917" s="146" t="s">
        <v>78</v>
      </c>
      <c r="AY917" s="17" t="s">
        <v>141</v>
      </c>
      <c r="BE917" s="147">
        <f>IF(N917="základní",J917,0)</f>
        <v>0</v>
      </c>
      <c r="BF917" s="147">
        <f>IF(N917="snížená",J917,0)</f>
        <v>0</v>
      </c>
      <c r="BG917" s="147">
        <f>IF(N917="zákl. přenesená",J917,0)</f>
        <v>0</v>
      </c>
      <c r="BH917" s="147">
        <f>IF(N917="sníž. přenesená",J917,0)</f>
        <v>0</v>
      </c>
      <c r="BI917" s="147">
        <f>IF(N917="nulová",J917,0)</f>
        <v>0</v>
      </c>
      <c r="BJ917" s="17" t="s">
        <v>74</v>
      </c>
      <c r="BK917" s="147">
        <f>ROUND(I917*H917,2)</f>
        <v>0</v>
      </c>
      <c r="BL917" s="17" t="s">
        <v>174</v>
      </c>
      <c r="BM917" s="146" t="s">
        <v>1115</v>
      </c>
    </row>
    <row r="918" spans="2:65" s="1" customFormat="1" ht="24.15" customHeight="1">
      <c r="B918" s="133"/>
      <c r="C918" s="134" t="s">
        <v>1116</v>
      </c>
      <c r="D918" s="134" t="s">
        <v>143</v>
      </c>
      <c r="E918" s="135" t="s">
        <v>1117</v>
      </c>
      <c r="F918" s="136" t="s">
        <v>1118</v>
      </c>
      <c r="G918" s="137" t="s">
        <v>146</v>
      </c>
      <c r="H918" s="138">
        <v>1931.964</v>
      </c>
      <c r="I918" s="139"/>
      <c r="J918" s="140">
        <f>ROUND(I918*H918,2)</f>
        <v>0</v>
      </c>
      <c r="K918" s="141"/>
      <c r="L918" s="32"/>
      <c r="M918" s="142" t="s">
        <v>1</v>
      </c>
      <c r="N918" s="143" t="s">
        <v>37</v>
      </c>
      <c r="P918" s="144">
        <f>O918*H918</f>
        <v>0</v>
      </c>
      <c r="Q918" s="144">
        <v>0</v>
      </c>
      <c r="R918" s="144">
        <f>Q918*H918</f>
        <v>0</v>
      </c>
      <c r="S918" s="144">
        <v>0</v>
      </c>
      <c r="T918" s="145">
        <f>S918*H918</f>
        <v>0</v>
      </c>
      <c r="AR918" s="146" t="s">
        <v>174</v>
      </c>
      <c r="AT918" s="146" t="s">
        <v>143</v>
      </c>
      <c r="AU918" s="146" t="s">
        <v>78</v>
      </c>
      <c r="AY918" s="17" t="s">
        <v>141</v>
      </c>
      <c r="BE918" s="147">
        <f>IF(N918="základní",J918,0)</f>
        <v>0</v>
      </c>
      <c r="BF918" s="147">
        <f>IF(N918="snížená",J918,0)</f>
        <v>0</v>
      </c>
      <c r="BG918" s="147">
        <f>IF(N918="zákl. přenesená",J918,0)</f>
        <v>0</v>
      </c>
      <c r="BH918" s="147">
        <f>IF(N918="sníž. přenesená",J918,0)</f>
        <v>0</v>
      </c>
      <c r="BI918" s="147">
        <f>IF(N918="nulová",J918,0)</f>
        <v>0</v>
      </c>
      <c r="BJ918" s="17" t="s">
        <v>74</v>
      </c>
      <c r="BK918" s="147">
        <f>ROUND(I918*H918,2)</f>
        <v>0</v>
      </c>
      <c r="BL918" s="17" t="s">
        <v>174</v>
      </c>
      <c r="BM918" s="146" t="s">
        <v>1119</v>
      </c>
    </row>
    <row r="919" spans="2:51" s="12" customFormat="1" ht="12">
      <c r="B919" s="148"/>
      <c r="D919" s="149" t="s">
        <v>147</v>
      </c>
      <c r="E919" s="150" t="s">
        <v>1</v>
      </c>
      <c r="F919" s="151" t="s">
        <v>1120</v>
      </c>
      <c r="H919" s="150" t="s">
        <v>1</v>
      </c>
      <c r="I919" s="152"/>
      <c r="L919" s="148"/>
      <c r="M919" s="153"/>
      <c r="T919" s="154"/>
      <c r="AT919" s="150" t="s">
        <v>147</v>
      </c>
      <c r="AU919" s="150" t="s">
        <v>78</v>
      </c>
      <c r="AV919" s="12" t="s">
        <v>74</v>
      </c>
      <c r="AW919" s="12" t="s">
        <v>29</v>
      </c>
      <c r="AX919" s="12" t="s">
        <v>70</v>
      </c>
      <c r="AY919" s="150" t="s">
        <v>141</v>
      </c>
    </row>
    <row r="920" spans="2:51" s="12" customFormat="1" ht="12">
      <c r="B920" s="148"/>
      <c r="D920" s="149" t="s">
        <v>147</v>
      </c>
      <c r="E920" s="150" t="s">
        <v>1</v>
      </c>
      <c r="F920" s="151" t="s">
        <v>1121</v>
      </c>
      <c r="H920" s="150" t="s">
        <v>1</v>
      </c>
      <c r="I920" s="152"/>
      <c r="L920" s="148"/>
      <c r="M920" s="153"/>
      <c r="T920" s="154"/>
      <c r="AT920" s="150" t="s">
        <v>147</v>
      </c>
      <c r="AU920" s="150" t="s">
        <v>78</v>
      </c>
      <c r="AV920" s="12" t="s">
        <v>74</v>
      </c>
      <c r="AW920" s="12" t="s">
        <v>29</v>
      </c>
      <c r="AX920" s="12" t="s">
        <v>70</v>
      </c>
      <c r="AY920" s="150" t="s">
        <v>141</v>
      </c>
    </row>
    <row r="921" spans="2:51" s="13" customFormat="1" ht="12">
      <c r="B921" s="155"/>
      <c r="D921" s="149" t="s">
        <v>147</v>
      </c>
      <c r="E921" s="156" t="s">
        <v>1</v>
      </c>
      <c r="F921" s="157" t="s">
        <v>1122</v>
      </c>
      <c r="H921" s="158">
        <v>486.813</v>
      </c>
      <c r="I921" s="159"/>
      <c r="L921" s="155"/>
      <c r="M921" s="160"/>
      <c r="T921" s="161"/>
      <c r="AT921" s="156" t="s">
        <v>147</v>
      </c>
      <c r="AU921" s="156" t="s">
        <v>78</v>
      </c>
      <c r="AV921" s="13" t="s">
        <v>78</v>
      </c>
      <c r="AW921" s="13" t="s">
        <v>29</v>
      </c>
      <c r="AX921" s="13" t="s">
        <v>70</v>
      </c>
      <c r="AY921" s="156" t="s">
        <v>141</v>
      </c>
    </row>
    <row r="922" spans="2:51" s="12" customFormat="1" ht="12">
      <c r="B922" s="148"/>
      <c r="D922" s="149" t="s">
        <v>147</v>
      </c>
      <c r="E922" s="150" t="s">
        <v>1</v>
      </c>
      <c r="F922" s="151" t="s">
        <v>1123</v>
      </c>
      <c r="H922" s="150" t="s">
        <v>1</v>
      </c>
      <c r="I922" s="152"/>
      <c r="L922" s="148"/>
      <c r="M922" s="153"/>
      <c r="T922" s="154"/>
      <c r="AT922" s="150" t="s">
        <v>147</v>
      </c>
      <c r="AU922" s="150" t="s">
        <v>78</v>
      </c>
      <c r="AV922" s="12" t="s">
        <v>74</v>
      </c>
      <c r="AW922" s="12" t="s">
        <v>29</v>
      </c>
      <c r="AX922" s="12" t="s">
        <v>70</v>
      </c>
      <c r="AY922" s="150" t="s">
        <v>141</v>
      </c>
    </row>
    <row r="923" spans="2:51" s="13" customFormat="1" ht="12">
      <c r="B923" s="155"/>
      <c r="D923" s="149" t="s">
        <v>147</v>
      </c>
      <c r="E923" s="156" t="s">
        <v>1</v>
      </c>
      <c r="F923" s="157" t="s">
        <v>1124</v>
      </c>
      <c r="H923" s="158">
        <v>251.67</v>
      </c>
      <c r="I923" s="159"/>
      <c r="L923" s="155"/>
      <c r="M923" s="160"/>
      <c r="T923" s="161"/>
      <c r="AT923" s="156" t="s">
        <v>147</v>
      </c>
      <c r="AU923" s="156" t="s">
        <v>78</v>
      </c>
      <c r="AV923" s="13" t="s">
        <v>78</v>
      </c>
      <c r="AW923" s="13" t="s">
        <v>29</v>
      </c>
      <c r="AX923" s="13" t="s">
        <v>70</v>
      </c>
      <c r="AY923" s="156" t="s">
        <v>141</v>
      </c>
    </row>
    <row r="924" spans="2:51" s="12" customFormat="1" ht="12">
      <c r="B924" s="148"/>
      <c r="D924" s="149" t="s">
        <v>147</v>
      </c>
      <c r="E924" s="150" t="s">
        <v>1</v>
      </c>
      <c r="F924" s="151" t="s">
        <v>1125</v>
      </c>
      <c r="H924" s="150" t="s">
        <v>1</v>
      </c>
      <c r="I924" s="152"/>
      <c r="L924" s="148"/>
      <c r="M924" s="153"/>
      <c r="T924" s="154"/>
      <c r="AT924" s="150" t="s">
        <v>147</v>
      </c>
      <c r="AU924" s="150" t="s">
        <v>78</v>
      </c>
      <c r="AV924" s="12" t="s">
        <v>74</v>
      </c>
      <c r="AW924" s="12" t="s">
        <v>29</v>
      </c>
      <c r="AX924" s="12" t="s">
        <v>70</v>
      </c>
      <c r="AY924" s="150" t="s">
        <v>141</v>
      </c>
    </row>
    <row r="925" spans="2:51" s="13" customFormat="1" ht="12">
      <c r="B925" s="155"/>
      <c r="D925" s="149" t="s">
        <v>147</v>
      </c>
      <c r="E925" s="156" t="s">
        <v>1</v>
      </c>
      <c r="F925" s="157" t="s">
        <v>518</v>
      </c>
      <c r="H925" s="158">
        <v>1179.521</v>
      </c>
      <c r="I925" s="159"/>
      <c r="L925" s="155"/>
      <c r="M925" s="160"/>
      <c r="T925" s="161"/>
      <c r="AT925" s="156" t="s">
        <v>147</v>
      </c>
      <c r="AU925" s="156" t="s">
        <v>78</v>
      </c>
      <c r="AV925" s="13" t="s">
        <v>78</v>
      </c>
      <c r="AW925" s="13" t="s">
        <v>29</v>
      </c>
      <c r="AX925" s="13" t="s">
        <v>70</v>
      </c>
      <c r="AY925" s="156" t="s">
        <v>141</v>
      </c>
    </row>
    <row r="926" spans="2:51" s="13" customFormat="1" ht="12">
      <c r="B926" s="155"/>
      <c r="D926" s="149" t="s">
        <v>147</v>
      </c>
      <c r="E926" s="156" t="s">
        <v>1</v>
      </c>
      <c r="F926" s="157" t="s">
        <v>1126</v>
      </c>
      <c r="H926" s="158">
        <v>13.96</v>
      </c>
      <c r="I926" s="159"/>
      <c r="L926" s="155"/>
      <c r="M926" s="160"/>
      <c r="T926" s="161"/>
      <c r="AT926" s="156" t="s">
        <v>147</v>
      </c>
      <c r="AU926" s="156" t="s">
        <v>78</v>
      </c>
      <c r="AV926" s="13" t="s">
        <v>78</v>
      </c>
      <c r="AW926" s="13" t="s">
        <v>29</v>
      </c>
      <c r="AX926" s="13" t="s">
        <v>70</v>
      </c>
      <c r="AY926" s="156" t="s">
        <v>141</v>
      </c>
    </row>
    <row r="927" spans="2:51" s="14" customFormat="1" ht="12">
      <c r="B927" s="162"/>
      <c r="D927" s="149" t="s">
        <v>147</v>
      </c>
      <c r="E927" s="163" t="s">
        <v>1</v>
      </c>
      <c r="F927" s="164" t="s">
        <v>151</v>
      </c>
      <c r="H927" s="165">
        <v>1931.964</v>
      </c>
      <c r="I927" s="166"/>
      <c r="L927" s="162"/>
      <c r="M927" s="167"/>
      <c r="T927" s="168"/>
      <c r="AT927" s="163" t="s">
        <v>147</v>
      </c>
      <c r="AU927" s="163" t="s">
        <v>78</v>
      </c>
      <c r="AV927" s="14" t="s">
        <v>82</v>
      </c>
      <c r="AW927" s="14" t="s">
        <v>29</v>
      </c>
      <c r="AX927" s="14" t="s">
        <v>74</v>
      </c>
      <c r="AY927" s="163" t="s">
        <v>141</v>
      </c>
    </row>
    <row r="928" spans="2:65" s="1" customFormat="1" ht="33" customHeight="1">
      <c r="B928" s="133"/>
      <c r="C928" s="134" t="s">
        <v>657</v>
      </c>
      <c r="D928" s="134" t="s">
        <v>143</v>
      </c>
      <c r="E928" s="135" t="s">
        <v>1127</v>
      </c>
      <c r="F928" s="136" t="s">
        <v>1128</v>
      </c>
      <c r="G928" s="137" t="s">
        <v>146</v>
      </c>
      <c r="H928" s="138">
        <v>94.12</v>
      </c>
      <c r="I928" s="139"/>
      <c r="J928" s="140">
        <f>ROUND(I928*H928,2)</f>
        <v>0</v>
      </c>
      <c r="K928" s="141"/>
      <c r="L928" s="32"/>
      <c r="M928" s="142" t="s">
        <v>1</v>
      </c>
      <c r="N928" s="143" t="s">
        <v>37</v>
      </c>
      <c r="P928" s="144">
        <f>O928*H928</f>
        <v>0</v>
      </c>
      <c r="Q928" s="144">
        <v>0</v>
      </c>
      <c r="R928" s="144">
        <f>Q928*H928</f>
        <v>0</v>
      </c>
      <c r="S928" s="144">
        <v>0</v>
      </c>
      <c r="T928" s="145">
        <f>S928*H928</f>
        <v>0</v>
      </c>
      <c r="AR928" s="146" t="s">
        <v>174</v>
      </c>
      <c r="AT928" s="146" t="s">
        <v>143</v>
      </c>
      <c r="AU928" s="146" t="s">
        <v>78</v>
      </c>
      <c r="AY928" s="17" t="s">
        <v>141</v>
      </c>
      <c r="BE928" s="147">
        <f>IF(N928="základní",J928,0)</f>
        <v>0</v>
      </c>
      <c r="BF928" s="147">
        <f>IF(N928="snížená",J928,0)</f>
        <v>0</v>
      </c>
      <c r="BG928" s="147">
        <f>IF(N928="zákl. přenesená",J928,0)</f>
        <v>0</v>
      </c>
      <c r="BH928" s="147">
        <f>IF(N928="sníž. přenesená",J928,0)</f>
        <v>0</v>
      </c>
      <c r="BI928" s="147">
        <f>IF(N928="nulová",J928,0)</f>
        <v>0</v>
      </c>
      <c r="BJ928" s="17" t="s">
        <v>74</v>
      </c>
      <c r="BK928" s="147">
        <f>ROUND(I928*H928,2)</f>
        <v>0</v>
      </c>
      <c r="BL928" s="17" t="s">
        <v>174</v>
      </c>
      <c r="BM928" s="146" t="s">
        <v>1129</v>
      </c>
    </row>
    <row r="929" spans="2:51" s="12" customFormat="1" ht="12">
      <c r="B929" s="148"/>
      <c r="D929" s="149" t="s">
        <v>147</v>
      </c>
      <c r="E929" s="150" t="s">
        <v>1</v>
      </c>
      <c r="F929" s="151" t="s">
        <v>276</v>
      </c>
      <c r="H929" s="150" t="s">
        <v>1</v>
      </c>
      <c r="I929" s="152"/>
      <c r="L929" s="148"/>
      <c r="M929" s="153"/>
      <c r="T929" s="154"/>
      <c r="AT929" s="150" t="s">
        <v>147</v>
      </c>
      <c r="AU929" s="150" t="s">
        <v>78</v>
      </c>
      <c r="AV929" s="12" t="s">
        <v>74</v>
      </c>
      <c r="AW929" s="12" t="s">
        <v>29</v>
      </c>
      <c r="AX929" s="12" t="s">
        <v>70</v>
      </c>
      <c r="AY929" s="150" t="s">
        <v>141</v>
      </c>
    </row>
    <row r="930" spans="2:51" s="13" customFormat="1" ht="12">
      <c r="B930" s="155"/>
      <c r="D930" s="149" t="s">
        <v>147</v>
      </c>
      <c r="E930" s="156" t="s">
        <v>1</v>
      </c>
      <c r="F930" s="157" t="s">
        <v>277</v>
      </c>
      <c r="H930" s="158">
        <v>94.12</v>
      </c>
      <c r="I930" s="159"/>
      <c r="L930" s="155"/>
      <c r="M930" s="160"/>
      <c r="T930" s="161"/>
      <c r="AT930" s="156" t="s">
        <v>147</v>
      </c>
      <c r="AU930" s="156" t="s">
        <v>78</v>
      </c>
      <c r="AV930" s="13" t="s">
        <v>78</v>
      </c>
      <c r="AW930" s="13" t="s">
        <v>29</v>
      </c>
      <c r="AX930" s="13" t="s">
        <v>70</v>
      </c>
      <c r="AY930" s="156" t="s">
        <v>141</v>
      </c>
    </row>
    <row r="931" spans="2:51" s="14" customFormat="1" ht="12">
      <c r="B931" s="162"/>
      <c r="D931" s="149" t="s">
        <v>147</v>
      </c>
      <c r="E931" s="163" t="s">
        <v>1</v>
      </c>
      <c r="F931" s="164" t="s">
        <v>151</v>
      </c>
      <c r="H931" s="165">
        <v>94.12</v>
      </c>
      <c r="I931" s="166"/>
      <c r="L931" s="162"/>
      <c r="M931" s="167"/>
      <c r="T931" s="168"/>
      <c r="AT931" s="163" t="s">
        <v>147</v>
      </c>
      <c r="AU931" s="163" t="s">
        <v>78</v>
      </c>
      <c r="AV931" s="14" t="s">
        <v>82</v>
      </c>
      <c r="AW931" s="14" t="s">
        <v>29</v>
      </c>
      <c r="AX931" s="14" t="s">
        <v>74</v>
      </c>
      <c r="AY931" s="163" t="s">
        <v>141</v>
      </c>
    </row>
    <row r="932" spans="2:63" s="11" customFormat="1" ht="22.75" customHeight="1">
      <c r="B932" s="121"/>
      <c r="D932" s="122" t="s">
        <v>69</v>
      </c>
      <c r="E932" s="131" t="s">
        <v>1130</v>
      </c>
      <c r="F932" s="131" t="s">
        <v>1131</v>
      </c>
      <c r="I932" s="124"/>
      <c r="J932" s="132">
        <f>BK932</f>
        <v>0</v>
      </c>
      <c r="L932" s="121"/>
      <c r="M932" s="126"/>
      <c r="P932" s="127">
        <f>SUM(P933:P942)</f>
        <v>0</v>
      </c>
      <c r="R932" s="127">
        <f>SUM(R933:R942)</f>
        <v>0</v>
      </c>
      <c r="T932" s="128">
        <f>SUM(T933:T942)</f>
        <v>0</v>
      </c>
      <c r="AR932" s="122" t="s">
        <v>78</v>
      </c>
      <c r="AT932" s="129" t="s">
        <v>69</v>
      </c>
      <c r="AU932" s="129" t="s">
        <v>74</v>
      </c>
      <c r="AY932" s="122" t="s">
        <v>141</v>
      </c>
      <c r="BK932" s="130">
        <f>SUM(BK933:BK942)</f>
        <v>0</v>
      </c>
    </row>
    <row r="933" spans="2:65" s="1" customFormat="1" ht="55.5" customHeight="1">
      <c r="B933" s="133"/>
      <c r="C933" s="134" t="s">
        <v>1132</v>
      </c>
      <c r="D933" s="134" t="s">
        <v>143</v>
      </c>
      <c r="E933" s="135" t="s">
        <v>1133</v>
      </c>
      <c r="F933" s="136" t="s">
        <v>1134</v>
      </c>
      <c r="G933" s="137" t="s">
        <v>156</v>
      </c>
      <c r="H933" s="138">
        <v>2</v>
      </c>
      <c r="I933" s="139"/>
      <c r="J933" s="140">
        <f aca="true" t="shared" si="20" ref="J933:J942">ROUND(I933*H933,2)</f>
        <v>0</v>
      </c>
      <c r="K933" s="141"/>
      <c r="L933" s="32"/>
      <c r="M933" s="142" t="s">
        <v>1</v>
      </c>
      <c r="N933" s="143" t="s">
        <v>37</v>
      </c>
      <c r="P933" s="144">
        <f aca="true" t="shared" si="21" ref="P933:P942">O933*H933</f>
        <v>0</v>
      </c>
      <c r="Q933" s="144">
        <v>0</v>
      </c>
      <c r="R933" s="144">
        <f aca="true" t="shared" si="22" ref="R933:R942">Q933*H933</f>
        <v>0</v>
      </c>
      <c r="S933" s="144">
        <v>0</v>
      </c>
      <c r="T933" s="145">
        <f aca="true" t="shared" si="23" ref="T933:T942">S933*H933</f>
        <v>0</v>
      </c>
      <c r="AR933" s="146" t="s">
        <v>174</v>
      </c>
      <c r="AT933" s="146" t="s">
        <v>143</v>
      </c>
      <c r="AU933" s="146" t="s">
        <v>78</v>
      </c>
      <c r="AY933" s="17" t="s">
        <v>141</v>
      </c>
      <c r="BE933" s="147">
        <f aca="true" t="shared" si="24" ref="BE933:BE942">IF(N933="základní",J933,0)</f>
        <v>0</v>
      </c>
      <c r="BF933" s="147">
        <f aca="true" t="shared" si="25" ref="BF933:BF942">IF(N933="snížená",J933,0)</f>
        <v>0</v>
      </c>
      <c r="BG933" s="147">
        <f aca="true" t="shared" si="26" ref="BG933:BG942">IF(N933="zákl. přenesená",J933,0)</f>
        <v>0</v>
      </c>
      <c r="BH933" s="147">
        <f aca="true" t="shared" si="27" ref="BH933:BH942">IF(N933="sníž. přenesená",J933,0)</f>
        <v>0</v>
      </c>
      <c r="BI933" s="147">
        <f aca="true" t="shared" si="28" ref="BI933:BI942">IF(N933="nulová",J933,0)</f>
        <v>0</v>
      </c>
      <c r="BJ933" s="17" t="s">
        <v>74</v>
      </c>
      <c r="BK933" s="147">
        <f aca="true" t="shared" si="29" ref="BK933:BK942">ROUND(I933*H933,2)</f>
        <v>0</v>
      </c>
      <c r="BL933" s="17" t="s">
        <v>174</v>
      </c>
      <c r="BM933" s="146" t="s">
        <v>1135</v>
      </c>
    </row>
    <row r="934" spans="2:65" s="1" customFormat="1" ht="55.5" customHeight="1">
      <c r="B934" s="133"/>
      <c r="C934" s="134" t="s">
        <v>663</v>
      </c>
      <c r="D934" s="134" t="s">
        <v>143</v>
      </c>
      <c r="E934" s="135" t="s">
        <v>1136</v>
      </c>
      <c r="F934" s="136" t="s">
        <v>1137</v>
      </c>
      <c r="G934" s="137" t="s">
        <v>156</v>
      </c>
      <c r="H934" s="138">
        <v>2</v>
      </c>
      <c r="I934" s="139"/>
      <c r="J934" s="140">
        <f t="shared" si="20"/>
        <v>0</v>
      </c>
      <c r="K934" s="141"/>
      <c r="L934" s="32"/>
      <c r="M934" s="142" t="s">
        <v>1</v>
      </c>
      <c r="N934" s="143" t="s">
        <v>37</v>
      </c>
      <c r="P934" s="144">
        <f t="shared" si="21"/>
        <v>0</v>
      </c>
      <c r="Q934" s="144">
        <v>0</v>
      </c>
      <c r="R934" s="144">
        <f t="shared" si="22"/>
        <v>0</v>
      </c>
      <c r="S934" s="144">
        <v>0</v>
      </c>
      <c r="T934" s="145">
        <f t="shared" si="23"/>
        <v>0</v>
      </c>
      <c r="AR934" s="146" t="s">
        <v>174</v>
      </c>
      <c r="AT934" s="146" t="s">
        <v>143</v>
      </c>
      <c r="AU934" s="146" t="s">
        <v>78</v>
      </c>
      <c r="AY934" s="17" t="s">
        <v>141</v>
      </c>
      <c r="BE934" s="147">
        <f t="shared" si="24"/>
        <v>0</v>
      </c>
      <c r="BF934" s="147">
        <f t="shared" si="25"/>
        <v>0</v>
      </c>
      <c r="BG934" s="147">
        <f t="shared" si="26"/>
        <v>0</v>
      </c>
      <c r="BH934" s="147">
        <f t="shared" si="27"/>
        <v>0</v>
      </c>
      <c r="BI934" s="147">
        <f t="shared" si="28"/>
        <v>0</v>
      </c>
      <c r="BJ934" s="17" t="s">
        <v>74</v>
      </c>
      <c r="BK934" s="147">
        <f t="shared" si="29"/>
        <v>0</v>
      </c>
      <c r="BL934" s="17" t="s">
        <v>174</v>
      </c>
      <c r="BM934" s="146" t="s">
        <v>1138</v>
      </c>
    </row>
    <row r="935" spans="2:65" s="1" customFormat="1" ht="55.5" customHeight="1">
      <c r="B935" s="133"/>
      <c r="C935" s="134" t="s">
        <v>1139</v>
      </c>
      <c r="D935" s="134" t="s">
        <v>143</v>
      </c>
      <c r="E935" s="135" t="s">
        <v>1140</v>
      </c>
      <c r="F935" s="136" t="s">
        <v>1141</v>
      </c>
      <c r="G935" s="137" t="s">
        <v>156</v>
      </c>
      <c r="H935" s="138">
        <v>2</v>
      </c>
      <c r="I935" s="139"/>
      <c r="J935" s="140">
        <f t="shared" si="20"/>
        <v>0</v>
      </c>
      <c r="K935" s="141"/>
      <c r="L935" s="32"/>
      <c r="M935" s="142" t="s">
        <v>1</v>
      </c>
      <c r="N935" s="143" t="s">
        <v>37</v>
      </c>
      <c r="P935" s="144">
        <f t="shared" si="21"/>
        <v>0</v>
      </c>
      <c r="Q935" s="144">
        <v>0</v>
      </c>
      <c r="R935" s="144">
        <f t="shared" si="22"/>
        <v>0</v>
      </c>
      <c r="S935" s="144">
        <v>0</v>
      </c>
      <c r="T935" s="145">
        <f t="shared" si="23"/>
        <v>0</v>
      </c>
      <c r="AR935" s="146" t="s">
        <v>174</v>
      </c>
      <c r="AT935" s="146" t="s">
        <v>143</v>
      </c>
      <c r="AU935" s="146" t="s">
        <v>78</v>
      </c>
      <c r="AY935" s="17" t="s">
        <v>141</v>
      </c>
      <c r="BE935" s="147">
        <f t="shared" si="24"/>
        <v>0</v>
      </c>
      <c r="BF935" s="147">
        <f t="shared" si="25"/>
        <v>0</v>
      </c>
      <c r="BG935" s="147">
        <f t="shared" si="26"/>
        <v>0</v>
      </c>
      <c r="BH935" s="147">
        <f t="shared" si="27"/>
        <v>0</v>
      </c>
      <c r="BI935" s="147">
        <f t="shared" si="28"/>
        <v>0</v>
      </c>
      <c r="BJ935" s="17" t="s">
        <v>74</v>
      </c>
      <c r="BK935" s="147">
        <f t="shared" si="29"/>
        <v>0</v>
      </c>
      <c r="BL935" s="17" t="s">
        <v>174</v>
      </c>
      <c r="BM935" s="146" t="s">
        <v>1142</v>
      </c>
    </row>
    <row r="936" spans="2:65" s="1" customFormat="1" ht="55.5" customHeight="1">
      <c r="B936" s="133"/>
      <c r="C936" s="134" t="s">
        <v>667</v>
      </c>
      <c r="D936" s="134" t="s">
        <v>143</v>
      </c>
      <c r="E936" s="135" t="s">
        <v>1143</v>
      </c>
      <c r="F936" s="136" t="s">
        <v>1144</v>
      </c>
      <c r="G936" s="137" t="s">
        <v>156</v>
      </c>
      <c r="H936" s="138">
        <v>1</v>
      </c>
      <c r="I936" s="139"/>
      <c r="J936" s="140">
        <f t="shared" si="20"/>
        <v>0</v>
      </c>
      <c r="K936" s="141"/>
      <c r="L936" s="32"/>
      <c r="M936" s="142" t="s">
        <v>1</v>
      </c>
      <c r="N936" s="143" t="s">
        <v>37</v>
      </c>
      <c r="P936" s="144">
        <f t="shared" si="21"/>
        <v>0</v>
      </c>
      <c r="Q936" s="144">
        <v>0</v>
      </c>
      <c r="R936" s="144">
        <f t="shared" si="22"/>
        <v>0</v>
      </c>
      <c r="S936" s="144">
        <v>0</v>
      </c>
      <c r="T936" s="145">
        <f t="shared" si="23"/>
        <v>0</v>
      </c>
      <c r="AR936" s="146" t="s">
        <v>174</v>
      </c>
      <c r="AT936" s="146" t="s">
        <v>143</v>
      </c>
      <c r="AU936" s="146" t="s">
        <v>78</v>
      </c>
      <c r="AY936" s="17" t="s">
        <v>141</v>
      </c>
      <c r="BE936" s="147">
        <f t="shared" si="24"/>
        <v>0</v>
      </c>
      <c r="BF936" s="147">
        <f t="shared" si="25"/>
        <v>0</v>
      </c>
      <c r="BG936" s="147">
        <f t="shared" si="26"/>
        <v>0</v>
      </c>
      <c r="BH936" s="147">
        <f t="shared" si="27"/>
        <v>0</v>
      </c>
      <c r="BI936" s="147">
        <f t="shared" si="28"/>
        <v>0</v>
      </c>
      <c r="BJ936" s="17" t="s">
        <v>74</v>
      </c>
      <c r="BK936" s="147">
        <f t="shared" si="29"/>
        <v>0</v>
      </c>
      <c r="BL936" s="17" t="s">
        <v>174</v>
      </c>
      <c r="BM936" s="146" t="s">
        <v>1145</v>
      </c>
    </row>
    <row r="937" spans="2:65" s="1" customFormat="1" ht="55.5" customHeight="1">
      <c r="B937" s="133"/>
      <c r="C937" s="134" t="s">
        <v>1146</v>
      </c>
      <c r="D937" s="134" t="s">
        <v>143</v>
      </c>
      <c r="E937" s="135" t="s">
        <v>1147</v>
      </c>
      <c r="F937" s="136" t="s">
        <v>1148</v>
      </c>
      <c r="G937" s="137" t="s">
        <v>156</v>
      </c>
      <c r="H937" s="138">
        <v>2</v>
      </c>
      <c r="I937" s="139"/>
      <c r="J937" s="140">
        <f t="shared" si="20"/>
        <v>0</v>
      </c>
      <c r="K937" s="141"/>
      <c r="L937" s="32"/>
      <c r="M937" s="142" t="s">
        <v>1</v>
      </c>
      <c r="N937" s="143" t="s">
        <v>37</v>
      </c>
      <c r="P937" s="144">
        <f t="shared" si="21"/>
        <v>0</v>
      </c>
      <c r="Q937" s="144">
        <v>0</v>
      </c>
      <c r="R937" s="144">
        <f t="shared" si="22"/>
        <v>0</v>
      </c>
      <c r="S937" s="144">
        <v>0</v>
      </c>
      <c r="T937" s="145">
        <f t="shared" si="23"/>
        <v>0</v>
      </c>
      <c r="AR937" s="146" t="s">
        <v>174</v>
      </c>
      <c r="AT937" s="146" t="s">
        <v>143</v>
      </c>
      <c r="AU937" s="146" t="s">
        <v>78</v>
      </c>
      <c r="AY937" s="17" t="s">
        <v>141</v>
      </c>
      <c r="BE937" s="147">
        <f t="shared" si="24"/>
        <v>0</v>
      </c>
      <c r="BF937" s="147">
        <f t="shared" si="25"/>
        <v>0</v>
      </c>
      <c r="BG937" s="147">
        <f t="shared" si="26"/>
        <v>0</v>
      </c>
      <c r="BH937" s="147">
        <f t="shared" si="27"/>
        <v>0</v>
      </c>
      <c r="BI937" s="147">
        <f t="shared" si="28"/>
        <v>0</v>
      </c>
      <c r="BJ937" s="17" t="s">
        <v>74</v>
      </c>
      <c r="BK937" s="147">
        <f t="shared" si="29"/>
        <v>0</v>
      </c>
      <c r="BL937" s="17" t="s">
        <v>174</v>
      </c>
      <c r="BM937" s="146" t="s">
        <v>1149</v>
      </c>
    </row>
    <row r="938" spans="2:65" s="1" customFormat="1" ht="55.5" customHeight="1">
      <c r="B938" s="133"/>
      <c r="C938" s="134" t="s">
        <v>670</v>
      </c>
      <c r="D938" s="134" t="s">
        <v>143</v>
      </c>
      <c r="E938" s="135" t="s">
        <v>1150</v>
      </c>
      <c r="F938" s="136" t="s">
        <v>1151</v>
      </c>
      <c r="G938" s="137" t="s">
        <v>156</v>
      </c>
      <c r="H938" s="138">
        <v>2</v>
      </c>
      <c r="I938" s="139"/>
      <c r="J938" s="140">
        <f t="shared" si="20"/>
        <v>0</v>
      </c>
      <c r="K938" s="141"/>
      <c r="L938" s="32"/>
      <c r="M938" s="142" t="s">
        <v>1</v>
      </c>
      <c r="N938" s="143" t="s">
        <v>37</v>
      </c>
      <c r="P938" s="144">
        <f t="shared" si="21"/>
        <v>0</v>
      </c>
      <c r="Q938" s="144">
        <v>0</v>
      </c>
      <c r="R938" s="144">
        <f t="shared" si="22"/>
        <v>0</v>
      </c>
      <c r="S938" s="144">
        <v>0</v>
      </c>
      <c r="T938" s="145">
        <f t="shared" si="23"/>
        <v>0</v>
      </c>
      <c r="AR938" s="146" t="s">
        <v>174</v>
      </c>
      <c r="AT938" s="146" t="s">
        <v>143</v>
      </c>
      <c r="AU938" s="146" t="s">
        <v>78</v>
      </c>
      <c r="AY938" s="17" t="s">
        <v>141</v>
      </c>
      <c r="BE938" s="147">
        <f t="shared" si="24"/>
        <v>0</v>
      </c>
      <c r="BF938" s="147">
        <f t="shared" si="25"/>
        <v>0</v>
      </c>
      <c r="BG938" s="147">
        <f t="shared" si="26"/>
        <v>0</v>
      </c>
      <c r="BH938" s="147">
        <f t="shared" si="27"/>
        <v>0</v>
      </c>
      <c r="BI938" s="147">
        <f t="shared" si="28"/>
        <v>0</v>
      </c>
      <c r="BJ938" s="17" t="s">
        <v>74</v>
      </c>
      <c r="BK938" s="147">
        <f t="shared" si="29"/>
        <v>0</v>
      </c>
      <c r="BL938" s="17" t="s">
        <v>174</v>
      </c>
      <c r="BM938" s="146" t="s">
        <v>1152</v>
      </c>
    </row>
    <row r="939" spans="2:65" s="1" customFormat="1" ht="55.5" customHeight="1">
      <c r="B939" s="133"/>
      <c r="C939" s="134" t="s">
        <v>1153</v>
      </c>
      <c r="D939" s="134" t="s">
        <v>143</v>
      </c>
      <c r="E939" s="135" t="s">
        <v>1154</v>
      </c>
      <c r="F939" s="136" t="s">
        <v>1155</v>
      </c>
      <c r="G939" s="137" t="s">
        <v>156</v>
      </c>
      <c r="H939" s="138">
        <v>1</v>
      </c>
      <c r="I939" s="139"/>
      <c r="J939" s="140">
        <f t="shared" si="20"/>
        <v>0</v>
      </c>
      <c r="K939" s="141"/>
      <c r="L939" s="32"/>
      <c r="M939" s="142" t="s">
        <v>1</v>
      </c>
      <c r="N939" s="143" t="s">
        <v>37</v>
      </c>
      <c r="P939" s="144">
        <f t="shared" si="21"/>
        <v>0</v>
      </c>
      <c r="Q939" s="144">
        <v>0</v>
      </c>
      <c r="R939" s="144">
        <f t="shared" si="22"/>
        <v>0</v>
      </c>
      <c r="S939" s="144">
        <v>0</v>
      </c>
      <c r="T939" s="145">
        <f t="shared" si="23"/>
        <v>0</v>
      </c>
      <c r="AR939" s="146" t="s">
        <v>174</v>
      </c>
      <c r="AT939" s="146" t="s">
        <v>143</v>
      </c>
      <c r="AU939" s="146" t="s">
        <v>78</v>
      </c>
      <c r="AY939" s="17" t="s">
        <v>141</v>
      </c>
      <c r="BE939" s="147">
        <f t="shared" si="24"/>
        <v>0</v>
      </c>
      <c r="BF939" s="147">
        <f t="shared" si="25"/>
        <v>0</v>
      </c>
      <c r="BG939" s="147">
        <f t="shared" si="26"/>
        <v>0</v>
      </c>
      <c r="BH939" s="147">
        <f t="shared" si="27"/>
        <v>0</v>
      </c>
      <c r="BI939" s="147">
        <f t="shared" si="28"/>
        <v>0</v>
      </c>
      <c r="BJ939" s="17" t="s">
        <v>74</v>
      </c>
      <c r="BK939" s="147">
        <f t="shared" si="29"/>
        <v>0</v>
      </c>
      <c r="BL939" s="17" t="s">
        <v>174</v>
      </c>
      <c r="BM939" s="146" t="s">
        <v>1156</v>
      </c>
    </row>
    <row r="940" spans="2:65" s="1" customFormat="1" ht="55.5" customHeight="1">
      <c r="B940" s="133"/>
      <c r="C940" s="134" t="s">
        <v>674</v>
      </c>
      <c r="D940" s="134" t="s">
        <v>143</v>
      </c>
      <c r="E940" s="135" t="s">
        <v>1157</v>
      </c>
      <c r="F940" s="136" t="s">
        <v>1158</v>
      </c>
      <c r="G940" s="137" t="s">
        <v>156</v>
      </c>
      <c r="H940" s="138">
        <v>1</v>
      </c>
      <c r="I940" s="139"/>
      <c r="J940" s="140">
        <f t="shared" si="20"/>
        <v>0</v>
      </c>
      <c r="K940" s="141"/>
      <c r="L940" s="32"/>
      <c r="M940" s="142" t="s">
        <v>1</v>
      </c>
      <c r="N940" s="143" t="s">
        <v>37</v>
      </c>
      <c r="P940" s="144">
        <f t="shared" si="21"/>
        <v>0</v>
      </c>
      <c r="Q940" s="144">
        <v>0</v>
      </c>
      <c r="R940" s="144">
        <f t="shared" si="22"/>
        <v>0</v>
      </c>
      <c r="S940" s="144">
        <v>0</v>
      </c>
      <c r="T940" s="145">
        <f t="shared" si="23"/>
        <v>0</v>
      </c>
      <c r="AR940" s="146" t="s">
        <v>174</v>
      </c>
      <c r="AT940" s="146" t="s">
        <v>143</v>
      </c>
      <c r="AU940" s="146" t="s">
        <v>78</v>
      </c>
      <c r="AY940" s="17" t="s">
        <v>141</v>
      </c>
      <c r="BE940" s="147">
        <f t="shared" si="24"/>
        <v>0</v>
      </c>
      <c r="BF940" s="147">
        <f t="shared" si="25"/>
        <v>0</v>
      </c>
      <c r="BG940" s="147">
        <f t="shared" si="26"/>
        <v>0</v>
      </c>
      <c r="BH940" s="147">
        <f t="shared" si="27"/>
        <v>0</v>
      </c>
      <c r="BI940" s="147">
        <f t="shared" si="28"/>
        <v>0</v>
      </c>
      <c r="BJ940" s="17" t="s">
        <v>74</v>
      </c>
      <c r="BK940" s="147">
        <f t="shared" si="29"/>
        <v>0</v>
      </c>
      <c r="BL940" s="17" t="s">
        <v>174</v>
      </c>
      <c r="BM940" s="146" t="s">
        <v>1159</v>
      </c>
    </row>
    <row r="941" spans="2:65" s="1" customFormat="1" ht="49" customHeight="1">
      <c r="B941" s="133"/>
      <c r="C941" s="134" t="s">
        <v>1160</v>
      </c>
      <c r="D941" s="134" t="s">
        <v>143</v>
      </c>
      <c r="E941" s="135" t="s">
        <v>1161</v>
      </c>
      <c r="F941" s="136" t="s">
        <v>1162</v>
      </c>
      <c r="G941" s="137" t="s">
        <v>156</v>
      </c>
      <c r="H941" s="138">
        <v>2</v>
      </c>
      <c r="I941" s="139"/>
      <c r="J941" s="140">
        <f t="shared" si="20"/>
        <v>0</v>
      </c>
      <c r="K941" s="141"/>
      <c r="L941" s="32"/>
      <c r="M941" s="142" t="s">
        <v>1</v>
      </c>
      <c r="N941" s="143" t="s">
        <v>37</v>
      </c>
      <c r="P941" s="144">
        <f t="shared" si="21"/>
        <v>0</v>
      </c>
      <c r="Q941" s="144">
        <v>0</v>
      </c>
      <c r="R941" s="144">
        <f t="shared" si="22"/>
        <v>0</v>
      </c>
      <c r="S941" s="144">
        <v>0</v>
      </c>
      <c r="T941" s="145">
        <f t="shared" si="23"/>
        <v>0</v>
      </c>
      <c r="AR941" s="146" t="s">
        <v>174</v>
      </c>
      <c r="AT941" s="146" t="s">
        <v>143</v>
      </c>
      <c r="AU941" s="146" t="s">
        <v>78</v>
      </c>
      <c r="AY941" s="17" t="s">
        <v>141</v>
      </c>
      <c r="BE941" s="147">
        <f t="shared" si="24"/>
        <v>0</v>
      </c>
      <c r="BF941" s="147">
        <f t="shared" si="25"/>
        <v>0</v>
      </c>
      <c r="BG941" s="147">
        <f t="shared" si="26"/>
        <v>0</v>
      </c>
      <c r="BH941" s="147">
        <f t="shared" si="27"/>
        <v>0</v>
      </c>
      <c r="BI941" s="147">
        <f t="shared" si="28"/>
        <v>0</v>
      </c>
      <c r="BJ941" s="17" t="s">
        <v>74</v>
      </c>
      <c r="BK941" s="147">
        <f t="shared" si="29"/>
        <v>0</v>
      </c>
      <c r="BL941" s="17" t="s">
        <v>174</v>
      </c>
      <c r="BM941" s="146" t="s">
        <v>1163</v>
      </c>
    </row>
    <row r="942" spans="2:65" s="1" customFormat="1" ht="24.15" customHeight="1">
      <c r="B942" s="133"/>
      <c r="C942" s="134" t="s">
        <v>677</v>
      </c>
      <c r="D942" s="134" t="s">
        <v>143</v>
      </c>
      <c r="E942" s="135" t="s">
        <v>1164</v>
      </c>
      <c r="F942" s="136" t="s">
        <v>1165</v>
      </c>
      <c r="G942" s="137" t="s">
        <v>231</v>
      </c>
      <c r="H942" s="138">
        <v>0.2</v>
      </c>
      <c r="I942" s="139"/>
      <c r="J942" s="140">
        <f t="shared" si="20"/>
        <v>0</v>
      </c>
      <c r="K942" s="141"/>
      <c r="L942" s="32"/>
      <c r="M942" s="142" t="s">
        <v>1</v>
      </c>
      <c r="N942" s="143" t="s">
        <v>37</v>
      </c>
      <c r="P942" s="144">
        <f t="shared" si="21"/>
        <v>0</v>
      </c>
      <c r="Q942" s="144">
        <v>0</v>
      </c>
      <c r="R942" s="144">
        <f t="shared" si="22"/>
        <v>0</v>
      </c>
      <c r="S942" s="144">
        <v>0</v>
      </c>
      <c r="T942" s="145">
        <f t="shared" si="23"/>
        <v>0</v>
      </c>
      <c r="AR942" s="146" t="s">
        <v>174</v>
      </c>
      <c r="AT942" s="146" t="s">
        <v>143</v>
      </c>
      <c r="AU942" s="146" t="s">
        <v>78</v>
      </c>
      <c r="AY942" s="17" t="s">
        <v>141</v>
      </c>
      <c r="BE942" s="147">
        <f t="shared" si="24"/>
        <v>0</v>
      </c>
      <c r="BF942" s="147">
        <f t="shared" si="25"/>
        <v>0</v>
      </c>
      <c r="BG942" s="147">
        <f t="shared" si="26"/>
        <v>0</v>
      </c>
      <c r="BH942" s="147">
        <f t="shared" si="27"/>
        <v>0</v>
      </c>
      <c r="BI942" s="147">
        <f t="shared" si="28"/>
        <v>0</v>
      </c>
      <c r="BJ942" s="17" t="s">
        <v>74</v>
      </c>
      <c r="BK942" s="147">
        <f t="shared" si="29"/>
        <v>0</v>
      </c>
      <c r="BL942" s="17" t="s">
        <v>174</v>
      </c>
      <c r="BM942" s="146" t="s">
        <v>1166</v>
      </c>
    </row>
    <row r="943" spans="2:63" s="11" customFormat="1" ht="22.75" customHeight="1">
      <c r="B943" s="121"/>
      <c r="D943" s="122" t="s">
        <v>69</v>
      </c>
      <c r="E943" s="131" t="s">
        <v>1167</v>
      </c>
      <c r="F943" s="131" t="s">
        <v>1168</v>
      </c>
      <c r="I943" s="124"/>
      <c r="J943" s="132">
        <f>BK943</f>
        <v>0</v>
      </c>
      <c r="L943" s="121"/>
      <c r="M943" s="126"/>
      <c r="P943" s="127">
        <f>SUM(P944:P973)</f>
        <v>0</v>
      </c>
      <c r="R943" s="127">
        <f>SUM(R944:R973)</f>
        <v>0</v>
      </c>
      <c r="T943" s="128">
        <f>SUM(T944:T973)</f>
        <v>0</v>
      </c>
      <c r="AR943" s="122" t="s">
        <v>74</v>
      </c>
      <c r="AT943" s="129" t="s">
        <v>69</v>
      </c>
      <c r="AU943" s="129" t="s">
        <v>74</v>
      </c>
      <c r="AY943" s="122" t="s">
        <v>141</v>
      </c>
      <c r="BK943" s="130">
        <f>SUM(BK944:BK973)</f>
        <v>0</v>
      </c>
    </row>
    <row r="944" spans="2:65" s="1" customFormat="1" ht="37.75" customHeight="1">
      <c r="B944" s="133"/>
      <c r="C944" s="134" t="s">
        <v>1169</v>
      </c>
      <c r="D944" s="134" t="s">
        <v>143</v>
      </c>
      <c r="E944" s="135" t="s">
        <v>1170</v>
      </c>
      <c r="F944" s="136" t="s">
        <v>1171</v>
      </c>
      <c r="G944" s="137" t="s">
        <v>662</v>
      </c>
      <c r="H944" s="138">
        <v>1</v>
      </c>
      <c r="I944" s="139"/>
      <c r="J944" s="140">
        <f>ROUND(I944*H944,2)</f>
        <v>0</v>
      </c>
      <c r="K944" s="141"/>
      <c r="L944" s="32"/>
      <c r="M944" s="142" t="s">
        <v>1</v>
      </c>
      <c r="N944" s="143" t="s">
        <v>37</v>
      </c>
      <c r="P944" s="144">
        <f>O944*H944</f>
        <v>0</v>
      </c>
      <c r="Q944" s="144">
        <v>0</v>
      </c>
      <c r="R944" s="144">
        <f>Q944*H944</f>
        <v>0</v>
      </c>
      <c r="S944" s="144">
        <v>0</v>
      </c>
      <c r="T944" s="145">
        <f>S944*H944</f>
        <v>0</v>
      </c>
      <c r="AR944" s="146" t="s">
        <v>82</v>
      </c>
      <c r="AT944" s="146" t="s">
        <v>143</v>
      </c>
      <c r="AU944" s="146" t="s">
        <v>78</v>
      </c>
      <c r="AY944" s="17" t="s">
        <v>141</v>
      </c>
      <c r="BE944" s="147">
        <f>IF(N944="základní",J944,0)</f>
        <v>0</v>
      </c>
      <c r="BF944" s="147">
        <f>IF(N944="snížená",J944,0)</f>
        <v>0</v>
      </c>
      <c r="BG944" s="147">
        <f>IF(N944="zákl. přenesená",J944,0)</f>
        <v>0</v>
      </c>
      <c r="BH944" s="147">
        <f>IF(N944="sníž. přenesená",J944,0)</f>
        <v>0</v>
      </c>
      <c r="BI944" s="147">
        <f>IF(N944="nulová",J944,0)</f>
        <v>0</v>
      </c>
      <c r="BJ944" s="17" t="s">
        <v>74</v>
      </c>
      <c r="BK944" s="147">
        <f>ROUND(I944*H944,2)</f>
        <v>0</v>
      </c>
      <c r="BL944" s="17" t="s">
        <v>82</v>
      </c>
      <c r="BM944" s="146" t="s">
        <v>1172</v>
      </c>
    </row>
    <row r="945" spans="2:65" s="1" customFormat="1" ht="33" customHeight="1">
      <c r="B945" s="133"/>
      <c r="C945" s="134" t="s">
        <v>681</v>
      </c>
      <c r="D945" s="134" t="s">
        <v>143</v>
      </c>
      <c r="E945" s="135" t="s">
        <v>1173</v>
      </c>
      <c r="F945" s="136" t="s">
        <v>1174</v>
      </c>
      <c r="G945" s="137" t="s">
        <v>662</v>
      </c>
      <c r="H945" s="138">
        <v>1</v>
      </c>
      <c r="I945" s="139"/>
      <c r="J945" s="140">
        <f>ROUND(I945*H945,2)</f>
        <v>0</v>
      </c>
      <c r="K945" s="141"/>
      <c r="L945" s="32"/>
      <c r="M945" s="142" t="s">
        <v>1</v>
      </c>
      <c r="N945" s="143" t="s">
        <v>37</v>
      </c>
      <c r="P945" s="144">
        <f>O945*H945</f>
        <v>0</v>
      </c>
      <c r="Q945" s="144">
        <v>0</v>
      </c>
      <c r="R945" s="144">
        <f>Q945*H945</f>
        <v>0</v>
      </c>
      <c r="S945" s="144">
        <v>0</v>
      </c>
      <c r="T945" s="145">
        <f>S945*H945</f>
        <v>0</v>
      </c>
      <c r="AR945" s="146" t="s">
        <v>82</v>
      </c>
      <c r="AT945" s="146" t="s">
        <v>143</v>
      </c>
      <c r="AU945" s="146" t="s">
        <v>78</v>
      </c>
      <c r="AY945" s="17" t="s">
        <v>141</v>
      </c>
      <c r="BE945" s="147">
        <f>IF(N945="základní",J945,0)</f>
        <v>0</v>
      </c>
      <c r="BF945" s="147">
        <f>IF(N945="snížená",J945,0)</f>
        <v>0</v>
      </c>
      <c r="BG945" s="147">
        <f>IF(N945="zákl. přenesená",J945,0)</f>
        <v>0</v>
      </c>
      <c r="BH945" s="147">
        <f>IF(N945="sníž. přenesená",J945,0)</f>
        <v>0</v>
      </c>
      <c r="BI945" s="147">
        <f>IF(N945="nulová",J945,0)</f>
        <v>0</v>
      </c>
      <c r="BJ945" s="17" t="s">
        <v>74</v>
      </c>
      <c r="BK945" s="147">
        <f>ROUND(I945*H945,2)</f>
        <v>0</v>
      </c>
      <c r="BL945" s="17" t="s">
        <v>82</v>
      </c>
      <c r="BM945" s="146" t="s">
        <v>1175</v>
      </c>
    </row>
    <row r="946" spans="2:65" s="1" customFormat="1" ht="37.75" customHeight="1">
      <c r="B946" s="133"/>
      <c r="C946" s="134" t="s">
        <v>1176</v>
      </c>
      <c r="D946" s="134" t="s">
        <v>143</v>
      </c>
      <c r="E946" s="135" t="s">
        <v>1177</v>
      </c>
      <c r="F946" s="136" t="s">
        <v>1178</v>
      </c>
      <c r="G946" s="137" t="s">
        <v>662</v>
      </c>
      <c r="H946" s="138">
        <v>1</v>
      </c>
      <c r="I946" s="139"/>
      <c r="J946" s="140">
        <f>ROUND(I946*H946,2)</f>
        <v>0</v>
      </c>
      <c r="K946" s="141"/>
      <c r="L946" s="32"/>
      <c r="M946" s="142" t="s">
        <v>1</v>
      </c>
      <c r="N946" s="143" t="s">
        <v>37</v>
      </c>
      <c r="P946" s="144">
        <f>O946*H946</f>
        <v>0</v>
      </c>
      <c r="Q946" s="144">
        <v>0</v>
      </c>
      <c r="R946" s="144">
        <f>Q946*H946</f>
        <v>0</v>
      </c>
      <c r="S946" s="144">
        <v>0</v>
      </c>
      <c r="T946" s="145">
        <f>S946*H946</f>
        <v>0</v>
      </c>
      <c r="AR946" s="146" t="s">
        <v>82</v>
      </c>
      <c r="AT946" s="146" t="s">
        <v>143</v>
      </c>
      <c r="AU946" s="146" t="s">
        <v>78</v>
      </c>
      <c r="AY946" s="17" t="s">
        <v>141</v>
      </c>
      <c r="BE946" s="147">
        <f>IF(N946="základní",J946,0)</f>
        <v>0</v>
      </c>
      <c r="BF946" s="147">
        <f>IF(N946="snížená",J946,0)</f>
        <v>0</v>
      </c>
      <c r="BG946" s="147">
        <f>IF(N946="zákl. přenesená",J946,0)</f>
        <v>0</v>
      </c>
      <c r="BH946" s="147">
        <f>IF(N946="sníž. přenesená",J946,0)</f>
        <v>0</v>
      </c>
      <c r="BI946" s="147">
        <f>IF(N946="nulová",J946,0)</f>
        <v>0</v>
      </c>
      <c r="BJ946" s="17" t="s">
        <v>74</v>
      </c>
      <c r="BK946" s="147">
        <f>ROUND(I946*H946,2)</f>
        <v>0</v>
      </c>
      <c r="BL946" s="17" t="s">
        <v>82</v>
      </c>
      <c r="BM946" s="146" t="s">
        <v>1179</v>
      </c>
    </row>
    <row r="947" spans="2:65" s="1" customFormat="1" ht="37.75" customHeight="1">
      <c r="B947" s="133"/>
      <c r="C947" s="134" t="s">
        <v>684</v>
      </c>
      <c r="D947" s="134" t="s">
        <v>143</v>
      </c>
      <c r="E947" s="135" t="s">
        <v>1180</v>
      </c>
      <c r="F947" s="136" t="s">
        <v>1181</v>
      </c>
      <c r="G947" s="137" t="s">
        <v>380</v>
      </c>
      <c r="H947" s="138">
        <v>121.3</v>
      </c>
      <c r="I947" s="139"/>
      <c r="J947" s="140">
        <f>ROUND(I947*H947,2)</f>
        <v>0</v>
      </c>
      <c r="K947" s="141"/>
      <c r="L947" s="32"/>
      <c r="M947" s="142" t="s">
        <v>1</v>
      </c>
      <c r="N947" s="143" t="s">
        <v>37</v>
      </c>
      <c r="P947" s="144">
        <f>O947*H947</f>
        <v>0</v>
      </c>
      <c r="Q947" s="144">
        <v>0</v>
      </c>
      <c r="R947" s="144">
        <f>Q947*H947</f>
        <v>0</v>
      </c>
      <c r="S947" s="144">
        <v>0</v>
      </c>
      <c r="T947" s="145">
        <f>S947*H947</f>
        <v>0</v>
      </c>
      <c r="AR947" s="146" t="s">
        <v>82</v>
      </c>
      <c r="AT947" s="146" t="s">
        <v>143</v>
      </c>
      <c r="AU947" s="146" t="s">
        <v>78</v>
      </c>
      <c r="AY947" s="17" t="s">
        <v>141</v>
      </c>
      <c r="BE947" s="147">
        <f>IF(N947="základní",J947,0)</f>
        <v>0</v>
      </c>
      <c r="BF947" s="147">
        <f>IF(N947="snížená",J947,0)</f>
        <v>0</v>
      </c>
      <c r="BG947" s="147">
        <f>IF(N947="zákl. přenesená",J947,0)</f>
        <v>0</v>
      </c>
      <c r="BH947" s="147">
        <f>IF(N947="sníž. přenesená",J947,0)</f>
        <v>0</v>
      </c>
      <c r="BI947" s="147">
        <f>IF(N947="nulová",J947,0)</f>
        <v>0</v>
      </c>
      <c r="BJ947" s="17" t="s">
        <v>74</v>
      </c>
      <c r="BK947" s="147">
        <f>ROUND(I947*H947,2)</f>
        <v>0</v>
      </c>
      <c r="BL947" s="17" t="s">
        <v>82</v>
      </c>
      <c r="BM947" s="146" t="s">
        <v>1182</v>
      </c>
    </row>
    <row r="948" spans="2:51" s="12" customFormat="1" ht="12">
      <c r="B948" s="148"/>
      <c r="D948" s="149" t="s">
        <v>147</v>
      </c>
      <c r="E948" s="150" t="s">
        <v>1</v>
      </c>
      <c r="F948" s="151" t="s">
        <v>778</v>
      </c>
      <c r="H948" s="150" t="s">
        <v>1</v>
      </c>
      <c r="I948" s="152"/>
      <c r="L948" s="148"/>
      <c r="M948" s="153"/>
      <c r="T948" s="154"/>
      <c r="AT948" s="150" t="s">
        <v>147</v>
      </c>
      <c r="AU948" s="150" t="s">
        <v>78</v>
      </c>
      <c r="AV948" s="12" t="s">
        <v>74</v>
      </c>
      <c r="AW948" s="12" t="s">
        <v>29</v>
      </c>
      <c r="AX948" s="12" t="s">
        <v>70</v>
      </c>
      <c r="AY948" s="150" t="s">
        <v>141</v>
      </c>
    </row>
    <row r="949" spans="2:51" s="13" customFormat="1" ht="12">
      <c r="B949" s="155"/>
      <c r="D949" s="149" t="s">
        <v>147</v>
      </c>
      <c r="E949" s="156" t="s">
        <v>1</v>
      </c>
      <c r="F949" s="157" t="s">
        <v>1183</v>
      </c>
      <c r="H949" s="158">
        <v>11.8</v>
      </c>
      <c r="I949" s="159"/>
      <c r="L949" s="155"/>
      <c r="M949" s="160"/>
      <c r="T949" s="161"/>
      <c r="AT949" s="156" t="s">
        <v>147</v>
      </c>
      <c r="AU949" s="156" t="s">
        <v>78</v>
      </c>
      <c r="AV949" s="13" t="s">
        <v>78</v>
      </c>
      <c r="AW949" s="13" t="s">
        <v>29</v>
      </c>
      <c r="AX949" s="13" t="s">
        <v>70</v>
      </c>
      <c r="AY949" s="156" t="s">
        <v>141</v>
      </c>
    </row>
    <row r="950" spans="2:51" s="13" customFormat="1" ht="12">
      <c r="B950" s="155"/>
      <c r="D950" s="149" t="s">
        <v>147</v>
      </c>
      <c r="E950" s="156" t="s">
        <v>1</v>
      </c>
      <c r="F950" s="157" t="s">
        <v>1184</v>
      </c>
      <c r="H950" s="158">
        <v>10.1</v>
      </c>
      <c r="I950" s="159"/>
      <c r="L950" s="155"/>
      <c r="M950" s="160"/>
      <c r="T950" s="161"/>
      <c r="AT950" s="156" t="s">
        <v>147</v>
      </c>
      <c r="AU950" s="156" t="s">
        <v>78</v>
      </c>
      <c r="AV950" s="13" t="s">
        <v>78</v>
      </c>
      <c r="AW950" s="13" t="s">
        <v>29</v>
      </c>
      <c r="AX950" s="13" t="s">
        <v>70</v>
      </c>
      <c r="AY950" s="156" t="s">
        <v>141</v>
      </c>
    </row>
    <row r="951" spans="2:51" s="13" customFormat="1" ht="12">
      <c r="B951" s="155"/>
      <c r="D951" s="149" t="s">
        <v>147</v>
      </c>
      <c r="E951" s="156" t="s">
        <v>1</v>
      </c>
      <c r="F951" s="157" t="s">
        <v>1185</v>
      </c>
      <c r="H951" s="158">
        <v>22.2</v>
      </c>
      <c r="I951" s="159"/>
      <c r="L951" s="155"/>
      <c r="M951" s="160"/>
      <c r="T951" s="161"/>
      <c r="AT951" s="156" t="s">
        <v>147</v>
      </c>
      <c r="AU951" s="156" t="s">
        <v>78</v>
      </c>
      <c r="AV951" s="13" t="s">
        <v>78</v>
      </c>
      <c r="AW951" s="13" t="s">
        <v>29</v>
      </c>
      <c r="AX951" s="13" t="s">
        <v>70</v>
      </c>
      <c r="AY951" s="156" t="s">
        <v>141</v>
      </c>
    </row>
    <row r="952" spans="2:51" s="13" customFormat="1" ht="12">
      <c r="B952" s="155"/>
      <c r="D952" s="149" t="s">
        <v>147</v>
      </c>
      <c r="E952" s="156" t="s">
        <v>1</v>
      </c>
      <c r="F952" s="157" t="s">
        <v>1186</v>
      </c>
      <c r="H952" s="158">
        <v>14.5</v>
      </c>
      <c r="I952" s="159"/>
      <c r="L952" s="155"/>
      <c r="M952" s="160"/>
      <c r="T952" s="161"/>
      <c r="AT952" s="156" t="s">
        <v>147</v>
      </c>
      <c r="AU952" s="156" t="s">
        <v>78</v>
      </c>
      <c r="AV952" s="13" t="s">
        <v>78</v>
      </c>
      <c r="AW952" s="13" t="s">
        <v>29</v>
      </c>
      <c r="AX952" s="13" t="s">
        <v>70</v>
      </c>
      <c r="AY952" s="156" t="s">
        <v>141</v>
      </c>
    </row>
    <row r="953" spans="2:51" s="13" customFormat="1" ht="12">
      <c r="B953" s="155"/>
      <c r="D953" s="149" t="s">
        <v>147</v>
      </c>
      <c r="E953" s="156" t="s">
        <v>1</v>
      </c>
      <c r="F953" s="157" t="s">
        <v>1187</v>
      </c>
      <c r="H953" s="158">
        <v>16.8</v>
      </c>
      <c r="I953" s="159"/>
      <c r="L953" s="155"/>
      <c r="M953" s="160"/>
      <c r="T953" s="161"/>
      <c r="AT953" s="156" t="s">
        <v>147</v>
      </c>
      <c r="AU953" s="156" t="s">
        <v>78</v>
      </c>
      <c r="AV953" s="13" t="s">
        <v>78</v>
      </c>
      <c r="AW953" s="13" t="s">
        <v>29</v>
      </c>
      <c r="AX953" s="13" t="s">
        <v>70</v>
      </c>
      <c r="AY953" s="156" t="s">
        <v>141</v>
      </c>
    </row>
    <row r="954" spans="2:51" s="13" customFormat="1" ht="12">
      <c r="B954" s="155"/>
      <c r="D954" s="149" t="s">
        <v>147</v>
      </c>
      <c r="E954" s="156" t="s">
        <v>1</v>
      </c>
      <c r="F954" s="157" t="s">
        <v>1188</v>
      </c>
      <c r="H954" s="158">
        <v>9.3</v>
      </c>
      <c r="I954" s="159"/>
      <c r="L954" s="155"/>
      <c r="M954" s="160"/>
      <c r="T954" s="161"/>
      <c r="AT954" s="156" t="s">
        <v>147</v>
      </c>
      <c r="AU954" s="156" t="s">
        <v>78</v>
      </c>
      <c r="AV954" s="13" t="s">
        <v>78</v>
      </c>
      <c r="AW954" s="13" t="s">
        <v>29</v>
      </c>
      <c r="AX954" s="13" t="s">
        <v>70</v>
      </c>
      <c r="AY954" s="156" t="s">
        <v>141</v>
      </c>
    </row>
    <row r="955" spans="2:51" s="13" customFormat="1" ht="12">
      <c r="B955" s="155"/>
      <c r="D955" s="149" t="s">
        <v>147</v>
      </c>
      <c r="E955" s="156" t="s">
        <v>1</v>
      </c>
      <c r="F955" s="157" t="s">
        <v>1189</v>
      </c>
      <c r="H955" s="158">
        <v>19.4</v>
      </c>
      <c r="I955" s="159"/>
      <c r="L955" s="155"/>
      <c r="M955" s="160"/>
      <c r="T955" s="161"/>
      <c r="AT955" s="156" t="s">
        <v>147</v>
      </c>
      <c r="AU955" s="156" t="s">
        <v>78</v>
      </c>
      <c r="AV955" s="13" t="s">
        <v>78</v>
      </c>
      <c r="AW955" s="13" t="s">
        <v>29</v>
      </c>
      <c r="AX955" s="13" t="s">
        <v>70</v>
      </c>
      <c r="AY955" s="156" t="s">
        <v>141</v>
      </c>
    </row>
    <row r="956" spans="2:51" s="13" customFormat="1" ht="12">
      <c r="B956" s="155"/>
      <c r="D956" s="149" t="s">
        <v>147</v>
      </c>
      <c r="E956" s="156" t="s">
        <v>1</v>
      </c>
      <c r="F956" s="157" t="s">
        <v>1190</v>
      </c>
      <c r="H956" s="158">
        <v>17.2</v>
      </c>
      <c r="I956" s="159"/>
      <c r="L956" s="155"/>
      <c r="M956" s="160"/>
      <c r="T956" s="161"/>
      <c r="AT956" s="156" t="s">
        <v>147</v>
      </c>
      <c r="AU956" s="156" t="s">
        <v>78</v>
      </c>
      <c r="AV956" s="13" t="s">
        <v>78</v>
      </c>
      <c r="AW956" s="13" t="s">
        <v>29</v>
      </c>
      <c r="AX956" s="13" t="s">
        <v>70</v>
      </c>
      <c r="AY956" s="156" t="s">
        <v>141</v>
      </c>
    </row>
    <row r="957" spans="2:51" s="14" customFormat="1" ht="12">
      <c r="B957" s="162"/>
      <c r="D957" s="149" t="s">
        <v>147</v>
      </c>
      <c r="E957" s="163" t="s">
        <v>1</v>
      </c>
      <c r="F957" s="164" t="s">
        <v>151</v>
      </c>
      <c r="H957" s="165">
        <v>121.3</v>
      </c>
      <c r="I957" s="166"/>
      <c r="L957" s="162"/>
      <c r="M957" s="167"/>
      <c r="T957" s="168"/>
      <c r="AT957" s="163" t="s">
        <v>147</v>
      </c>
      <c r="AU957" s="163" t="s">
        <v>78</v>
      </c>
      <c r="AV957" s="14" t="s">
        <v>82</v>
      </c>
      <c r="AW957" s="14" t="s">
        <v>29</v>
      </c>
      <c r="AX957" s="14" t="s">
        <v>74</v>
      </c>
      <c r="AY957" s="163" t="s">
        <v>141</v>
      </c>
    </row>
    <row r="958" spans="2:65" s="1" customFormat="1" ht="49" customHeight="1">
      <c r="B958" s="133"/>
      <c r="C958" s="134" t="s">
        <v>1191</v>
      </c>
      <c r="D958" s="134" t="s">
        <v>143</v>
      </c>
      <c r="E958" s="135" t="s">
        <v>1192</v>
      </c>
      <c r="F958" s="136" t="s">
        <v>1193</v>
      </c>
      <c r="G958" s="137" t="s">
        <v>156</v>
      </c>
      <c r="H958" s="138">
        <v>4</v>
      </c>
      <c r="I958" s="139"/>
      <c r="J958" s="140">
        <f>ROUND(I958*H958,2)</f>
        <v>0</v>
      </c>
      <c r="K958" s="141"/>
      <c r="L958" s="32"/>
      <c r="M958" s="142" t="s">
        <v>1</v>
      </c>
      <c r="N958" s="143" t="s">
        <v>37</v>
      </c>
      <c r="P958" s="144">
        <f>O958*H958</f>
        <v>0</v>
      </c>
      <c r="Q958" s="144">
        <v>0</v>
      </c>
      <c r="R958" s="144">
        <f>Q958*H958</f>
        <v>0</v>
      </c>
      <c r="S958" s="144">
        <v>0</v>
      </c>
      <c r="T958" s="145">
        <f>S958*H958</f>
        <v>0</v>
      </c>
      <c r="AR958" s="146" t="s">
        <v>82</v>
      </c>
      <c r="AT958" s="146" t="s">
        <v>143</v>
      </c>
      <c r="AU958" s="146" t="s">
        <v>78</v>
      </c>
      <c r="AY958" s="17" t="s">
        <v>141</v>
      </c>
      <c r="BE958" s="147">
        <f>IF(N958="základní",J958,0)</f>
        <v>0</v>
      </c>
      <c r="BF958" s="147">
        <f>IF(N958="snížená",J958,0)</f>
        <v>0</v>
      </c>
      <c r="BG958" s="147">
        <f>IF(N958="zákl. přenesená",J958,0)</f>
        <v>0</v>
      </c>
      <c r="BH958" s="147">
        <f>IF(N958="sníž. přenesená",J958,0)</f>
        <v>0</v>
      </c>
      <c r="BI958" s="147">
        <f>IF(N958="nulová",J958,0)</f>
        <v>0</v>
      </c>
      <c r="BJ958" s="17" t="s">
        <v>74</v>
      </c>
      <c r="BK958" s="147">
        <f>ROUND(I958*H958,2)</f>
        <v>0</v>
      </c>
      <c r="BL958" s="17" t="s">
        <v>82</v>
      </c>
      <c r="BM958" s="146" t="s">
        <v>1194</v>
      </c>
    </row>
    <row r="959" spans="2:65" s="1" customFormat="1" ht="49" customHeight="1">
      <c r="B959" s="133"/>
      <c r="C959" s="134" t="s">
        <v>688</v>
      </c>
      <c r="D959" s="134" t="s">
        <v>143</v>
      </c>
      <c r="E959" s="135" t="s">
        <v>1195</v>
      </c>
      <c r="F959" s="136" t="s">
        <v>1196</v>
      </c>
      <c r="G959" s="137" t="s">
        <v>156</v>
      </c>
      <c r="H959" s="138">
        <v>4</v>
      </c>
      <c r="I959" s="139"/>
      <c r="J959" s="140">
        <f>ROUND(I959*H959,2)</f>
        <v>0</v>
      </c>
      <c r="K959" s="141"/>
      <c r="L959" s="32"/>
      <c r="M959" s="142" t="s">
        <v>1</v>
      </c>
      <c r="N959" s="143" t="s">
        <v>37</v>
      </c>
      <c r="P959" s="144">
        <f>O959*H959</f>
        <v>0</v>
      </c>
      <c r="Q959" s="144">
        <v>0</v>
      </c>
      <c r="R959" s="144">
        <f>Q959*H959</f>
        <v>0</v>
      </c>
      <c r="S959" s="144">
        <v>0</v>
      </c>
      <c r="T959" s="145">
        <f>S959*H959</f>
        <v>0</v>
      </c>
      <c r="AR959" s="146" t="s">
        <v>82</v>
      </c>
      <c r="AT959" s="146" t="s">
        <v>143</v>
      </c>
      <c r="AU959" s="146" t="s">
        <v>78</v>
      </c>
      <c r="AY959" s="17" t="s">
        <v>141</v>
      </c>
      <c r="BE959" s="147">
        <f>IF(N959="základní",J959,0)</f>
        <v>0</v>
      </c>
      <c r="BF959" s="147">
        <f>IF(N959="snížená",J959,0)</f>
        <v>0</v>
      </c>
      <c r="BG959" s="147">
        <f>IF(N959="zákl. přenesená",J959,0)</f>
        <v>0</v>
      </c>
      <c r="BH959" s="147">
        <f>IF(N959="sníž. přenesená",J959,0)</f>
        <v>0</v>
      </c>
      <c r="BI959" s="147">
        <f>IF(N959="nulová",J959,0)</f>
        <v>0</v>
      </c>
      <c r="BJ959" s="17" t="s">
        <v>74</v>
      </c>
      <c r="BK959" s="147">
        <f>ROUND(I959*H959,2)</f>
        <v>0</v>
      </c>
      <c r="BL959" s="17" t="s">
        <v>82</v>
      </c>
      <c r="BM959" s="146" t="s">
        <v>1197</v>
      </c>
    </row>
    <row r="960" spans="2:65" s="1" customFormat="1" ht="49" customHeight="1">
      <c r="B960" s="133"/>
      <c r="C960" s="134" t="s">
        <v>1198</v>
      </c>
      <c r="D960" s="134" t="s">
        <v>143</v>
      </c>
      <c r="E960" s="135" t="s">
        <v>1199</v>
      </c>
      <c r="F960" s="136" t="s">
        <v>1200</v>
      </c>
      <c r="G960" s="137" t="s">
        <v>662</v>
      </c>
      <c r="H960" s="138">
        <v>6</v>
      </c>
      <c r="I960" s="139"/>
      <c r="J960" s="140">
        <f>ROUND(I960*H960,2)</f>
        <v>0</v>
      </c>
      <c r="K960" s="141"/>
      <c r="L960" s="32"/>
      <c r="M960" s="142" t="s">
        <v>1</v>
      </c>
      <c r="N960" s="143" t="s">
        <v>37</v>
      </c>
      <c r="P960" s="144">
        <f>O960*H960</f>
        <v>0</v>
      </c>
      <c r="Q960" s="144">
        <v>0</v>
      </c>
      <c r="R960" s="144">
        <f>Q960*H960</f>
        <v>0</v>
      </c>
      <c r="S960" s="144">
        <v>0</v>
      </c>
      <c r="T960" s="145">
        <f>S960*H960</f>
        <v>0</v>
      </c>
      <c r="AR960" s="146" t="s">
        <v>82</v>
      </c>
      <c r="AT960" s="146" t="s">
        <v>143</v>
      </c>
      <c r="AU960" s="146" t="s">
        <v>78</v>
      </c>
      <c r="AY960" s="17" t="s">
        <v>141</v>
      </c>
      <c r="BE960" s="147">
        <f>IF(N960="základní",J960,0)</f>
        <v>0</v>
      </c>
      <c r="BF960" s="147">
        <f>IF(N960="snížená",J960,0)</f>
        <v>0</v>
      </c>
      <c r="BG960" s="147">
        <f>IF(N960="zákl. přenesená",J960,0)</f>
        <v>0</v>
      </c>
      <c r="BH960" s="147">
        <f>IF(N960="sníž. přenesená",J960,0)</f>
        <v>0</v>
      </c>
      <c r="BI960" s="147">
        <f>IF(N960="nulová",J960,0)</f>
        <v>0</v>
      </c>
      <c r="BJ960" s="17" t="s">
        <v>74</v>
      </c>
      <c r="BK960" s="147">
        <f>ROUND(I960*H960,2)</f>
        <v>0</v>
      </c>
      <c r="BL960" s="17" t="s">
        <v>82</v>
      </c>
      <c r="BM960" s="146" t="s">
        <v>1201</v>
      </c>
    </row>
    <row r="961" spans="2:65" s="1" customFormat="1" ht="37.75" customHeight="1">
      <c r="B961" s="133"/>
      <c r="C961" s="134" t="s">
        <v>691</v>
      </c>
      <c r="D961" s="134" t="s">
        <v>143</v>
      </c>
      <c r="E961" s="135" t="s">
        <v>1202</v>
      </c>
      <c r="F961" s="136" t="s">
        <v>1203</v>
      </c>
      <c r="G961" s="137" t="s">
        <v>662</v>
      </c>
      <c r="H961" s="138">
        <v>1</v>
      </c>
      <c r="I961" s="139"/>
      <c r="J961" s="140">
        <f>ROUND(I961*H961,2)</f>
        <v>0</v>
      </c>
      <c r="K961" s="141"/>
      <c r="L961" s="32"/>
      <c r="M961" s="142" t="s">
        <v>1</v>
      </c>
      <c r="N961" s="143" t="s">
        <v>37</v>
      </c>
      <c r="P961" s="144">
        <f>O961*H961</f>
        <v>0</v>
      </c>
      <c r="Q961" s="144">
        <v>0</v>
      </c>
      <c r="R961" s="144">
        <f>Q961*H961</f>
        <v>0</v>
      </c>
      <c r="S961" s="144">
        <v>0</v>
      </c>
      <c r="T961" s="145">
        <f>S961*H961</f>
        <v>0</v>
      </c>
      <c r="AR961" s="146" t="s">
        <v>82</v>
      </c>
      <c r="AT961" s="146" t="s">
        <v>143</v>
      </c>
      <c r="AU961" s="146" t="s">
        <v>78</v>
      </c>
      <c r="AY961" s="17" t="s">
        <v>141</v>
      </c>
      <c r="BE961" s="147">
        <f>IF(N961="základní",J961,0)</f>
        <v>0</v>
      </c>
      <c r="BF961" s="147">
        <f>IF(N961="snížená",J961,0)</f>
        <v>0</v>
      </c>
      <c r="BG961" s="147">
        <f>IF(N961="zákl. přenesená",J961,0)</f>
        <v>0</v>
      </c>
      <c r="BH961" s="147">
        <f>IF(N961="sníž. přenesená",J961,0)</f>
        <v>0</v>
      </c>
      <c r="BI961" s="147">
        <f>IF(N961="nulová",J961,0)</f>
        <v>0</v>
      </c>
      <c r="BJ961" s="17" t="s">
        <v>74</v>
      </c>
      <c r="BK961" s="147">
        <f>ROUND(I961*H961,2)</f>
        <v>0</v>
      </c>
      <c r="BL961" s="17" t="s">
        <v>82</v>
      </c>
      <c r="BM961" s="146" t="s">
        <v>1204</v>
      </c>
    </row>
    <row r="962" spans="2:65" s="1" customFormat="1" ht="33" customHeight="1">
      <c r="B962" s="133"/>
      <c r="C962" s="134" t="s">
        <v>1205</v>
      </c>
      <c r="D962" s="134" t="s">
        <v>143</v>
      </c>
      <c r="E962" s="135" t="s">
        <v>1206</v>
      </c>
      <c r="F962" s="136" t="s">
        <v>1207</v>
      </c>
      <c r="G962" s="137" t="s">
        <v>146</v>
      </c>
      <c r="H962" s="138">
        <v>25.1</v>
      </c>
      <c r="I962" s="139"/>
      <c r="J962" s="140">
        <f>ROUND(I962*H962,2)</f>
        <v>0</v>
      </c>
      <c r="K962" s="141"/>
      <c r="L962" s="32"/>
      <c r="M962" s="142" t="s">
        <v>1</v>
      </c>
      <c r="N962" s="143" t="s">
        <v>37</v>
      </c>
      <c r="P962" s="144">
        <f>O962*H962</f>
        <v>0</v>
      </c>
      <c r="Q962" s="144">
        <v>0</v>
      </c>
      <c r="R962" s="144">
        <f>Q962*H962</f>
        <v>0</v>
      </c>
      <c r="S962" s="144">
        <v>0</v>
      </c>
      <c r="T962" s="145">
        <f>S962*H962</f>
        <v>0</v>
      </c>
      <c r="AR962" s="146" t="s">
        <v>82</v>
      </c>
      <c r="AT962" s="146" t="s">
        <v>143</v>
      </c>
      <c r="AU962" s="146" t="s">
        <v>78</v>
      </c>
      <c r="AY962" s="17" t="s">
        <v>141</v>
      </c>
      <c r="BE962" s="147">
        <f>IF(N962="základní",J962,0)</f>
        <v>0</v>
      </c>
      <c r="BF962" s="147">
        <f>IF(N962="snížená",J962,0)</f>
        <v>0</v>
      </c>
      <c r="BG962" s="147">
        <f>IF(N962="zákl. přenesená",J962,0)</f>
        <v>0</v>
      </c>
      <c r="BH962" s="147">
        <f>IF(N962="sníž. přenesená",J962,0)</f>
        <v>0</v>
      </c>
      <c r="BI962" s="147">
        <f>IF(N962="nulová",J962,0)</f>
        <v>0</v>
      </c>
      <c r="BJ962" s="17" t="s">
        <v>74</v>
      </c>
      <c r="BK962" s="147">
        <f>ROUND(I962*H962,2)</f>
        <v>0</v>
      </c>
      <c r="BL962" s="17" t="s">
        <v>82</v>
      </c>
      <c r="BM962" s="146" t="s">
        <v>1208</v>
      </c>
    </row>
    <row r="963" spans="2:51" s="12" customFormat="1" ht="12">
      <c r="B963" s="148"/>
      <c r="D963" s="149" t="s">
        <v>147</v>
      </c>
      <c r="E963" s="150" t="s">
        <v>1</v>
      </c>
      <c r="F963" s="151" t="s">
        <v>778</v>
      </c>
      <c r="H963" s="150" t="s">
        <v>1</v>
      </c>
      <c r="I963" s="152"/>
      <c r="L963" s="148"/>
      <c r="M963" s="153"/>
      <c r="T963" s="154"/>
      <c r="AT963" s="150" t="s">
        <v>147</v>
      </c>
      <c r="AU963" s="150" t="s">
        <v>78</v>
      </c>
      <c r="AV963" s="12" t="s">
        <v>74</v>
      </c>
      <c r="AW963" s="12" t="s">
        <v>29</v>
      </c>
      <c r="AX963" s="12" t="s">
        <v>70</v>
      </c>
      <c r="AY963" s="150" t="s">
        <v>141</v>
      </c>
    </row>
    <row r="964" spans="2:51" s="13" customFormat="1" ht="12">
      <c r="B964" s="155"/>
      <c r="D964" s="149" t="s">
        <v>147</v>
      </c>
      <c r="E964" s="156" t="s">
        <v>1</v>
      </c>
      <c r="F964" s="157" t="s">
        <v>1209</v>
      </c>
      <c r="H964" s="158">
        <v>4.7</v>
      </c>
      <c r="I964" s="159"/>
      <c r="L964" s="155"/>
      <c r="M964" s="160"/>
      <c r="T964" s="161"/>
      <c r="AT964" s="156" t="s">
        <v>147</v>
      </c>
      <c r="AU964" s="156" t="s">
        <v>78</v>
      </c>
      <c r="AV964" s="13" t="s">
        <v>78</v>
      </c>
      <c r="AW964" s="13" t="s">
        <v>29</v>
      </c>
      <c r="AX964" s="13" t="s">
        <v>70</v>
      </c>
      <c r="AY964" s="156" t="s">
        <v>141</v>
      </c>
    </row>
    <row r="965" spans="2:51" s="13" customFormat="1" ht="12">
      <c r="B965" s="155"/>
      <c r="D965" s="149" t="s">
        <v>147</v>
      </c>
      <c r="E965" s="156" t="s">
        <v>1</v>
      </c>
      <c r="F965" s="157" t="s">
        <v>1210</v>
      </c>
      <c r="H965" s="158">
        <v>4.8</v>
      </c>
      <c r="I965" s="159"/>
      <c r="L965" s="155"/>
      <c r="M965" s="160"/>
      <c r="T965" s="161"/>
      <c r="AT965" s="156" t="s">
        <v>147</v>
      </c>
      <c r="AU965" s="156" t="s">
        <v>78</v>
      </c>
      <c r="AV965" s="13" t="s">
        <v>78</v>
      </c>
      <c r="AW965" s="13" t="s">
        <v>29</v>
      </c>
      <c r="AX965" s="13" t="s">
        <v>70</v>
      </c>
      <c r="AY965" s="156" t="s">
        <v>141</v>
      </c>
    </row>
    <row r="966" spans="2:51" s="13" customFormat="1" ht="12">
      <c r="B966" s="155"/>
      <c r="D966" s="149" t="s">
        <v>147</v>
      </c>
      <c r="E966" s="156" t="s">
        <v>1</v>
      </c>
      <c r="F966" s="157" t="s">
        <v>1211</v>
      </c>
      <c r="H966" s="158">
        <v>5.3</v>
      </c>
      <c r="I966" s="159"/>
      <c r="L966" s="155"/>
      <c r="M966" s="160"/>
      <c r="T966" s="161"/>
      <c r="AT966" s="156" t="s">
        <v>147</v>
      </c>
      <c r="AU966" s="156" t="s">
        <v>78</v>
      </c>
      <c r="AV966" s="13" t="s">
        <v>78</v>
      </c>
      <c r="AW966" s="13" t="s">
        <v>29</v>
      </c>
      <c r="AX966" s="13" t="s">
        <v>70</v>
      </c>
      <c r="AY966" s="156" t="s">
        <v>141</v>
      </c>
    </row>
    <row r="967" spans="2:51" s="13" customFormat="1" ht="12">
      <c r="B967" s="155"/>
      <c r="D967" s="149" t="s">
        <v>147</v>
      </c>
      <c r="E967" s="156" t="s">
        <v>1</v>
      </c>
      <c r="F967" s="157" t="s">
        <v>1212</v>
      </c>
      <c r="H967" s="158">
        <v>1.8</v>
      </c>
      <c r="I967" s="159"/>
      <c r="L967" s="155"/>
      <c r="M967" s="160"/>
      <c r="T967" s="161"/>
      <c r="AT967" s="156" t="s">
        <v>147</v>
      </c>
      <c r="AU967" s="156" t="s">
        <v>78</v>
      </c>
      <c r="AV967" s="13" t="s">
        <v>78</v>
      </c>
      <c r="AW967" s="13" t="s">
        <v>29</v>
      </c>
      <c r="AX967" s="13" t="s">
        <v>70</v>
      </c>
      <c r="AY967" s="156" t="s">
        <v>141</v>
      </c>
    </row>
    <row r="968" spans="2:51" s="13" customFormat="1" ht="12">
      <c r="B968" s="155"/>
      <c r="D968" s="149" t="s">
        <v>147</v>
      </c>
      <c r="E968" s="156" t="s">
        <v>1</v>
      </c>
      <c r="F968" s="157" t="s">
        <v>1213</v>
      </c>
      <c r="H968" s="158">
        <v>6.7</v>
      </c>
      <c r="I968" s="159"/>
      <c r="L968" s="155"/>
      <c r="M968" s="160"/>
      <c r="T968" s="161"/>
      <c r="AT968" s="156" t="s">
        <v>147</v>
      </c>
      <c r="AU968" s="156" t="s">
        <v>78</v>
      </c>
      <c r="AV968" s="13" t="s">
        <v>78</v>
      </c>
      <c r="AW968" s="13" t="s">
        <v>29</v>
      </c>
      <c r="AX968" s="13" t="s">
        <v>70</v>
      </c>
      <c r="AY968" s="156" t="s">
        <v>141</v>
      </c>
    </row>
    <row r="969" spans="2:51" s="13" customFormat="1" ht="12">
      <c r="B969" s="155"/>
      <c r="D969" s="149" t="s">
        <v>147</v>
      </c>
      <c r="E969" s="156" t="s">
        <v>1</v>
      </c>
      <c r="F969" s="157" t="s">
        <v>1214</v>
      </c>
      <c r="H969" s="158">
        <v>1.8</v>
      </c>
      <c r="I969" s="159"/>
      <c r="L969" s="155"/>
      <c r="M969" s="160"/>
      <c r="T969" s="161"/>
      <c r="AT969" s="156" t="s">
        <v>147</v>
      </c>
      <c r="AU969" s="156" t="s">
        <v>78</v>
      </c>
      <c r="AV969" s="13" t="s">
        <v>78</v>
      </c>
      <c r="AW969" s="13" t="s">
        <v>29</v>
      </c>
      <c r="AX969" s="13" t="s">
        <v>70</v>
      </c>
      <c r="AY969" s="156" t="s">
        <v>141</v>
      </c>
    </row>
    <row r="970" spans="2:51" s="14" customFormat="1" ht="12">
      <c r="B970" s="162"/>
      <c r="D970" s="149" t="s">
        <v>147</v>
      </c>
      <c r="E970" s="163" t="s">
        <v>1</v>
      </c>
      <c r="F970" s="164" t="s">
        <v>151</v>
      </c>
      <c r="H970" s="165">
        <v>25.1</v>
      </c>
      <c r="I970" s="166"/>
      <c r="L970" s="162"/>
      <c r="M970" s="167"/>
      <c r="T970" s="168"/>
      <c r="AT970" s="163" t="s">
        <v>147</v>
      </c>
      <c r="AU970" s="163" t="s">
        <v>78</v>
      </c>
      <c r="AV970" s="14" t="s">
        <v>82</v>
      </c>
      <c r="AW970" s="14" t="s">
        <v>29</v>
      </c>
      <c r="AX970" s="14" t="s">
        <v>74</v>
      </c>
      <c r="AY970" s="163" t="s">
        <v>141</v>
      </c>
    </row>
    <row r="971" spans="2:65" s="1" customFormat="1" ht="37.75" customHeight="1">
      <c r="B971" s="133"/>
      <c r="C971" s="134" t="s">
        <v>695</v>
      </c>
      <c r="D971" s="134" t="s">
        <v>143</v>
      </c>
      <c r="E971" s="135" t="s">
        <v>1215</v>
      </c>
      <c r="F971" s="136" t="s">
        <v>1216</v>
      </c>
      <c r="G971" s="137" t="s">
        <v>662</v>
      </c>
      <c r="H971" s="138">
        <v>1</v>
      </c>
      <c r="I971" s="139"/>
      <c r="J971" s="140">
        <f>ROUND(I971*H971,2)</f>
        <v>0</v>
      </c>
      <c r="K971" s="141"/>
      <c r="L971" s="32"/>
      <c r="M971" s="142" t="s">
        <v>1</v>
      </c>
      <c r="N971" s="143" t="s">
        <v>37</v>
      </c>
      <c r="P971" s="144">
        <f>O971*H971</f>
        <v>0</v>
      </c>
      <c r="Q971" s="144">
        <v>0</v>
      </c>
      <c r="R971" s="144">
        <f>Q971*H971</f>
        <v>0</v>
      </c>
      <c r="S971" s="144">
        <v>0</v>
      </c>
      <c r="T971" s="145">
        <f>S971*H971</f>
        <v>0</v>
      </c>
      <c r="AR971" s="146" t="s">
        <v>82</v>
      </c>
      <c r="AT971" s="146" t="s">
        <v>143</v>
      </c>
      <c r="AU971" s="146" t="s">
        <v>78</v>
      </c>
      <c r="AY971" s="17" t="s">
        <v>141</v>
      </c>
      <c r="BE971" s="147">
        <f>IF(N971="základní",J971,0)</f>
        <v>0</v>
      </c>
      <c r="BF971" s="147">
        <f>IF(N971="snížená",J971,0)</f>
        <v>0</v>
      </c>
      <c r="BG971" s="147">
        <f>IF(N971="zákl. přenesená",J971,0)</f>
        <v>0</v>
      </c>
      <c r="BH971" s="147">
        <f>IF(N971="sníž. přenesená",J971,0)</f>
        <v>0</v>
      </c>
      <c r="BI971" s="147">
        <f>IF(N971="nulová",J971,0)</f>
        <v>0</v>
      </c>
      <c r="BJ971" s="17" t="s">
        <v>74</v>
      </c>
      <c r="BK971" s="147">
        <f>ROUND(I971*H971,2)</f>
        <v>0</v>
      </c>
      <c r="BL971" s="17" t="s">
        <v>82</v>
      </c>
      <c r="BM971" s="146" t="s">
        <v>1217</v>
      </c>
    </row>
    <row r="972" spans="2:65" s="1" customFormat="1" ht="24.15" customHeight="1">
      <c r="B972" s="133"/>
      <c r="C972" s="134" t="s">
        <v>1218</v>
      </c>
      <c r="D972" s="134" t="s">
        <v>143</v>
      </c>
      <c r="E972" s="135" t="s">
        <v>1219</v>
      </c>
      <c r="F972" s="136" t="s">
        <v>1220</v>
      </c>
      <c r="G972" s="137" t="s">
        <v>662</v>
      </c>
      <c r="H972" s="138">
        <v>4</v>
      </c>
      <c r="I972" s="139"/>
      <c r="J972" s="140">
        <f>ROUND(I972*H972,2)</f>
        <v>0</v>
      </c>
      <c r="K972" s="141"/>
      <c r="L972" s="32"/>
      <c r="M972" s="142" t="s">
        <v>1</v>
      </c>
      <c r="N972" s="143" t="s">
        <v>37</v>
      </c>
      <c r="P972" s="144">
        <f>O972*H972</f>
        <v>0</v>
      </c>
      <c r="Q972" s="144">
        <v>0</v>
      </c>
      <c r="R972" s="144">
        <f>Q972*H972</f>
        <v>0</v>
      </c>
      <c r="S972" s="144">
        <v>0</v>
      </c>
      <c r="T972" s="145">
        <f>S972*H972</f>
        <v>0</v>
      </c>
      <c r="AR972" s="146" t="s">
        <v>82</v>
      </c>
      <c r="AT972" s="146" t="s">
        <v>143</v>
      </c>
      <c r="AU972" s="146" t="s">
        <v>78</v>
      </c>
      <c r="AY972" s="17" t="s">
        <v>141</v>
      </c>
      <c r="BE972" s="147">
        <f>IF(N972="základní",J972,0)</f>
        <v>0</v>
      </c>
      <c r="BF972" s="147">
        <f>IF(N972="snížená",J972,0)</f>
        <v>0</v>
      </c>
      <c r="BG972" s="147">
        <f>IF(N972="zákl. přenesená",J972,0)</f>
        <v>0</v>
      </c>
      <c r="BH972" s="147">
        <f>IF(N972="sníž. přenesená",J972,0)</f>
        <v>0</v>
      </c>
      <c r="BI972" s="147">
        <f>IF(N972="nulová",J972,0)</f>
        <v>0</v>
      </c>
      <c r="BJ972" s="17" t="s">
        <v>74</v>
      </c>
      <c r="BK972" s="147">
        <f>ROUND(I972*H972,2)</f>
        <v>0</v>
      </c>
      <c r="BL972" s="17" t="s">
        <v>82</v>
      </c>
      <c r="BM972" s="146" t="s">
        <v>1221</v>
      </c>
    </row>
    <row r="973" spans="2:65" s="1" customFormat="1" ht="33" customHeight="1">
      <c r="B973" s="133"/>
      <c r="C973" s="134" t="s">
        <v>698</v>
      </c>
      <c r="D973" s="134" t="s">
        <v>143</v>
      </c>
      <c r="E973" s="135" t="s">
        <v>1222</v>
      </c>
      <c r="F973" s="136" t="s">
        <v>1223</v>
      </c>
      <c r="G973" s="137" t="s">
        <v>156</v>
      </c>
      <c r="H973" s="138">
        <v>4</v>
      </c>
      <c r="I973" s="139"/>
      <c r="J973" s="140">
        <f>ROUND(I973*H973,2)</f>
        <v>0</v>
      </c>
      <c r="K973" s="141"/>
      <c r="L973" s="32"/>
      <c r="M973" s="190" t="s">
        <v>1</v>
      </c>
      <c r="N973" s="191" t="s">
        <v>37</v>
      </c>
      <c r="O973" s="192"/>
      <c r="P973" s="193">
        <f>O973*H973</f>
        <v>0</v>
      </c>
      <c r="Q973" s="193">
        <v>0</v>
      </c>
      <c r="R973" s="193">
        <f>Q973*H973</f>
        <v>0</v>
      </c>
      <c r="S973" s="193">
        <v>0</v>
      </c>
      <c r="T973" s="194">
        <f>S973*H973</f>
        <v>0</v>
      </c>
      <c r="AR973" s="146" t="s">
        <v>82</v>
      </c>
      <c r="AT973" s="146" t="s">
        <v>143</v>
      </c>
      <c r="AU973" s="146" t="s">
        <v>78</v>
      </c>
      <c r="AY973" s="17" t="s">
        <v>141</v>
      </c>
      <c r="BE973" s="147">
        <f>IF(N973="základní",J973,0)</f>
        <v>0</v>
      </c>
      <c r="BF973" s="147">
        <f>IF(N973="snížená",J973,0)</f>
        <v>0</v>
      </c>
      <c r="BG973" s="147">
        <f>IF(N973="zákl. přenesená",J973,0)</f>
        <v>0</v>
      </c>
      <c r="BH973" s="147">
        <f>IF(N973="sníž. přenesená",J973,0)</f>
        <v>0</v>
      </c>
      <c r="BI973" s="147">
        <f>IF(N973="nulová",J973,0)</f>
        <v>0</v>
      </c>
      <c r="BJ973" s="17" t="s">
        <v>74</v>
      </c>
      <c r="BK973" s="147">
        <f>ROUND(I973*H973,2)</f>
        <v>0</v>
      </c>
      <c r="BL973" s="17" t="s">
        <v>82</v>
      </c>
      <c r="BM973" s="146" t="s">
        <v>1224</v>
      </c>
    </row>
    <row r="974" spans="2:12" s="1" customFormat="1" ht="7" customHeight="1">
      <c r="B974" s="44"/>
      <c r="C974" s="45"/>
      <c r="D974" s="45"/>
      <c r="E974" s="45"/>
      <c r="F974" s="45"/>
      <c r="G974" s="45"/>
      <c r="H974" s="45"/>
      <c r="I974" s="45"/>
      <c r="J974" s="45"/>
      <c r="K974" s="45"/>
      <c r="L974" s="32"/>
    </row>
  </sheetData>
  <autoFilter ref="C138:K973"/>
  <mergeCells count="9">
    <mergeCell ref="E87:H87"/>
    <mergeCell ref="E129:H129"/>
    <mergeCell ref="E131:H131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202"/>
  <sheetViews>
    <sheetView showGridLines="0" workbookViewId="0" topLeftCell="A169"/>
  </sheetViews>
  <sheetFormatPr defaultColWidth="9.140625" defaultRowHeight="12"/>
  <cols>
    <col min="1" max="1" width="8.28125" style="0" customWidth="1"/>
    <col min="2" max="2" width="1.28515625" style="0" customWidth="1"/>
    <col min="3" max="3" width="4.140625" style="0" customWidth="1"/>
    <col min="4" max="4" width="4.28125" style="0" customWidth="1"/>
    <col min="5" max="5" width="17.140625" style="0" customWidth="1"/>
    <col min="6" max="6" width="50.7109375" style="0" customWidth="1"/>
    <col min="7" max="7" width="7.421875" style="0" customWidth="1"/>
    <col min="8" max="8" width="14.00390625" style="0" customWidth="1"/>
    <col min="9" max="9" width="15.7109375" style="0" customWidth="1"/>
    <col min="10" max="10" width="22.28125" style="0" customWidth="1"/>
    <col min="11" max="11" width="22.28125" style="0" hidden="1" customWidth="1"/>
    <col min="12" max="12" width="9.28125" style="0" customWidth="1"/>
    <col min="13" max="13" width="10.710937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7" customHeight="1">
      <c r="L2" s="195" t="s">
        <v>5</v>
      </c>
      <c r="M2" s="196"/>
      <c r="N2" s="196"/>
      <c r="O2" s="196"/>
      <c r="P2" s="196"/>
      <c r="Q2" s="196"/>
      <c r="R2" s="196"/>
      <c r="S2" s="196"/>
      <c r="T2" s="196"/>
      <c r="U2" s="196"/>
      <c r="V2" s="196"/>
      <c r="AT2" s="17" t="s">
        <v>80</v>
      </c>
    </row>
    <row r="3" spans="2:46" ht="7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78</v>
      </c>
    </row>
    <row r="4" spans="2:46" ht="25" customHeight="1">
      <c r="B4" s="20"/>
      <c r="D4" s="21" t="s">
        <v>95</v>
      </c>
      <c r="L4" s="20"/>
      <c r="M4" s="88" t="s">
        <v>10</v>
      </c>
      <c r="AT4" s="17" t="s">
        <v>3</v>
      </c>
    </row>
    <row r="5" spans="2:12" ht="7" customHeight="1">
      <c r="B5" s="20"/>
      <c r="L5" s="20"/>
    </row>
    <row r="6" spans="2:12" ht="12" customHeight="1">
      <c r="B6" s="20"/>
      <c r="D6" s="27" t="s">
        <v>15</v>
      </c>
      <c r="L6" s="20"/>
    </row>
    <row r="7" spans="2:12" ht="26.25" customHeight="1">
      <c r="B7" s="20"/>
      <c r="E7" s="235" t="str">
        <f>'Rekapitulace stavby'!K6</f>
        <v xml:space="preserve">Revitalizace prostor OGV, objekt Masarykovo náměstí 24, Jihlava </v>
      </c>
      <c r="F7" s="236"/>
      <c r="G7" s="236"/>
      <c r="H7" s="236"/>
      <c r="L7" s="20"/>
    </row>
    <row r="8" spans="2:12" s="1" customFormat="1" ht="12" customHeight="1">
      <c r="B8" s="32"/>
      <c r="D8" s="27" t="s">
        <v>96</v>
      </c>
      <c r="L8" s="32"/>
    </row>
    <row r="9" spans="2:12" s="1" customFormat="1" ht="16.5" customHeight="1">
      <c r="B9" s="32"/>
      <c r="E9" s="217" t="s">
        <v>1225</v>
      </c>
      <c r="F9" s="234"/>
      <c r="G9" s="234"/>
      <c r="H9" s="234"/>
      <c r="L9" s="32"/>
    </row>
    <row r="10" spans="2:12" s="1" customFormat="1" ht="12">
      <c r="B10" s="32"/>
      <c r="L10" s="32"/>
    </row>
    <row r="11" spans="2:12" s="1" customFormat="1" ht="12" customHeight="1">
      <c r="B11" s="32"/>
      <c r="D11" s="27" t="s">
        <v>16</v>
      </c>
      <c r="F11" s="25" t="s">
        <v>1</v>
      </c>
      <c r="I11" s="27" t="s">
        <v>17</v>
      </c>
      <c r="J11" s="25" t="s">
        <v>1</v>
      </c>
      <c r="L11" s="32"/>
    </row>
    <row r="12" spans="2:12" s="1" customFormat="1" ht="12" customHeight="1">
      <c r="B12" s="32"/>
      <c r="D12" s="27" t="s">
        <v>18</v>
      </c>
      <c r="F12" s="25" t="s">
        <v>19</v>
      </c>
      <c r="I12" s="27" t="s">
        <v>20</v>
      </c>
      <c r="J12" s="52" t="str">
        <f>'Rekapitulace stavby'!AN8</f>
        <v>24. 8. 2023</v>
      </c>
      <c r="L12" s="32"/>
    </row>
    <row r="13" spans="2:12" s="1" customFormat="1" ht="10.75" customHeight="1">
      <c r="B13" s="32"/>
      <c r="L13" s="32"/>
    </row>
    <row r="14" spans="2:12" s="1" customFormat="1" ht="12" customHeight="1">
      <c r="B14" s="32"/>
      <c r="D14" s="27" t="s">
        <v>22</v>
      </c>
      <c r="I14" s="27" t="s">
        <v>23</v>
      </c>
      <c r="J14" s="25" t="s">
        <v>1</v>
      </c>
      <c r="L14" s="32"/>
    </row>
    <row r="15" spans="2:12" s="1" customFormat="1" ht="18" customHeight="1">
      <c r="B15" s="32"/>
      <c r="E15" s="25" t="s">
        <v>24</v>
      </c>
      <c r="I15" s="27" t="s">
        <v>25</v>
      </c>
      <c r="J15" s="25" t="s">
        <v>1</v>
      </c>
      <c r="L15" s="32"/>
    </row>
    <row r="16" spans="2:12" s="1" customFormat="1" ht="7" customHeight="1">
      <c r="B16" s="32"/>
      <c r="L16" s="32"/>
    </row>
    <row r="17" spans="2:12" s="1" customFormat="1" ht="12" customHeight="1">
      <c r="B17" s="32"/>
      <c r="D17" s="27" t="s">
        <v>1574</v>
      </c>
      <c r="I17" s="27" t="s">
        <v>23</v>
      </c>
      <c r="J17" s="28" t="str">
        <f>'Rekapitulace stavby'!AN13</f>
        <v>Vyplň údaj</v>
      </c>
      <c r="L17" s="32"/>
    </row>
    <row r="18" spans="2:12" s="1" customFormat="1" ht="18" customHeight="1">
      <c r="B18" s="32"/>
      <c r="E18" s="237" t="str">
        <f>'Rekapitulace stavby'!E14</f>
        <v>Vyplň údaj</v>
      </c>
      <c r="F18" s="207"/>
      <c r="G18" s="207"/>
      <c r="H18" s="207"/>
      <c r="I18" s="27" t="s">
        <v>25</v>
      </c>
      <c r="J18" s="28" t="str">
        <f>'Rekapitulace stavby'!AN14</f>
        <v>Vyplň údaj</v>
      </c>
      <c r="L18" s="32"/>
    </row>
    <row r="19" spans="2:12" s="1" customFormat="1" ht="7" customHeight="1">
      <c r="B19" s="32"/>
      <c r="L19" s="32"/>
    </row>
    <row r="20" spans="2:12" s="1" customFormat="1" ht="12" customHeight="1">
      <c r="B20" s="32"/>
      <c r="D20" s="27" t="s">
        <v>27</v>
      </c>
      <c r="I20" s="27" t="s">
        <v>23</v>
      </c>
      <c r="J20" s="25" t="s">
        <v>1</v>
      </c>
      <c r="L20" s="32"/>
    </row>
    <row r="21" spans="2:12" s="1" customFormat="1" ht="18" customHeight="1">
      <c r="B21" s="32"/>
      <c r="E21" s="25" t="s">
        <v>28</v>
      </c>
      <c r="I21" s="27" t="s">
        <v>25</v>
      </c>
      <c r="J21" s="25" t="s">
        <v>1</v>
      </c>
      <c r="L21" s="32"/>
    </row>
    <row r="22" spans="2:12" s="1" customFormat="1" ht="7" customHeight="1">
      <c r="B22" s="32"/>
      <c r="L22" s="32"/>
    </row>
    <row r="23" spans="2:12" s="1" customFormat="1" ht="12" customHeight="1">
      <c r="B23" s="32"/>
      <c r="D23" s="27" t="s">
        <v>30</v>
      </c>
      <c r="I23" s="27" t="s">
        <v>23</v>
      </c>
      <c r="J23" s="25" t="str">
        <f>IF('Rekapitulace stavby'!AN19="","",'Rekapitulace stavby'!AN19)</f>
        <v/>
      </c>
      <c r="L23" s="32"/>
    </row>
    <row r="24" spans="2:12" s="1" customFormat="1" ht="18" customHeight="1">
      <c r="B24" s="32"/>
      <c r="E24" s="25" t="str">
        <f>IF('Rekapitulace stavby'!E20="","",'Rekapitulace stavby'!E20)</f>
        <v xml:space="preserve"> </v>
      </c>
      <c r="I24" s="27" t="s">
        <v>25</v>
      </c>
      <c r="J24" s="25" t="str">
        <f>IF('Rekapitulace stavby'!AN20="","",'Rekapitulace stavby'!AN20)</f>
        <v/>
      </c>
      <c r="L24" s="32"/>
    </row>
    <row r="25" spans="2:12" s="1" customFormat="1" ht="7" customHeight="1">
      <c r="B25" s="32"/>
      <c r="L25" s="32"/>
    </row>
    <row r="26" spans="2:12" s="1" customFormat="1" ht="12" customHeight="1">
      <c r="B26" s="32"/>
      <c r="D26" s="27" t="s">
        <v>31</v>
      </c>
      <c r="L26" s="32"/>
    </row>
    <row r="27" spans="2:12" s="7" customFormat="1" ht="16.5" customHeight="1">
      <c r="B27" s="89"/>
      <c r="E27" s="211" t="s">
        <v>1</v>
      </c>
      <c r="F27" s="211"/>
      <c r="G27" s="211"/>
      <c r="H27" s="211"/>
      <c r="L27" s="89"/>
    </row>
    <row r="28" spans="2:12" s="1" customFormat="1" ht="7" customHeight="1">
      <c r="B28" s="32"/>
      <c r="L28" s="32"/>
    </row>
    <row r="29" spans="2:12" s="1" customFormat="1" ht="7" customHeight="1">
      <c r="B29" s="32"/>
      <c r="D29" s="53"/>
      <c r="E29" s="53"/>
      <c r="F29" s="53"/>
      <c r="G29" s="53"/>
      <c r="H29" s="53"/>
      <c r="I29" s="53"/>
      <c r="J29" s="53"/>
      <c r="K29" s="53"/>
      <c r="L29" s="32"/>
    </row>
    <row r="30" spans="2:12" s="1" customFormat="1" ht="25.4" customHeight="1">
      <c r="B30" s="32"/>
      <c r="D30" s="90" t="s">
        <v>32</v>
      </c>
      <c r="J30" s="66">
        <f>ROUND(J128,2)</f>
        <v>0</v>
      </c>
      <c r="L30" s="32"/>
    </row>
    <row r="31" spans="2:12" s="1" customFormat="1" ht="7" customHeight="1">
      <c r="B31" s="32"/>
      <c r="D31" s="53"/>
      <c r="E31" s="53"/>
      <c r="F31" s="53"/>
      <c r="G31" s="53"/>
      <c r="H31" s="53"/>
      <c r="I31" s="53"/>
      <c r="J31" s="53"/>
      <c r="K31" s="53"/>
      <c r="L31" s="32"/>
    </row>
    <row r="32" spans="2:12" s="1" customFormat="1" ht="14.4" customHeight="1">
      <c r="B32" s="32"/>
      <c r="F32" s="35" t="s">
        <v>34</v>
      </c>
      <c r="I32" s="35" t="s">
        <v>33</v>
      </c>
      <c r="J32" s="35" t="s">
        <v>35</v>
      </c>
      <c r="L32" s="32"/>
    </row>
    <row r="33" spans="2:12" s="1" customFormat="1" ht="14.4" customHeight="1">
      <c r="B33" s="32"/>
      <c r="D33" s="55" t="s">
        <v>36</v>
      </c>
      <c r="E33" s="27" t="s">
        <v>37</v>
      </c>
      <c r="F33" s="91">
        <f>ROUND((SUM(BE128:BE201)),2)</f>
        <v>0</v>
      </c>
      <c r="I33" s="92">
        <v>0.21</v>
      </c>
      <c r="J33" s="91">
        <f>ROUND(((SUM(BE128:BE201))*I33),2)</f>
        <v>0</v>
      </c>
      <c r="L33" s="32"/>
    </row>
    <row r="34" spans="2:12" s="1" customFormat="1" ht="14.4" customHeight="1">
      <c r="B34" s="32"/>
      <c r="E34" s="27" t="s">
        <v>38</v>
      </c>
      <c r="F34" s="91">
        <f>ROUND((SUM(BF128:BF201)),2)</f>
        <v>0</v>
      </c>
      <c r="I34" s="92">
        <v>0.15</v>
      </c>
      <c r="J34" s="91">
        <f>ROUND(((SUM(BF128:BF201))*I34),2)</f>
        <v>0</v>
      </c>
      <c r="L34" s="32"/>
    </row>
    <row r="35" spans="2:12" s="1" customFormat="1" ht="14.4" customHeight="1" hidden="1">
      <c r="B35" s="32"/>
      <c r="E35" s="27" t="s">
        <v>39</v>
      </c>
      <c r="F35" s="91">
        <f>ROUND((SUM(BG128:BG201)),2)</f>
        <v>0</v>
      </c>
      <c r="I35" s="92">
        <v>0.21</v>
      </c>
      <c r="J35" s="91">
        <f>0</f>
        <v>0</v>
      </c>
      <c r="L35" s="32"/>
    </row>
    <row r="36" spans="2:12" s="1" customFormat="1" ht="14.4" customHeight="1" hidden="1">
      <c r="B36" s="32"/>
      <c r="E36" s="27" t="s">
        <v>40</v>
      </c>
      <c r="F36" s="91">
        <f>ROUND((SUM(BH128:BH201)),2)</f>
        <v>0</v>
      </c>
      <c r="I36" s="92">
        <v>0.15</v>
      </c>
      <c r="J36" s="91">
        <f>0</f>
        <v>0</v>
      </c>
      <c r="L36" s="32"/>
    </row>
    <row r="37" spans="2:12" s="1" customFormat="1" ht="14.4" customHeight="1" hidden="1">
      <c r="B37" s="32"/>
      <c r="E37" s="27" t="s">
        <v>41</v>
      </c>
      <c r="F37" s="91">
        <f>ROUND((SUM(BI128:BI201)),2)</f>
        <v>0</v>
      </c>
      <c r="I37" s="92">
        <v>0</v>
      </c>
      <c r="J37" s="91">
        <f>0</f>
        <v>0</v>
      </c>
      <c r="L37" s="32"/>
    </row>
    <row r="38" spans="2:12" s="1" customFormat="1" ht="7" customHeight="1">
      <c r="B38" s="32"/>
      <c r="L38" s="32"/>
    </row>
    <row r="39" spans="2:12" s="1" customFormat="1" ht="25.4" customHeight="1">
      <c r="B39" s="32"/>
      <c r="C39" s="93"/>
      <c r="D39" s="94" t="s">
        <v>42</v>
      </c>
      <c r="E39" s="57"/>
      <c r="F39" s="57"/>
      <c r="G39" s="95" t="s">
        <v>43</v>
      </c>
      <c r="H39" s="96" t="s">
        <v>44</v>
      </c>
      <c r="I39" s="57"/>
      <c r="J39" s="97">
        <f>SUM(J30:J37)</f>
        <v>0</v>
      </c>
      <c r="K39" s="98"/>
      <c r="L39" s="32"/>
    </row>
    <row r="40" spans="2:12" s="1" customFormat="1" ht="14.4" customHeight="1">
      <c r="B40" s="32"/>
      <c r="L40" s="32"/>
    </row>
    <row r="41" spans="2:12" ht="14.4" customHeight="1">
      <c r="B41" s="20"/>
      <c r="L41" s="20"/>
    </row>
    <row r="42" spans="2:12" ht="14.4" customHeight="1">
      <c r="B42" s="20"/>
      <c r="L42" s="20"/>
    </row>
    <row r="43" spans="2:12" ht="14.4" customHeight="1">
      <c r="B43" s="20"/>
      <c r="L43" s="20"/>
    </row>
    <row r="44" spans="2:12" ht="14.4" customHeight="1">
      <c r="B44" s="20"/>
      <c r="L44" s="20"/>
    </row>
    <row r="45" spans="2:12" ht="14.4" customHeight="1">
      <c r="B45" s="20"/>
      <c r="L45" s="20"/>
    </row>
    <row r="46" spans="2:12" ht="14.4" customHeight="1">
      <c r="B46" s="20"/>
      <c r="L46" s="20"/>
    </row>
    <row r="47" spans="2:12" ht="14.4" customHeight="1">
      <c r="B47" s="20"/>
      <c r="L47" s="20"/>
    </row>
    <row r="48" spans="2:12" ht="14.4" customHeight="1">
      <c r="B48" s="20"/>
      <c r="L48" s="20"/>
    </row>
    <row r="49" spans="2:12" ht="14.4" customHeight="1">
      <c r="B49" s="20"/>
      <c r="L49" s="20"/>
    </row>
    <row r="50" spans="2:12" s="1" customFormat="1" ht="14.4" customHeight="1">
      <c r="B50" s="32"/>
      <c r="D50" s="41" t="s">
        <v>45</v>
      </c>
      <c r="E50" s="42"/>
      <c r="F50" s="42"/>
      <c r="G50" s="41" t="s">
        <v>46</v>
      </c>
      <c r="H50" s="42"/>
      <c r="I50" s="42"/>
      <c r="J50" s="42"/>
      <c r="K50" s="42"/>
      <c r="L50" s="3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2:12" s="1" customFormat="1" ht="12.5">
      <c r="B61" s="32"/>
      <c r="D61" s="43" t="s">
        <v>47</v>
      </c>
      <c r="E61" s="34"/>
      <c r="F61" s="99" t="s">
        <v>48</v>
      </c>
      <c r="G61" s="43" t="s">
        <v>47</v>
      </c>
      <c r="H61" s="34"/>
      <c r="I61" s="34"/>
      <c r="J61" s="100" t="s">
        <v>48</v>
      </c>
      <c r="K61" s="34"/>
      <c r="L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2:12" s="1" customFormat="1" ht="13">
      <c r="B65" s="32"/>
      <c r="D65" s="41" t="s">
        <v>1573</v>
      </c>
      <c r="E65" s="42"/>
      <c r="F65" s="42"/>
      <c r="G65" s="41" t="s">
        <v>1575</v>
      </c>
      <c r="H65" s="42"/>
      <c r="I65" s="42"/>
      <c r="J65" s="42"/>
      <c r="K65" s="42"/>
      <c r="L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2:12" s="1" customFormat="1" ht="12.5">
      <c r="B76" s="32"/>
      <c r="D76" s="43" t="s">
        <v>47</v>
      </c>
      <c r="E76" s="34"/>
      <c r="F76" s="99" t="s">
        <v>48</v>
      </c>
      <c r="G76" s="43" t="s">
        <v>47</v>
      </c>
      <c r="H76" s="34"/>
      <c r="I76" s="34"/>
      <c r="J76" s="100" t="s">
        <v>48</v>
      </c>
      <c r="K76" s="34"/>
      <c r="L76" s="32"/>
    </row>
    <row r="77" spans="2:12" s="1" customFormat="1" ht="14.4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2"/>
    </row>
    <row r="81" spans="2:12" s="1" customFormat="1" ht="7" customHeight="1"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2"/>
    </row>
    <row r="82" spans="2:12" s="1" customFormat="1" ht="25" customHeight="1">
      <c r="B82" s="32"/>
      <c r="C82" s="21" t="s">
        <v>98</v>
      </c>
      <c r="L82" s="32"/>
    </row>
    <row r="83" spans="2:12" s="1" customFormat="1" ht="7" customHeight="1">
      <c r="B83" s="32"/>
      <c r="L83" s="32"/>
    </row>
    <row r="84" spans="2:12" s="1" customFormat="1" ht="12" customHeight="1">
      <c r="B84" s="32"/>
      <c r="C84" s="27" t="s">
        <v>15</v>
      </c>
      <c r="L84" s="32"/>
    </row>
    <row r="85" spans="2:12" s="1" customFormat="1" ht="26.25" customHeight="1">
      <c r="B85" s="32"/>
      <c r="E85" s="235" t="str">
        <f>E7</f>
        <v xml:space="preserve">Revitalizace prostor OGV, objekt Masarykovo náměstí 24, Jihlava </v>
      </c>
      <c r="F85" s="236"/>
      <c r="G85" s="236"/>
      <c r="H85" s="236"/>
      <c r="L85" s="32"/>
    </row>
    <row r="86" spans="2:12" s="1" customFormat="1" ht="12" customHeight="1">
      <c r="B86" s="32"/>
      <c r="C86" s="27" t="s">
        <v>96</v>
      </c>
      <c r="L86" s="32"/>
    </row>
    <row r="87" spans="2:12" s="1" customFormat="1" ht="16.5" customHeight="1">
      <c r="B87" s="32"/>
      <c r="E87" s="217" t="str">
        <f>E9</f>
        <v>2 - Vytápění</v>
      </c>
      <c r="F87" s="234"/>
      <c r="G87" s="234"/>
      <c r="H87" s="234"/>
      <c r="L87" s="32"/>
    </row>
    <row r="88" spans="2:12" s="1" customFormat="1" ht="7" customHeight="1">
      <c r="B88" s="32"/>
      <c r="L88" s="32"/>
    </row>
    <row r="89" spans="2:12" s="1" customFormat="1" ht="12" customHeight="1">
      <c r="B89" s="32"/>
      <c r="C89" s="27" t="s">
        <v>18</v>
      </c>
      <c r="F89" s="25" t="str">
        <f>F12</f>
        <v xml:space="preserve"> </v>
      </c>
      <c r="I89" s="27" t="s">
        <v>20</v>
      </c>
      <c r="J89" s="52" t="str">
        <f>IF(J12="","",J12)</f>
        <v>24. 8. 2023</v>
      </c>
      <c r="L89" s="32"/>
    </row>
    <row r="90" spans="2:12" s="1" customFormat="1" ht="7" customHeight="1">
      <c r="B90" s="32"/>
      <c r="L90" s="32"/>
    </row>
    <row r="91" spans="2:12" s="1" customFormat="1" ht="15.15" customHeight="1">
      <c r="B91" s="32"/>
      <c r="C91" s="27" t="s">
        <v>22</v>
      </c>
      <c r="F91" s="25" t="str">
        <f>E15</f>
        <v>Oblastní galerie Vysočiny v Jihlavě</v>
      </c>
      <c r="I91" s="27" t="s">
        <v>27</v>
      </c>
      <c r="J91" s="30" t="str">
        <f>E21</f>
        <v>Atelier Tsunami s.r.o.</v>
      </c>
      <c r="L91" s="32"/>
    </row>
    <row r="92" spans="2:12" s="1" customFormat="1" ht="15.15" customHeight="1">
      <c r="B92" s="32"/>
      <c r="C92" s="27" t="s">
        <v>1574</v>
      </c>
      <c r="F92" s="25" t="str">
        <f>IF(E18="","",E18)</f>
        <v>Vyplň údaj</v>
      </c>
      <c r="I92" s="27" t="s">
        <v>30</v>
      </c>
      <c r="J92" s="30" t="str">
        <f>E24</f>
        <v xml:space="preserve"> </v>
      </c>
      <c r="L92" s="32"/>
    </row>
    <row r="93" spans="2:12" s="1" customFormat="1" ht="10.25" customHeight="1">
      <c r="B93" s="32"/>
      <c r="L93" s="32"/>
    </row>
    <row r="94" spans="2:12" s="1" customFormat="1" ht="29.25" customHeight="1">
      <c r="B94" s="32"/>
      <c r="C94" s="101" t="s">
        <v>99</v>
      </c>
      <c r="D94" s="93"/>
      <c r="E94" s="93"/>
      <c r="F94" s="93"/>
      <c r="G94" s="93"/>
      <c r="H94" s="93"/>
      <c r="I94" s="93"/>
      <c r="J94" s="102" t="s">
        <v>100</v>
      </c>
      <c r="K94" s="93"/>
      <c r="L94" s="32"/>
    </row>
    <row r="95" spans="2:12" s="1" customFormat="1" ht="10.25" customHeight="1">
      <c r="B95" s="32"/>
      <c r="L95" s="32"/>
    </row>
    <row r="96" spans="2:47" s="1" customFormat="1" ht="22.75" customHeight="1">
      <c r="B96" s="32"/>
      <c r="C96" s="103" t="s">
        <v>101</v>
      </c>
      <c r="J96" s="66">
        <f>J128</f>
        <v>0</v>
      </c>
      <c r="L96" s="32"/>
      <c r="AU96" s="17" t="s">
        <v>102</v>
      </c>
    </row>
    <row r="97" spans="2:12" s="8" customFormat="1" ht="25" customHeight="1">
      <c r="B97" s="104"/>
      <c r="D97" s="105" t="s">
        <v>103</v>
      </c>
      <c r="E97" s="106"/>
      <c r="F97" s="106"/>
      <c r="G97" s="106"/>
      <c r="H97" s="106"/>
      <c r="I97" s="106"/>
      <c r="J97" s="107">
        <f>J129</f>
        <v>0</v>
      </c>
      <c r="L97" s="104"/>
    </row>
    <row r="98" spans="2:12" s="9" customFormat="1" ht="19.9" customHeight="1">
      <c r="B98" s="108"/>
      <c r="D98" s="109" t="s">
        <v>106</v>
      </c>
      <c r="E98" s="110"/>
      <c r="F98" s="110"/>
      <c r="G98" s="110"/>
      <c r="H98" s="110"/>
      <c r="I98" s="110"/>
      <c r="J98" s="111">
        <f>J130</f>
        <v>0</v>
      </c>
      <c r="L98" s="108"/>
    </row>
    <row r="99" spans="2:12" s="9" customFormat="1" ht="19.9" customHeight="1">
      <c r="B99" s="108"/>
      <c r="D99" s="109" t="s">
        <v>108</v>
      </c>
      <c r="E99" s="110"/>
      <c r="F99" s="110"/>
      <c r="G99" s="110"/>
      <c r="H99" s="110"/>
      <c r="I99" s="110"/>
      <c r="J99" s="111">
        <f>J133</f>
        <v>0</v>
      </c>
      <c r="L99" s="108"/>
    </row>
    <row r="100" spans="2:12" s="9" customFormat="1" ht="19.9" customHeight="1">
      <c r="B100" s="108"/>
      <c r="D100" s="109" t="s">
        <v>109</v>
      </c>
      <c r="E100" s="110"/>
      <c r="F100" s="110"/>
      <c r="G100" s="110"/>
      <c r="H100" s="110"/>
      <c r="I100" s="110"/>
      <c r="J100" s="111">
        <f>J138</f>
        <v>0</v>
      </c>
      <c r="L100" s="108"/>
    </row>
    <row r="101" spans="2:12" s="9" customFormat="1" ht="19.9" customHeight="1">
      <c r="B101" s="108"/>
      <c r="D101" s="109" t="s">
        <v>110</v>
      </c>
      <c r="E101" s="110"/>
      <c r="F101" s="110"/>
      <c r="G101" s="110"/>
      <c r="H101" s="110"/>
      <c r="I101" s="110"/>
      <c r="J101" s="111">
        <f>J145</f>
        <v>0</v>
      </c>
      <c r="L101" s="108"/>
    </row>
    <row r="102" spans="2:12" s="8" customFormat="1" ht="25" customHeight="1">
      <c r="B102" s="104"/>
      <c r="D102" s="105" t="s">
        <v>112</v>
      </c>
      <c r="E102" s="106"/>
      <c r="F102" s="106"/>
      <c r="G102" s="106"/>
      <c r="H102" s="106"/>
      <c r="I102" s="106"/>
      <c r="J102" s="107">
        <f>J150</f>
        <v>0</v>
      </c>
      <c r="L102" s="104"/>
    </row>
    <row r="103" spans="2:12" s="9" customFormat="1" ht="19.9" customHeight="1">
      <c r="B103" s="108"/>
      <c r="D103" s="109" t="s">
        <v>1226</v>
      </c>
      <c r="E103" s="110"/>
      <c r="F103" s="110"/>
      <c r="G103" s="110"/>
      <c r="H103" s="110"/>
      <c r="I103" s="110"/>
      <c r="J103" s="111">
        <f>J151</f>
        <v>0</v>
      </c>
      <c r="L103" s="108"/>
    </row>
    <row r="104" spans="2:12" s="9" customFormat="1" ht="19.9" customHeight="1">
      <c r="B104" s="108"/>
      <c r="D104" s="109" t="s">
        <v>1227</v>
      </c>
      <c r="E104" s="110"/>
      <c r="F104" s="110"/>
      <c r="G104" s="110"/>
      <c r="H104" s="110"/>
      <c r="I104" s="110"/>
      <c r="J104" s="111">
        <f>J162</f>
        <v>0</v>
      </c>
      <c r="L104" s="108"/>
    </row>
    <row r="105" spans="2:12" s="9" customFormat="1" ht="19.9" customHeight="1">
      <c r="B105" s="108"/>
      <c r="D105" s="109" t="s">
        <v>1228</v>
      </c>
      <c r="E105" s="110"/>
      <c r="F105" s="110"/>
      <c r="G105" s="110"/>
      <c r="H105" s="110"/>
      <c r="I105" s="110"/>
      <c r="J105" s="111">
        <f>J169</f>
        <v>0</v>
      </c>
      <c r="L105" s="108"/>
    </row>
    <row r="106" spans="2:12" s="9" customFormat="1" ht="19.9" customHeight="1">
      <c r="B106" s="108"/>
      <c r="D106" s="109" t="s">
        <v>1229</v>
      </c>
      <c r="E106" s="110"/>
      <c r="F106" s="110"/>
      <c r="G106" s="110"/>
      <c r="H106" s="110"/>
      <c r="I106" s="110"/>
      <c r="J106" s="111">
        <f>J181</f>
        <v>0</v>
      </c>
      <c r="L106" s="108"/>
    </row>
    <row r="107" spans="2:12" s="9" customFormat="1" ht="19.9" customHeight="1">
      <c r="B107" s="108"/>
      <c r="D107" s="109" t="s">
        <v>1230</v>
      </c>
      <c r="E107" s="110"/>
      <c r="F107" s="110"/>
      <c r="G107" s="110"/>
      <c r="H107" s="110"/>
      <c r="I107" s="110"/>
      <c r="J107" s="111">
        <f>J186</f>
        <v>0</v>
      </c>
      <c r="L107" s="108"/>
    </row>
    <row r="108" spans="2:12" s="9" customFormat="1" ht="19.9" customHeight="1">
      <c r="B108" s="108"/>
      <c r="D108" s="109" t="s">
        <v>1231</v>
      </c>
      <c r="E108" s="110"/>
      <c r="F108" s="110"/>
      <c r="G108" s="110"/>
      <c r="H108" s="110"/>
      <c r="I108" s="110"/>
      <c r="J108" s="111">
        <f>J197</f>
        <v>0</v>
      </c>
      <c r="L108" s="108"/>
    </row>
    <row r="109" spans="2:12" s="1" customFormat="1" ht="21.75" customHeight="1">
      <c r="B109" s="32"/>
      <c r="L109" s="32"/>
    </row>
    <row r="110" spans="2:12" s="1" customFormat="1" ht="7" customHeight="1">
      <c r="B110" s="44"/>
      <c r="C110" s="45"/>
      <c r="D110" s="45"/>
      <c r="E110" s="45"/>
      <c r="F110" s="45"/>
      <c r="G110" s="45"/>
      <c r="H110" s="45"/>
      <c r="I110" s="45"/>
      <c r="J110" s="45"/>
      <c r="K110" s="45"/>
      <c r="L110" s="32"/>
    </row>
    <row r="114" spans="2:12" s="1" customFormat="1" ht="7" customHeight="1">
      <c r="B114" s="46"/>
      <c r="C114" s="47"/>
      <c r="D114" s="47"/>
      <c r="E114" s="47"/>
      <c r="F114" s="47"/>
      <c r="G114" s="47"/>
      <c r="H114" s="47"/>
      <c r="I114" s="47"/>
      <c r="J114" s="47"/>
      <c r="K114" s="47"/>
      <c r="L114" s="32"/>
    </row>
    <row r="115" spans="2:12" s="1" customFormat="1" ht="25" customHeight="1">
      <c r="B115" s="32"/>
      <c r="C115" s="21" t="s">
        <v>126</v>
      </c>
      <c r="L115" s="32"/>
    </row>
    <row r="116" spans="2:12" s="1" customFormat="1" ht="7" customHeight="1">
      <c r="B116" s="32"/>
      <c r="L116" s="32"/>
    </row>
    <row r="117" spans="2:12" s="1" customFormat="1" ht="12" customHeight="1">
      <c r="B117" s="32"/>
      <c r="C117" s="27" t="s">
        <v>15</v>
      </c>
      <c r="L117" s="32"/>
    </row>
    <row r="118" spans="2:12" s="1" customFormat="1" ht="26.25" customHeight="1">
      <c r="B118" s="32"/>
      <c r="E118" s="235" t="str">
        <f>E7</f>
        <v xml:space="preserve">Revitalizace prostor OGV, objekt Masarykovo náměstí 24, Jihlava </v>
      </c>
      <c r="F118" s="236"/>
      <c r="G118" s="236"/>
      <c r="H118" s="236"/>
      <c r="L118" s="32"/>
    </row>
    <row r="119" spans="2:12" s="1" customFormat="1" ht="12" customHeight="1">
      <c r="B119" s="32"/>
      <c r="C119" s="27" t="s">
        <v>96</v>
      </c>
      <c r="L119" s="32"/>
    </row>
    <row r="120" spans="2:12" s="1" customFormat="1" ht="16.5" customHeight="1">
      <c r="B120" s="32"/>
      <c r="E120" s="217" t="str">
        <f>E9</f>
        <v>2 - Vytápění</v>
      </c>
      <c r="F120" s="234"/>
      <c r="G120" s="234"/>
      <c r="H120" s="234"/>
      <c r="L120" s="32"/>
    </row>
    <row r="121" spans="2:12" s="1" customFormat="1" ht="7" customHeight="1">
      <c r="B121" s="32"/>
      <c r="L121" s="32"/>
    </row>
    <row r="122" spans="2:12" s="1" customFormat="1" ht="12" customHeight="1">
      <c r="B122" s="32"/>
      <c r="C122" s="27" t="s">
        <v>18</v>
      </c>
      <c r="F122" s="25" t="str">
        <f>F12</f>
        <v xml:space="preserve"> </v>
      </c>
      <c r="I122" s="27" t="s">
        <v>20</v>
      </c>
      <c r="J122" s="52" t="str">
        <f>IF(J12="","",J12)</f>
        <v>24. 8. 2023</v>
      </c>
      <c r="L122" s="32"/>
    </row>
    <row r="123" spans="2:12" s="1" customFormat="1" ht="7" customHeight="1">
      <c r="B123" s="32"/>
      <c r="L123" s="32"/>
    </row>
    <row r="124" spans="2:12" s="1" customFormat="1" ht="15.15" customHeight="1">
      <c r="B124" s="32"/>
      <c r="C124" s="27" t="s">
        <v>22</v>
      </c>
      <c r="F124" s="25" t="str">
        <f>E15</f>
        <v>Oblastní galerie Vysočiny v Jihlavě</v>
      </c>
      <c r="I124" s="27" t="s">
        <v>27</v>
      </c>
      <c r="J124" s="30" t="str">
        <f>E21</f>
        <v>Atelier Tsunami s.r.o.</v>
      </c>
      <c r="L124" s="32"/>
    </row>
    <row r="125" spans="2:12" s="1" customFormat="1" ht="15.15" customHeight="1">
      <c r="B125" s="32"/>
      <c r="C125" s="27" t="s">
        <v>1574</v>
      </c>
      <c r="F125" s="25" t="str">
        <f>IF(E18="","",E18)</f>
        <v>Vyplň údaj</v>
      </c>
      <c r="I125" s="27" t="s">
        <v>30</v>
      </c>
      <c r="J125" s="30" t="str">
        <f>E24</f>
        <v xml:space="preserve"> </v>
      </c>
      <c r="L125" s="32"/>
    </row>
    <row r="126" spans="2:12" s="1" customFormat="1" ht="10.25" customHeight="1">
      <c r="B126" s="32"/>
      <c r="L126" s="32"/>
    </row>
    <row r="127" spans="2:20" s="10" customFormat="1" ht="29.25" customHeight="1">
      <c r="B127" s="112"/>
      <c r="C127" s="113" t="s">
        <v>127</v>
      </c>
      <c r="D127" s="114" t="s">
        <v>55</v>
      </c>
      <c r="E127" s="114" t="s">
        <v>51</v>
      </c>
      <c r="F127" s="114" t="s">
        <v>52</v>
      </c>
      <c r="G127" s="114" t="s">
        <v>128</v>
      </c>
      <c r="H127" s="114" t="s">
        <v>129</v>
      </c>
      <c r="I127" s="114" t="s">
        <v>130</v>
      </c>
      <c r="J127" s="115" t="s">
        <v>100</v>
      </c>
      <c r="K127" s="116" t="s">
        <v>131</v>
      </c>
      <c r="L127" s="112"/>
      <c r="M127" s="59" t="s">
        <v>1</v>
      </c>
      <c r="N127" s="60" t="s">
        <v>36</v>
      </c>
      <c r="O127" s="60" t="s">
        <v>132</v>
      </c>
      <c r="P127" s="60" t="s">
        <v>133</v>
      </c>
      <c r="Q127" s="60" t="s">
        <v>134</v>
      </c>
      <c r="R127" s="60" t="s">
        <v>135</v>
      </c>
      <c r="S127" s="60" t="s">
        <v>136</v>
      </c>
      <c r="T127" s="61" t="s">
        <v>137</v>
      </c>
    </row>
    <row r="128" spans="2:63" s="1" customFormat="1" ht="22.75" customHeight="1">
      <c r="B128" s="32"/>
      <c r="C128" s="64" t="s">
        <v>138</v>
      </c>
      <c r="J128" s="117">
        <f>BK128</f>
        <v>0</v>
      </c>
      <c r="L128" s="32"/>
      <c r="M128" s="62"/>
      <c r="N128" s="53"/>
      <c r="O128" s="53"/>
      <c r="P128" s="118">
        <f>P129+P150</f>
        <v>0</v>
      </c>
      <c r="Q128" s="53"/>
      <c r="R128" s="118">
        <f>R129+R150</f>
        <v>0</v>
      </c>
      <c r="S128" s="53"/>
      <c r="T128" s="119">
        <f>T129+T150</f>
        <v>0</v>
      </c>
      <c r="AT128" s="17" t="s">
        <v>69</v>
      </c>
      <c r="AU128" s="17" t="s">
        <v>102</v>
      </c>
      <c r="BK128" s="120">
        <f>BK129+BK150</f>
        <v>0</v>
      </c>
    </row>
    <row r="129" spans="2:63" s="11" customFormat="1" ht="25.9" customHeight="1">
      <c r="B129" s="121"/>
      <c r="D129" s="122" t="s">
        <v>69</v>
      </c>
      <c r="E129" s="123" t="s">
        <v>139</v>
      </c>
      <c r="F129" s="123" t="s">
        <v>140</v>
      </c>
      <c r="I129" s="124"/>
      <c r="J129" s="125">
        <f>BK129</f>
        <v>0</v>
      </c>
      <c r="L129" s="121"/>
      <c r="M129" s="126"/>
      <c r="P129" s="127">
        <f>P130+P133+P138+P145</f>
        <v>0</v>
      </c>
      <c r="R129" s="127">
        <f>R130+R133+R138+R145</f>
        <v>0</v>
      </c>
      <c r="T129" s="128">
        <f>T130+T133+T138+T145</f>
        <v>0</v>
      </c>
      <c r="AR129" s="122" t="s">
        <v>74</v>
      </c>
      <c r="AT129" s="129" t="s">
        <v>69</v>
      </c>
      <c r="AU129" s="129" t="s">
        <v>70</v>
      </c>
      <c r="AY129" s="122" t="s">
        <v>141</v>
      </c>
      <c r="BK129" s="130">
        <f>BK130+BK133+BK138+BK145</f>
        <v>0</v>
      </c>
    </row>
    <row r="130" spans="2:63" s="11" customFormat="1" ht="22.75" customHeight="1">
      <c r="B130" s="121"/>
      <c r="D130" s="122" t="s">
        <v>69</v>
      </c>
      <c r="E130" s="131" t="s">
        <v>82</v>
      </c>
      <c r="F130" s="131" t="s">
        <v>213</v>
      </c>
      <c r="I130" s="124"/>
      <c r="J130" s="132">
        <f>BK130</f>
        <v>0</v>
      </c>
      <c r="L130" s="121"/>
      <c r="M130" s="126"/>
      <c r="P130" s="127">
        <f>SUM(P131:P132)</f>
        <v>0</v>
      </c>
      <c r="R130" s="127">
        <f>SUM(R131:R132)</f>
        <v>0</v>
      </c>
      <c r="T130" s="128">
        <f>SUM(T131:T132)</f>
        <v>0</v>
      </c>
      <c r="AR130" s="122" t="s">
        <v>74</v>
      </c>
      <c r="AT130" s="129" t="s">
        <v>69</v>
      </c>
      <c r="AU130" s="129" t="s">
        <v>74</v>
      </c>
      <c r="AY130" s="122" t="s">
        <v>141</v>
      </c>
      <c r="BK130" s="130">
        <f>SUM(BK131:BK132)</f>
        <v>0</v>
      </c>
    </row>
    <row r="131" spans="2:65" s="1" customFormat="1" ht="16.5" customHeight="1">
      <c r="B131" s="133"/>
      <c r="C131" s="134" t="s">
        <v>74</v>
      </c>
      <c r="D131" s="134" t="s">
        <v>143</v>
      </c>
      <c r="E131" s="135" t="s">
        <v>1232</v>
      </c>
      <c r="F131" s="136" t="s">
        <v>1233</v>
      </c>
      <c r="G131" s="137" t="s">
        <v>162</v>
      </c>
      <c r="H131" s="138">
        <v>0.05</v>
      </c>
      <c r="I131" s="139"/>
      <c r="J131" s="140">
        <f>ROUND(I131*H131,2)</f>
        <v>0</v>
      </c>
      <c r="K131" s="141"/>
      <c r="L131" s="32"/>
      <c r="M131" s="142" t="s">
        <v>1</v>
      </c>
      <c r="N131" s="143" t="s">
        <v>37</v>
      </c>
      <c r="P131" s="144">
        <f>O131*H131</f>
        <v>0</v>
      </c>
      <c r="Q131" s="144">
        <v>0</v>
      </c>
      <c r="R131" s="144">
        <f>Q131*H131</f>
        <v>0</v>
      </c>
      <c r="S131" s="144">
        <v>0</v>
      </c>
      <c r="T131" s="145">
        <f>S131*H131</f>
        <v>0</v>
      </c>
      <c r="AR131" s="146" t="s">
        <v>82</v>
      </c>
      <c r="AT131" s="146" t="s">
        <v>143</v>
      </c>
      <c r="AU131" s="146" t="s">
        <v>78</v>
      </c>
      <c r="AY131" s="17" t="s">
        <v>141</v>
      </c>
      <c r="BE131" s="147">
        <f>IF(N131="základní",J131,0)</f>
        <v>0</v>
      </c>
      <c r="BF131" s="147">
        <f>IF(N131="snížená",J131,0)</f>
        <v>0</v>
      </c>
      <c r="BG131" s="147">
        <f>IF(N131="zákl. přenesená",J131,0)</f>
        <v>0</v>
      </c>
      <c r="BH131" s="147">
        <f>IF(N131="sníž. přenesená",J131,0)</f>
        <v>0</v>
      </c>
      <c r="BI131" s="147">
        <f>IF(N131="nulová",J131,0)</f>
        <v>0</v>
      </c>
      <c r="BJ131" s="17" t="s">
        <v>74</v>
      </c>
      <c r="BK131" s="147">
        <f>ROUND(I131*H131,2)</f>
        <v>0</v>
      </c>
      <c r="BL131" s="17" t="s">
        <v>82</v>
      </c>
      <c r="BM131" s="146" t="s">
        <v>78</v>
      </c>
    </row>
    <row r="132" spans="2:47" s="1" customFormat="1" ht="27">
      <c r="B132" s="32"/>
      <c r="D132" s="149" t="s">
        <v>424</v>
      </c>
      <c r="F132" s="180" t="s">
        <v>1234</v>
      </c>
      <c r="I132" s="181"/>
      <c r="L132" s="32"/>
      <c r="M132" s="182"/>
      <c r="T132" s="56"/>
      <c r="AT132" s="17" t="s">
        <v>424</v>
      </c>
      <c r="AU132" s="17" t="s">
        <v>78</v>
      </c>
    </row>
    <row r="133" spans="2:63" s="11" customFormat="1" ht="22.75" customHeight="1">
      <c r="B133" s="121"/>
      <c r="D133" s="122" t="s">
        <v>69</v>
      </c>
      <c r="E133" s="131" t="s">
        <v>86</v>
      </c>
      <c r="F133" s="131" t="s">
        <v>259</v>
      </c>
      <c r="I133" s="124"/>
      <c r="J133" s="132">
        <f>BK133</f>
        <v>0</v>
      </c>
      <c r="L133" s="121"/>
      <c r="M133" s="126"/>
      <c r="P133" s="127">
        <f>SUM(P134:P137)</f>
        <v>0</v>
      </c>
      <c r="R133" s="127">
        <f>SUM(R134:R137)</f>
        <v>0</v>
      </c>
      <c r="T133" s="128">
        <f>SUM(T134:T137)</f>
        <v>0</v>
      </c>
      <c r="AR133" s="122" t="s">
        <v>74</v>
      </c>
      <c r="AT133" s="129" t="s">
        <v>69</v>
      </c>
      <c r="AU133" s="129" t="s">
        <v>74</v>
      </c>
      <c r="AY133" s="122" t="s">
        <v>141</v>
      </c>
      <c r="BK133" s="130">
        <f>SUM(BK134:BK137)</f>
        <v>0</v>
      </c>
    </row>
    <row r="134" spans="2:65" s="1" customFormat="1" ht="21.75" customHeight="1">
      <c r="B134" s="133"/>
      <c r="C134" s="134" t="s">
        <v>78</v>
      </c>
      <c r="D134" s="134" t="s">
        <v>143</v>
      </c>
      <c r="E134" s="135" t="s">
        <v>1235</v>
      </c>
      <c r="F134" s="136" t="s">
        <v>1236</v>
      </c>
      <c r="G134" s="137" t="s">
        <v>146</v>
      </c>
      <c r="H134" s="138">
        <v>2</v>
      </c>
      <c r="I134" s="139"/>
      <c r="J134" s="140">
        <f>ROUND(I134*H134,2)</f>
        <v>0</v>
      </c>
      <c r="K134" s="141"/>
      <c r="L134" s="32"/>
      <c r="M134" s="142" t="s">
        <v>1</v>
      </c>
      <c r="N134" s="143" t="s">
        <v>37</v>
      </c>
      <c r="P134" s="144">
        <f>O134*H134</f>
        <v>0</v>
      </c>
      <c r="Q134" s="144">
        <v>0</v>
      </c>
      <c r="R134" s="144">
        <f>Q134*H134</f>
        <v>0</v>
      </c>
      <c r="S134" s="144">
        <v>0</v>
      </c>
      <c r="T134" s="145">
        <f>S134*H134</f>
        <v>0</v>
      </c>
      <c r="AR134" s="146" t="s">
        <v>82</v>
      </c>
      <c r="AT134" s="146" t="s">
        <v>143</v>
      </c>
      <c r="AU134" s="146" t="s">
        <v>78</v>
      </c>
      <c r="AY134" s="17" t="s">
        <v>141</v>
      </c>
      <c r="BE134" s="147">
        <f>IF(N134="základní",J134,0)</f>
        <v>0</v>
      </c>
      <c r="BF134" s="147">
        <f>IF(N134="snížená",J134,0)</f>
        <v>0</v>
      </c>
      <c r="BG134" s="147">
        <f>IF(N134="zákl. přenesená",J134,0)</f>
        <v>0</v>
      </c>
      <c r="BH134" s="147">
        <f>IF(N134="sníž. přenesená",J134,0)</f>
        <v>0</v>
      </c>
      <c r="BI134" s="147">
        <f>IF(N134="nulová",J134,0)</f>
        <v>0</v>
      </c>
      <c r="BJ134" s="17" t="s">
        <v>74</v>
      </c>
      <c r="BK134" s="147">
        <f>ROUND(I134*H134,2)</f>
        <v>0</v>
      </c>
      <c r="BL134" s="17" t="s">
        <v>82</v>
      </c>
      <c r="BM134" s="146" t="s">
        <v>82</v>
      </c>
    </row>
    <row r="135" spans="2:47" s="1" customFormat="1" ht="27">
      <c r="B135" s="32"/>
      <c r="D135" s="149" t="s">
        <v>424</v>
      </c>
      <c r="F135" s="180" t="s">
        <v>1237</v>
      </c>
      <c r="I135" s="181"/>
      <c r="L135" s="32"/>
      <c r="M135" s="182"/>
      <c r="T135" s="56"/>
      <c r="AT135" s="17" t="s">
        <v>424</v>
      </c>
      <c r="AU135" s="17" t="s">
        <v>78</v>
      </c>
    </row>
    <row r="136" spans="2:65" s="1" customFormat="1" ht="24.15" customHeight="1">
      <c r="B136" s="133"/>
      <c r="C136" s="134" t="s">
        <v>81</v>
      </c>
      <c r="D136" s="134" t="s">
        <v>143</v>
      </c>
      <c r="E136" s="135" t="s">
        <v>1238</v>
      </c>
      <c r="F136" s="136" t="s">
        <v>1239</v>
      </c>
      <c r="G136" s="137" t="s">
        <v>162</v>
      </c>
      <c r="H136" s="138">
        <v>0.3</v>
      </c>
      <c r="I136" s="139"/>
      <c r="J136" s="140">
        <f>ROUND(I136*H136,2)</f>
        <v>0</v>
      </c>
      <c r="K136" s="141"/>
      <c r="L136" s="32"/>
      <c r="M136" s="142" t="s">
        <v>1</v>
      </c>
      <c r="N136" s="143" t="s">
        <v>37</v>
      </c>
      <c r="P136" s="144">
        <f>O136*H136</f>
        <v>0</v>
      </c>
      <c r="Q136" s="144">
        <v>0</v>
      </c>
      <c r="R136" s="144">
        <f>Q136*H136</f>
        <v>0</v>
      </c>
      <c r="S136" s="144">
        <v>0</v>
      </c>
      <c r="T136" s="145">
        <f>S136*H136</f>
        <v>0</v>
      </c>
      <c r="AR136" s="146" t="s">
        <v>82</v>
      </c>
      <c r="AT136" s="146" t="s">
        <v>143</v>
      </c>
      <c r="AU136" s="146" t="s">
        <v>78</v>
      </c>
      <c r="AY136" s="17" t="s">
        <v>141</v>
      </c>
      <c r="BE136" s="147">
        <f>IF(N136="základní",J136,0)</f>
        <v>0</v>
      </c>
      <c r="BF136" s="147">
        <f>IF(N136="snížená",J136,0)</f>
        <v>0</v>
      </c>
      <c r="BG136" s="147">
        <f>IF(N136="zákl. přenesená",J136,0)</f>
        <v>0</v>
      </c>
      <c r="BH136" s="147">
        <f>IF(N136="sníž. přenesená",J136,0)</f>
        <v>0</v>
      </c>
      <c r="BI136" s="147">
        <f>IF(N136="nulová",J136,0)</f>
        <v>0</v>
      </c>
      <c r="BJ136" s="17" t="s">
        <v>74</v>
      </c>
      <c r="BK136" s="147">
        <f>ROUND(I136*H136,2)</f>
        <v>0</v>
      </c>
      <c r="BL136" s="17" t="s">
        <v>82</v>
      </c>
      <c r="BM136" s="146" t="s">
        <v>86</v>
      </c>
    </row>
    <row r="137" spans="2:47" s="1" customFormat="1" ht="27">
      <c r="B137" s="32"/>
      <c r="D137" s="149" t="s">
        <v>424</v>
      </c>
      <c r="F137" s="180" t="s">
        <v>1234</v>
      </c>
      <c r="I137" s="181"/>
      <c r="L137" s="32"/>
      <c r="M137" s="182"/>
      <c r="T137" s="56"/>
      <c r="AT137" s="17" t="s">
        <v>424</v>
      </c>
      <c r="AU137" s="17" t="s">
        <v>78</v>
      </c>
    </row>
    <row r="138" spans="2:63" s="11" customFormat="1" ht="22.75" customHeight="1">
      <c r="B138" s="121"/>
      <c r="D138" s="122" t="s">
        <v>69</v>
      </c>
      <c r="E138" s="131" t="s">
        <v>176</v>
      </c>
      <c r="F138" s="131" t="s">
        <v>376</v>
      </c>
      <c r="I138" s="124"/>
      <c r="J138" s="132">
        <f>BK138</f>
        <v>0</v>
      </c>
      <c r="L138" s="121"/>
      <c r="M138" s="126"/>
      <c r="P138" s="127">
        <f>SUM(P139:P144)</f>
        <v>0</v>
      </c>
      <c r="R138" s="127">
        <f>SUM(R139:R144)</f>
        <v>0</v>
      </c>
      <c r="T138" s="128">
        <f>SUM(T139:T144)</f>
        <v>0</v>
      </c>
      <c r="AR138" s="122" t="s">
        <v>74</v>
      </c>
      <c r="AT138" s="129" t="s">
        <v>69</v>
      </c>
      <c r="AU138" s="129" t="s">
        <v>74</v>
      </c>
      <c r="AY138" s="122" t="s">
        <v>141</v>
      </c>
      <c r="BK138" s="130">
        <f>SUM(BK139:BK144)</f>
        <v>0</v>
      </c>
    </row>
    <row r="139" spans="2:65" s="1" customFormat="1" ht="24.15" customHeight="1">
      <c r="B139" s="133"/>
      <c r="C139" s="134" t="s">
        <v>82</v>
      </c>
      <c r="D139" s="134" t="s">
        <v>143</v>
      </c>
      <c r="E139" s="135" t="s">
        <v>1240</v>
      </c>
      <c r="F139" s="136" t="s">
        <v>1241</v>
      </c>
      <c r="G139" s="137" t="s">
        <v>146</v>
      </c>
      <c r="H139" s="138">
        <v>3</v>
      </c>
      <c r="I139" s="139"/>
      <c r="J139" s="140">
        <f>ROUND(I139*H139,2)</f>
        <v>0</v>
      </c>
      <c r="K139" s="141"/>
      <c r="L139" s="32"/>
      <c r="M139" s="142" t="s">
        <v>1</v>
      </c>
      <c r="N139" s="143" t="s">
        <v>37</v>
      </c>
      <c r="P139" s="144">
        <f>O139*H139</f>
        <v>0</v>
      </c>
      <c r="Q139" s="144">
        <v>0</v>
      </c>
      <c r="R139" s="144">
        <f>Q139*H139</f>
        <v>0</v>
      </c>
      <c r="S139" s="144">
        <v>0</v>
      </c>
      <c r="T139" s="145">
        <f>S139*H139</f>
        <v>0</v>
      </c>
      <c r="AR139" s="146" t="s">
        <v>82</v>
      </c>
      <c r="AT139" s="146" t="s">
        <v>143</v>
      </c>
      <c r="AU139" s="146" t="s">
        <v>78</v>
      </c>
      <c r="AY139" s="17" t="s">
        <v>141</v>
      </c>
      <c r="BE139" s="147">
        <f>IF(N139="základní",J139,0)</f>
        <v>0</v>
      </c>
      <c r="BF139" s="147">
        <f>IF(N139="snížená",J139,0)</f>
        <v>0</v>
      </c>
      <c r="BG139" s="147">
        <f>IF(N139="zákl. přenesená",J139,0)</f>
        <v>0</v>
      </c>
      <c r="BH139" s="147">
        <f>IF(N139="sníž. přenesená",J139,0)</f>
        <v>0</v>
      </c>
      <c r="BI139" s="147">
        <f>IF(N139="nulová",J139,0)</f>
        <v>0</v>
      </c>
      <c r="BJ139" s="17" t="s">
        <v>74</v>
      </c>
      <c r="BK139" s="147">
        <f>ROUND(I139*H139,2)</f>
        <v>0</v>
      </c>
      <c r="BL139" s="17" t="s">
        <v>82</v>
      </c>
      <c r="BM139" s="146" t="s">
        <v>92</v>
      </c>
    </row>
    <row r="140" spans="2:47" s="1" customFormat="1" ht="27">
      <c r="B140" s="32"/>
      <c r="D140" s="149" t="s">
        <v>424</v>
      </c>
      <c r="F140" s="180" t="s">
        <v>1242</v>
      </c>
      <c r="I140" s="181"/>
      <c r="L140" s="32"/>
      <c r="M140" s="182"/>
      <c r="T140" s="56"/>
      <c r="AT140" s="17" t="s">
        <v>424</v>
      </c>
      <c r="AU140" s="17" t="s">
        <v>78</v>
      </c>
    </row>
    <row r="141" spans="2:65" s="1" customFormat="1" ht="24.15" customHeight="1">
      <c r="B141" s="133"/>
      <c r="C141" s="134" t="s">
        <v>85</v>
      </c>
      <c r="D141" s="134" t="s">
        <v>143</v>
      </c>
      <c r="E141" s="135" t="s">
        <v>459</v>
      </c>
      <c r="F141" s="136" t="s">
        <v>460</v>
      </c>
      <c r="G141" s="137" t="s">
        <v>146</v>
      </c>
      <c r="H141" s="138">
        <v>15</v>
      </c>
      <c r="I141" s="139"/>
      <c r="J141" s="140">
        <f>ROUND(I141*H141,2)</f>
        <v>0</v>
      </c>
      <c r="K141" s="141"/>
      <c r="L141" s="32"/>
      <c r="M141" s="142" t="s">
        <v>1</v>
      </c>
      <c r="N141" s="143" t="s">
        <v>37</v>
      </c>
      <c r="P141" s="144">
        <f>O141*H141</f>
        <v>0</v>
      </c>
      <c r="Q141" s="144">
        <v>0</v>
      </c>
      <c r="R141" s="144">
        <f>Q141*H141</f>
        <v>0</v>
      </c>
      <c r="S141" s="144">
        <v>0</v>
      </c>
      <c r="T141" s="145">
        <f>S141*H141</f>
        <v>0</v>
      </c>
      <c r="AR141" s="146" t="s">
        <v>82</v>
      </c>
      <c r="AT141" s="146" t="s">
        <v>143</v>
      </c>
      <c r="AU141" s="146" t="s">
        <v>78</v>
      </c>
      <c r="AY141" s="17" t="s">
        <v>141</v>
      </c>
      <c r="BE141" s="147">
        <f>IF(N141="základní",J141,0)</f>
        <v>0</v>
      </c>
      <c r="BF141" s="147">
        <f>IF(N141="snížená",J141,0)</f>
        <v>0</v>
      </c>
      <c r="BG141" s="147">
        <f>IF(N141="zákl. přenesená",J141,0)</f>
        <v>0</v>
      </c>
      <c r="BH141" s="147">
        <f>IF(N141="sníž. přenesená",J141,0)</f>
        <v>0</v>
      </c>
      <c r="BI141" s="147">
        <f>IF(N141="nulová",J141,0)</f>
        <v>0</v>
      </c>
      <c r="BJ141" s="17" t="s">
        <v>74</v>
      </c>
      <c r="BK141" s="147">
        <f>ROUND(I141*H141,2)</f>
        <v>0</v>
      </c>
      <c r="BL141" s="17" t="s">
        <v>82</v>
      </c>
      <c r="BM141" s="146" t="s">
        <v>165</v>
      </c>
    </row>
    <row r="142" spans="2:65" s="1" customFormat="1" ht="24.15" customHeight="1">
      <c r="B142" s="133"/>
      <c r="C142" s="134" t="s">
        <v>86</v>
      </c>
      <c r="D142" s="134" t="s">
        <v>143</v>
      </c>
      <c r="E142" s="135" t="s">
        <v>1243</v>
      </c>
      <c r="F142" s="136" t="s">
        <v>1244</v>
      </c>
      <c r="G142" s="137" t="s">
        <v>156</v>
      </c>
      <c r="H142" s="138">
        <v>1</v>
      </c>
      <c r="I142" s="139"/>
      <c r="J142" s="140">
        <f>ROUND(I142*H142,2)</f>
        <v>0</v>
      </c>
      <c r="K142" s="141"/>
      <c r="L142" s="32"/>
      <c r="M142" s="142" t="s">
        <v>1</v>
      </c>
      <c r="N142" s="143" t="s">
        <v>37</v>
      </c>
      <c r="P142" s="144">
        <f>O142*H142</f>
        <v>0</v>
      </c>
      <c r="Q142" s="144">
        <v>0</v>
      </c>
      <c r="R142" s="144">
        <f>Q142*H142</f>
        <v>0</v>
      </c>
      <c r="S142" s="144">
        <v>0</v>
      </c>
      <c r="T142" s="145">
        <f>S142*H142</f>
        <v>0</v>
      </c>
      <c r="AR142" s="146" t="s">
        <v>82</v>
      </c>
      <c r="AT142" s="146" t="s">
        <v>143</v>
      </c>
      <c r="AU142" s="146" t="s">
        <v>78</v>
      </c>
      <c r="AY142" s="17" t="s">
        <v>141</v>
      </c>
      <c r="BE142" s="147">
        <f>IF(N142="základní",J142,0)</f>
        <v>0</v>
      </c>
      <c r="BF142" s="147">
        <f>IF(N142="snížená",J142,0)</f>
        <v>0</v>
      </c>
      <c r="BG142" s="147">
        <f>IF(N142="zákl. přenesená",J142,0)</f>
        <v>0</v>
      </c>
      <c r="BH142" s="147">
        <f>IF(N142="sníž. přenesená",J142,0)</f>
        <v>0</v>
      </c>
      <c r="BI142" s="147">
        <f>IF(N142="nulová",J142,0)</f>
        <v>0</v>
      </c>
      <c r="BJ142" s="17" t="s">
        <v>74</v>
      </c>
      <c r="BK142" s="147">
        <f>ROUND(I142*H142,2)</f>
        <v>0</v>
      </c>
      <c r="BL142" s="17" t="s">
        <v>82</v>
      </c>
      <c r="BM142" s="146" t="s">
        <v>168</v>
      </c>
    </row>
    <row r="143" spans="2:65" s="1" customFormat="1" ht="24.15" customHeight="1">
      <c r="B143" s="133"/>
      <c r="C143" s="134" t="s">
        <v>89</v>
      </c>
      <c r="D143" s="134" t="s">
        <v>143</v>
      </c>
      <c r="E143" s="135" t="s">
        <v>1245</v>
      </c>
      <c r="F143" s="136" t="s">
        <v>1246</v>
      </c>
      <c r="G143" s="137" t="s">
        <v>380</v>
      </c>
      <c r="H143" s="138">
        <v>5</v>
      </c>
      <c r="I143" s="139"/>
      <c r="J143" s="140">
        <f>ROUND(I143*H143,2)</f>
        <v>0</v>
      </c>
      <c r="K143" s="141"/>
      <c r="L143" s="32"/>
      <c r="M143" s="142" t="s">
        <v>1</v>
      </c>
      <c r="N143" s="143" t="s">
        <v>37</v>
      </c>
      <c r="P143" s="144">
        <f>O143*H143</f>
        <v>0</v>
      </c>
      <c r="Q143" s="144">
        <v>0</v>
      </c>
      <c r="R143" s="144">
        <f>Q143*H143</f>
        <v>0</v>
      </c>
      <c r="S143" s="144">
        <v>0</v>
      </c>
      <c r="T143" s="145">
        <f>S143*H143</f>
        <v>0</v>
      </c>
      <c r="AR143" s="146" t="s">
        <v>82</v>
      </c>
      <c r="AT143" s="146" t="s">
        <v>143</v>
      </c>
      <c r="AU143" s="146" t="s">
        <v>78</v>
      </c>
      <c r="AY143" s="17" t="s">
        <v>141</v>
      </c>
      <c r="BE143" s="147">
        <f>IF(N143="základní",J143,0)</f>
        <v>0</v>
      </c>
      <c r="BF143" s="147">
        <f>IF(N143="snížená",J143,0)</f>
        <v>0</v>
      </c>
      <c r="BG143" s="147">
        <f>IF(N143="zákl. přenesená",J143,0)</f>
        <v>0</v>
      </c>
      <c r="BH143" s="147">
        <f>IF(N143="sníž. přenesená",J143,0)</f>
        <v>0</v>
      </c>
      <c r="BI143" s="147">
        <f>IF(N143="nulová",J143,0)</f>
        <v>0</v>
      </c>
      <c r="BJ143" s="17" t="s">
        <v>74</v>
      </c>
      <c r="BK143" s="147">
        <f>ROUND(I143*H143,2)</f>
        <v>0</v>
      </c>
      <c r="BL143" s="17" t="s">
        <v>82</v>
      </c>
      <c r="BM143" s="146" t="s">
        <v>171</v>
      </c>
    </row>
    <row r="144" spans="2:65" s="1" customFormat="1" ht="24.15" customHeight="1">
      <c r="B144" s="133"/>
      <c r="C144" s="134" t="s">
        <v>92</v>
      </c>
      <c r="D144" s="134" t="s">
        <v>143</v>
      </c>
      <c r="E144" s="135" t="s">
        <v>1247</v>
      </c>
      <c r="F144" s="136" t="s">
        <v>1248</v>
      </c>
      <c r="G144" s="137" t="s">
        <v>380</v>
      </c>
      <c r="H144" s="138">
        <v>5</v>
      </c>
      <c r="I144" s="139"/>
      <c r="J144" s="140">
        <f>ROUND(I144*H144,2)</f>
        <v>0</v>
      </c>
      <c r="K144" s="141"/>
      <c r="L144" s="32"/>
      <c r="M144" s="142" t="s">
        <v>1</v>
      </c>
      <c r="N144" s="143" t="s">
        <v>37</v>
      </c>
      <c r="P144" s="144">
        <f>O144*H144</f>
        <v>0</v>
      </c>
      <c r="Q144" s="144">
        <v>0</v>
      </c>
      <c r="R144" s="144">
        <f>Q144*H144</f>
        <v>0</v>
      </c>
      <c r="S144" s="144">
        <v>0</v>
      </c>
      <c r="T144" s="145">
        <f>S144*H144</f>
        <v>0</v>
      </c>
      <c r="AR144" s="146" t="s">
        <v>82</v>
      </c>
      <c r="AT144" s="146" t="s">
        <v>143</v>
      </c>
      <c r="AU144" s="146" t="s">
        <v>78</v>
      </c>
      <c r="AY144" s="17" t="s">
        <v>141</v>
      </c>
      <c r="BE144" s="147">
        <f>IF(N144="základní",J144,0)</f>
        <v>0</v>
      </c>
      <c r="BF144" s="147">
        <f>IF(N144="snížená",J144,0)</f>
        <v>0</v>
      </c>
      <c r="BG144" s="147">
        <f>IF(N144="zákl. přenesená",J144,0)</f>
        <v>0</v>
      </c>
      <c r="BH144" s="147">
        <f>IF(N144="sníž. přenesená",J144,0)</f>
        <v>0</v>
      </c>
      <c r="BI144" s="147">
        <f>IF(N144="nulová",J144,0)</f>
        <v>0</v>
      </c>
      <c r="BJ144" s="17" t="s">
        <v>74</v>
      </c>
      <c r="BK144" s="147">
        <f>ROUND(I144*H144,2)</f>
        <v>0</v>
      </c>
      <c r="BL144" s="17" t="s">
        <v>82</v>
      </c>
      <c r="BM144" s="146" t="s">
        <v>174</v>
      </c>
    </row>
    <row r="145" spans="2:63" s="11" customFormat="1" ht="22.75" customHeight="1">
      <c r="B145" s="121"/>
      <c r="D145" s="122" t="s">
        <v>69</v>
      </c>
      <c r="E145" s="131" t="s">
        <v>524</v>
      </c>
      <c r="F145" s="131" t="s">
        <v>525</v>
      </c>
      <c r="I145" s="124"/>
      <c r="J145" s="132">
        <f>BK145</f>
        <v>0</v>
      </c>
      <c r="L145" s="121"/>
      <c r="M145" s="126"/>
      <c r="P145" s="127">
        <f>SUM(P146:P149)</f>
        <v>0</v>
      </c>
      <c r="R145" s="127">
        <f>SUM(R146:R149)</f>
        <v>0</v>
      </c>
      <c r="T145" s="128">
        <f>SUM(T146:T149)</f>
        <v>0</v>
      </c>
      <c r="AR145" s="122" t="s">
        <v>74</v>
      </c>
      <c r="AT145" s="129" t="s">
        <v>69</v>
      </c>
      <c r="AU145" s="129" t="s">
        <v>74</v>
      </c>
      <c r="AY145" s="122" t="s">
        <v>141</v>
      </c>
      <c r="BK145" s="130">
        <f>SUM(BK146:BK149)</f>
        <v>0</v>
      </c>
    </row>
    <row r="146" spans="2:65" s="1" customFormat="1" ht="24.15" customHeight="1">
      <c r="B146" s="133"/>
      <c r="C146" s="134" t="s">
        <v>176</v>
      </c>
      <c r="D146" s="134" t="s">
        <v>143</v>
      </c>
      <c r="E146" s="135" t="s">
        <v>526</v>
      </c>
      <c r="F146" s="136" t="s">
        <v>527</v>
      </c>
      <c r="G146" s="137" t="s">
        <v>231</v>
      </c>
      <c r="H146" s="138">
        <v>0.5</v>
      </c>
      <c r="I146" s="139"/>
      <c r="J146" s="140">
        <f>ROUND(I146*H146,2)</f>
        <v>0</v>
      </c>
      <c r="K146" s="141"/>
      <c r="L146" s="32"/>
      <c r="M146" s="142" t="s">
        <v>1</v>
      </c>
      <c r="N146" s="143" t="s">
        <v>37</v>
      </c>
      <c r="P146" s="144">
        <f>O146*H146</f>
        <v>0</v>
      </c>
      <c r="Q146" s="144">
        <v>0</v>
      </c>
      <c r="R146" s="144">
        <f>Q146*H146</f>
        <v>0</v>
      </c>
      <c r="S146" s="144">
        <v>0</v>
      </c>
      <c r="T146" s="145">
        <f>S146*H146</f>
        <v>0</v>
      </c>
      <c r="AR146" s="146" t="s">
        <v>82</v>
      </c>
      <c r="AT146" s="146" t="s">
        <v>143</v>
      </c>
      <c r="AU146" s="146" t="s">
        <v>78</v>
      </c>
      <c r="AY146" s="17" t="s">
        <v>141</v>
      </c>
      <c r="BE146" s="147">
        <f>IF(N146="základní",J146,0)</f>
        <v>0</v>
      </c>
      <c r="BF146" s="147">
        <f>IF(N146="snížená",J146,0)</f>
        <v>0</v>
      </c>
      <c r="BG146" s="147">
        <f>IF(N146="zákl. přenesená",J146,0)</f>
        <v>0</v>
      </c>
      <c r="BH146" s="147">
        <f>IF(N146="sníž. přenesená",J146,0)</f>
        <v>0</v>
      </c>
      <c r="BI146" s="147">
        <f>IF(N146="nulová",J146,0)</f>
        <v>0</v>
      </c>
      <c r="BJ146" s="17" t="s">
        <v>74</v>
      </c>
      <c r="BK146" s="147">
        <f>ROUND(I146*H146,2)</f>
        <v>0</v>
      </c>
      <c r="BL146" s="17" t="s">
        <v>82</v>
      </c>
      <c r="BM146" s="146" t="s">
        <v>179</v>
      </c>
    </row>
    <row r="147" spans="2:65" s="1" customFormat="1" ht="24.15" customHeight="1">
      <c r="B147" s="133"/>
      <c r="C147" s="134" t="s">
        <v>165</v>
      </c>
      <c r="D147" s="134" t="s">
        <v>143</v>
      </c>
      <c r="E147" s="135" t="s">
        <v>530</v>
      </c>
      <c r="F147" s="136" t="s">
        <v>531</v>
      </c>
      <c r="G147" s="137" t="s">
        <v>231</v>
      </c>
      <c r="H147" s="138">
        <v>0.5</v>
      </c>
      <c r="I147" s="139"/>
      <c r="J147" s="140">
        <f>ROUND(I147*H147,2)</f>
        <v>0</v>
      </c>
      <c r="K147" s="141"/>
      <c r="L147" s="32"/>
      <c r="M147" s="142" t="s">
        <v>1</v>
      </c>
      <c r="N147" s="143" t="s">
        <v>37</v>
      </c>
      <c r="P147" s="144">
        <f>O147*H147</f>
        <v>0</v>
      </c>
      <c r="Q147" s="144">
        <v>0</v>
      </c>
      <c r="R147" s="144">
        <f>Q147*H147</f>
        <v>0</v>
      </c>
      <c r="S147" s="144">
        <v>0</v>
      </c>
      <c r="T147" s="145">
        <f>S147*H147</f>
        <v>0</v>
      </c>
      <c r="AR147" s="146" t="s">
        <v>82</v>
      </c>
      <c r="AT147" s="146" t="s">
        <v>143</v>
      </c>
      <c r="AU147" s="146" t="s">
        <v>78</v>
      </c>
      <c r="AY147" s="17" t="s">
        <v>141</v>
      </c>
      <c r="BE147" s="147">
        <f>IF(N147="základní",J147,0)</f>
        <v>0</v>
      </c>
      <c r="BF147" s="147">
        <f>IF(N147="snížená",J147,0)</f>
        <v>0</v>
      </c>
      <c r="BG147" s="147">
        <f>IF(N147="zákl. přenesená",J147,0)</f>
        <v>0</v>
      </c>
      <c r="BH147" s="147">
        <f>IF(N147="sníž. přenesená",J147,0)</f>
        <v>0</v>
      </c>
      <c r="BI147" s="147">
        <f>IF(N147="nulová",J147,0)</f>
        <v>0</v>
      </c>
      <c r="BJ147" s="17" t="s">
        <v>74</v>
      </c>
      <c r="BK147" s="147">
        <f>ROUND(I147*H147,2)</f>
        <v>0</v>
      </c>
      <c r="BL147" s="17" t="s">
        <v>82</v>
      </c>
      <c r="BM147" s="146" t="s">
        <v>182</v>
      </c>
    </row>
    <row r="148" spans="2:65" s="1" customFormat="1" ht="24.15" customHeight="1">
      <c r="B148" s="133"/>
      <c r="C148" s="134" t="s">
        <v>184</v>
      </c>
      <c r="D148" s="134" t="s">
        <v>143</v>
      </c>
      <c r="E148" s="135" t="s">
        <v>533</v>
      </c>
      <c r="F148" s="136" t="s">
        <v>534</v>
      </c>
      <c r="G148" s="137" t="s">
        <v>231</v>
      </c>
      <c r="H148" s="138">
        <v>25</v>
      </c>
      <c r="I148" s="139"/>
      <c r="J148" s="140">
        <f>ROUND(I148*H148,2)</f>
        <v>0</v>
      </c>
      <c r="K148" s="141"/>
      <c r="L148" s="32"/>
      <c r="M148" s="142" t="s">
        <v>1</v>
      </c>
      <c r="N148" s="143" t="s">
        <v>37</v>
      </c>
      <c r="P148" s="144">
        <f>O148*H148</f>
        <v>0</v>
      </c>
      <c r="Q148" s="144">
        <v>0</v>
      </c>
      <c r="R148" s="144">
        <f>Q148*H148</f>
        <v>0</v>
      </c>
      <c r="S148" s="144">
        <v>0</v>
      </c>
      <c r="T148" s="145">
        <f>S148*H148</f>
        <v>0</v>
      </c>
      <c r="AR148" s="146" t="s">
        <v>82</v>
      </c>
      <c r="AT148" s="146" t="s">
        <v>143</v>
      </c>
      <c r="AU148" s="146" t="s">
        <v>78</v>
      </c>
      <c r="AY148" s="17" t="s">
        <v>141</v>
      </c>
      <c r="BE148" s="147">
        <f>IF(N148="základní",J148,0)</f>
        <v>0</v>
      </c>
      <c r="BF148" s="147">
        <f>IF(N148="snížená",J148,0)</f>
        <v>0</v>
      </c>
      <c r="BG148" s="147">
        <f>IF(N148="zákl. přenesená",J148,0)</f>
        <v>0</v>
      </c>
      <c r="BH148" s="147">
        <f>IF(N148="sníž. přenesená",J148,0)</f>
        <v>0</v>
      </c>
      <c r="BI148" s="147">
        <f>IF(N148="nulová",J148,0)</f>
        <v>0</v>
      </c>
      <c r="BJ148" s="17" t="s">
        <v>74</v>
      </c>
      <c r="BK148" s="147">
        <f>ROUND(I148*H148,2)</f>
        <v>0</v>
      </c>
      <c r="BL148" s="17" t="s">
        <v>82</v>
      </c>
      <c r="BM148" s="146" t="s">
        <v>187</v>
      </c>
    </row>
    <row r="149" spans="2:65" s="1" customFormat="1" ht="49" customHeight="1">
      <c r="B149" s="133"/>
      <c r="C149" s="134" t="s">
        <v>168</v>
      </c>
      <c r="D149" s="134" t="s">
        <v>143</v>
      </c>
      <c r="E149" s="135" t="s">
        <v>1249</v>
      </c>
      <c r="F149" s="136" t="s">
        <v>1250</v>
      </c>
      <c r="G149" s="137" t="s">
        <v>231</v>
      </c>
      <c r="H149" s="138">
        <v>0.5</v>
      </c>
      <c r="I149" s="139"/>
      <c r="J149" s="140">
        <f>ROUND(I149*H149,2)</f>
        <v>0</v>
      </c>
      <c r="K149" s="141"/>
      <c r="L149" s="32"/>
      <c r="M149" s="142" t="s">
        <v>1</v>
      </c>
      <c r="N149" s="143" t="s">
        <v>37</v>
      </c>
      <c r="P149" s="144">
        <f>O149*H149</f>
        <v>0</v>
      </c>
      <c r="Q149" s="144">
        <v>0</v>
      </c>
      <c r="R149" s="144">
        <f>Q149*H149</f>
        <v>0</v>
      </c>
      <c r="S149" s="144">
        <v>0</v>
      </c>
      <c r="T149" s="145">
        <f>S149*H149</f>
        <v>0</v>
      </c>
      <c r="AR149" s="146" t="s">
        <v>82</v>
      </c>
      <c r="AT149" s="146" t="s">
        <v>143</v>
      </c>
      <c r="AU149" s="146" t="s">
        <v>78</v>
      </c>
      <c r="AY149" s="17" t="s">
        <v>141</v>
      </c>
      <c r="BE149" s="147">
        <f>IF(N149="základní",J149,0)</f>
        <v>0</v>
      </c>
      <c r="BF149" s="147">
        <f>IF(N149="snížená",J149,0)</f>
        <v>0</v>
      </c>
      <c r="BG149" s="147">
        <f>IF(N149="zákl. přenesená",J149,0)</f>
        <v>0</v>
      </c>
      <c r="BH149" s="147">
        <f>IF(N149="sníž. přenesená",J149,0)</f>
        <v>0</v>
      </c>
      <c r="BI149" s="147">
        <f>IF(N149="nulová",J149,0)</f>
        <v>0</v>
      </c>
      <c r="BJ149" s="17" t="s">
        <v>74</v>
      </c>
      <c r="BK149" s="147">
        <f>ROUND(I149*H149,2)</f>
        <v>0</v>
      </c>
      <c r="BL149" s="17" t="s">
        <v>82</v>
      </c>
      <c r="BM149" s="146" t="s">
        <v>191</v>
      </c>
    </row>
    <row r="150" spans="2:63" s="11" customFormat="1" ht="25.9" customHeight="1">
      <c r="B150" s="121"/>
      <c r="D150" s="122" t="s">
        <v>69</v>
      </c>
      <c r="E150" s="123" t="s">
        <v>546</v>
      </c>
      <c r="F150" s="123" t="s">
        <v>547</v>
      </c>
      <c r="I150" s="124"/>
      <c r="J150" s="125">
        <f>BK150</f>
        <v>0</v>
      </c>
      <c r="L150" s="121"/>
      <c r="M150" s="126"/>
      <c r="P150" s="127">
        <f>P151+P162+P169+P181+P186+P197</f>
        <v>0</v>
      </c>
      <c r="R150" s="127">
        <f>R151+R162+R169+R181+R186+R197</f>
        <v>0</v>
      </c>
      <c r="T150" s="128">
        <f>T151+T162+T169+T181+T186+T197</f>
        <v>0</v>
      </c>
      <c r="AR150" s="122" t="s">
        <v>78</v>
      </c>
      <c r="AT150" s="129" t="s">
        <v>69</v>
      </c>
      <c r="AU150" s="129" t="s">
        <v>70</v>
      </c>
      <c r="AY150" s="122" t="s">
        <v>141</v>
      </c>
      <c r="BK150" s="130">
        <f>BK151+BK162+BK169+BK181+BK186+BK197</f>
        <v>0</v>
      </c>
    </row>
    <row r="151" spans="2:63" s="11" customFormat="1" ht="22.75" customHeight="1">
      <c r="B151" s="121"/>
      <c r="D151" s="122" t="s">
        <v>69</v>
      </c>
      <c r="E151" s="131" t="s">
        <v>1251</v>
      </c>
      <c r="F151" s="131" t="s">
        <v>1252</v>
      </c>
      <c r="I151" s="124"/>
      <c r="J151" s="132">
        <f>BK151</f>
        <v>0</v>
      </c>
      <c r="L151" s="121"/>
      <c r="M151" s="126"/>
      <c r="P151" s="127">
        <f>SUM(P152:P161)</f>
        <v>0</v>
      </c>
      <c r="R151" s="127">
        <f>SUM(R152:R161)</f>
        <v>0</v>
      </c>
      <c r="T151" s="128">
        <f>SUM(T152:T161)</f>
        <v>0</v>
      </c>
      <c r="AR151" s="122" t="s">
        <v>78</v>
      </c>
      <c r="AT151" s="129" t="s">
        <v>69</v>
      </c>
      <c r="AU151" s="129" t="s">
        <v>74</v>
      </c>
      <c r="AY151" s="122" t="s">
        <v>141</v>
      </c>
      <c r="BK151" s="130">
        <f>SUM(BK152:BK161)</f>
        <v>0</v>
      </c>
    </row>
    <row r="152" spans="2:65" s="1" customFormat="1" ht="16.5" customHeight="1">
      <c r="B152" s="133"/>
      <c r="C152" s="134" t="s">
        <v>192</v>
      </c>
      <c r="D152" s="134" t="s">
        <v>143</v>
      </c>
      <c r="E152" s="135" t="s">
        <v>1253</v>
      </c>
      <c r="F152" s="136" t="s">
        <v>1254</v>
      </c>
      <c r="G152" s="137" t="s">
        <v>1255</v>
      </c>
      <c r="H152" s="138">
        <v>750</v>
      </c>
      <c r="I152" s="139"/>
      <c r="J152" s="140">
        <f>ROUND(I152*H152,2)</f>
        <v>0</v>
      </c>
      <c r="K152" s="141"/>
      <c r="L152" s="32"/>
      <c r="M152" s="142" t="s">
        <v>1</v>
      </c>
      <c r="N152" s="143" t="s">
        <v>37</v>
      </c>
      <c r="P152" s="144">
        <f>O152*H152</f>
        <v>0</v>
      </c>
      <c r="Q152" s="144">
        <v>0</v>
      </c>
      <c r="R152" s="144">
        <f>Q152*H152</f>
        <v>0</v>
      </c>
      <c r="S152" s="144">
        <v>0</v>
      </c>
      <c r="T152" s="145">
        <f>S152*H152</f>
        <v>0</v>
      </c>
      <c r="AR152" s="146" t="s">
        <v>174</v>
      </c>
      <c r="AT152" s="146" t="s">
        <v>143</v>
      </c>
      <c r="AU152" s="146" t="s">
        <v>78</v>
      </c>
      <c r="AY152" s="17" t="s">
        <v>141</v>
      </c>
      <c r="BE152" s="147">
        <f>IF(N152="základní",J152,0)</f>
        <v>0</v>
      </c>
      <c r="BF152" s="147">
        <f>IF(N152="snížená",J152,0)</f>
        <v>0</v>
      </c>
      <c r="BG152" s="147">
        <f>IF(N152="zákl. přenesená",J152,0)</f>
        <v>0</v>
      </c>
      <c r="BH152" s="147">
        <f>IF(N152="sníž. přenesená",J152,0)</f>
        <v>0</v>
      </c>
      <c r="BI152" s="147">
        <f>IF(N152="nulová",J152,0)</f>
        <v>0</v>
      </c>
      <c r="BJ152" s="17" t="s">
        <v>74</v>
      </c>
      <c r="BK152" s="147">
        <f>ROUND(I152*H152,2)</f>
        <v>0</v>
      </c>
      <c r="BL152" s="17" t="s">
        <v>174</v>
      </c>
      <c r="BM152" s="146" t="s">
        <v>195</v>
      </c>
    </row>
    <row r="153" spans="2:47" s="1" customFormat="1" ht="27">
      <c r="B153" s="32"/>
      <c r="D153" s="149" t="s">
        <v>424</v>
      </c>
      <c r="F153" s="180" t="s">
        <v>1256</v>
      </c>
      <c r="I153" s="181"/>
      <c r="L153" s="32"/>
      <c r="M153" s="182"/>
      <c r="T153" s="56"/>
      <c r="AT153" s="17" t="s">
        <v>424</v>
      </c>
      <c r="AU153" s="17" t="s">
        <v>78</v>
      </c>
    </row>
    <row r="154" spans="2:65" s="1" customFormat="1" ht="16.5" customHeight="1">
      <c r="B154" s="133"/>
      <c r="C154" s="134" t="s">
        <v>171</v>
      </c>
      <c r="D154" s="134" t="s">
        <v>143</v>
      </c>
      <c r="E154" s="135" t="s">
        <v>1257</v>
      </c>
      <c r="F154" s="136" t="s">
        <v>1258</v>
      </c>
      <c r="G154" s="137" t="s">
        <v>1255</v>
      </c>
      <c r="H154" s="138">
        <v>750</v>
      </c>
      <c r="I154" s="139"/>
      <c r="J154" s="140">
        <f>ROUND(I154*H154,2)</f>
        <v>0</v>
      </c>
      <c r="K154" s="141"/>
      <c r="L154" s="32"/>
      <c r="M154" s="142" t="s">
        <v>1</v>
      </c>
      <c r="N154" s="143" t="s">
        <v>37</v>
      </c>
      <c r="P154" s="144">
        <f>O154*H154</f>
        <v>0</v>
      </c>
      <c r="Q154" s="144">
        <v>0</v>
      </c>
      <c r="R154" s="144">
        <f>Q154*H154</f>
        <v>0</v>
      </c>
      <c r="S154" s="144">
        <v>0</v>
      </c>
      <c r="T154" s="145">
        <f>S154*H154</f>
        <v>0</v>
      </c>
      <c r="AR154" s="146" t="s">
        <v>174</v>
      </c>
      <c r="AT154" s="146" t="s">
        <v>143</v>
      </c>
      <c r="AU154" s="146" t="s">
        <v>78</v>
      </c>
      <c r="AY154" s="17" t="s">
        <v>141</v>
      </c>
      <c r="BE154" s="147">
        <f>IF(N154="základní",J154,0)</f>
        <v>0</v>
      </c>
      <c r="BF154" s="147">
        <f>IF(N154="snížená",J154,0)</f>
        <v>0</v>
      </c>
      <c r="BG154" s="147">
        <f>IF(N154="zákl. přenesená",J154,0)</f>
        <v>0</v>
      </c>
      <c r="BH154" s="147">
        <f>IF(N154="sníž. přenesená",J154,0)</f>
        <v>0</v>
      </c>
      <c r="BI154" s="147">
        <f>IF(N154="nulová",J154,0)</f>
        <v>0</v>
      </c>
      <c r="BJ154" s="17" t="s">
        <v>74</v>
      </c>
      <c r="BK154" s="147">
        <f>ROUND(I154*H154,2)</f>
        <v>0</v>
      </c>
      <c r="BL154" s="17" t="s">
        <v>174</v>
      </c>
      <c r="BM154" s="146" t="s">
        <v>199</v>
      </c>
    </row>
    <row r="155" spans="2:47" s="1" customFormat="1" ht="27">
      <c r="B155" s="32"/>
      <c r="D155" s="149" t="s">
        <v>424</v>
      </c>
      <c r="F155" s="180" t="s">
        <v>1256</v>
      </c>
      <c r="I155" s="181"/>
      <c r="L155" s="32"/>
      <c r="M155" s="182"/>
      <c r="T155" s="56"/>
      <c r="AT155" s="17" t="s">
        <v>424</v>
      </c>
      <c r="AU155" s="17" t="s">
        <v>78</v>
      </c>
    </row>
    <row r="156" spans="2:65" s="1" customFormat="1" ht="16.5" customHeight="1">
      <c r="B156" s="133"/>
      <c r="C156" s="134" t="s">
        <v>8</v>
      </c>
      <c r="D156" s="134" t="s">
        <v>143</v>
      </c>
      <c r="E156" s="135" t="s">
        <v>1259</v>
      </c>
      <c r="F156" s="136" t="s">
        <v>1260</v>
      </c>
      <c r="G156" s="137" t="s">
        <v>1255</v>
      </c>
      <c r="H156" s="138">
        <v>750</v>
      </c>
      <c r="I156" s="139"/>
      <c r="J156" s="140">
        <f>ROUND(I156*H156,2)</f>
        <v>0</v>
      </c>
      <c r="K156" s="141"/>
      <c r="L156" s="32"/>
      <c r="M156" s="142" t="s">
        <v>1</v>
      </c>
      <c r="N156" s="143" t="s">
        <v>37</v>
      </c>
      <c r="P156" s="144">
        <f>O156*H156</f>
        <v>0</v>
      </c>
      <c r="Q156" s="144">
        <v>0</v>
      </c>
      <c r="R156" s="144">
        <f>Q156*H156</f>
        <v>0</v>
      </c>
      <c r="S156" s="144">
        <v>0</v>
      </c>
      <c r="T156" s="145">
        <f>S156*H156</f>
        <v>0</v>
      </c>
      <c r="AR156" s="146" t="s">
        <v>174</v>
      </c>
      <c r="AT156" s="146" t="s">
        <v>143</v>
      </c>
      <c r="AU156" s="146" t="s">
        <v>78</v>
      </c>
      <c r="AY156" s="17" t="s">
        <v>141</v>
      </c>
      <c r="BE156" s="147">
        <f>IF(N156="základní",J156,0)</f>
        <v>0</v>
      </c>
      <c r="BF156" s="147">
        <f>IF(N156="snížená",J156,0)</f>
        <v>0</v>
      </c>
      <c r="BG156" s="147">
        <f>IF(N156="zákl. přenesená",J156,0)</f>
        <v>0</v>
      </c>
      <c r="BH156" s="147">
        <f>IF(N156="sníž. přenesená",J156,0)</f>
        <v>0</v>
      </c>
      <c r="BI156" s="147">
        <f>IF(N156="nulová",J156,0)</f>
        <v>0</v>
      </c>
      <c r="BJ156" s="17" t="s">
        <v>74</v>
      </c>
      <c r="BK156" s="147">
        <f>ROUND(I156*H156,2)</f>
        <v>0</v>
      </c>
      <c r="BL156" s="17" t="s">
        <v>174</v>
      </c>
      <c r="BM156" s="146" t="s">
        <v>203</v>
      </c>
    </row>
    <row r="157" spans="2:47" s="1" customFormat="1" ht="27">
      <c r="B157" s="32"/>
      <c r="D157" s="149" t="s">
        <v>424</v>
      </c>
      <c r="F157" s="180" t="s">
        <v>1256</v>
      </c>
      <c r="I157" s="181"/>
      <c r="L157" s="32"/>
      <c r="M157" s="182"/>
      <c r="T157" s="56"/>
      <c r="AT157" s="17" t="s">
        <v>424</v>
      </c>
      <c r="AU157" s="17" t="s">
        <v>78</v>
      </c>
    </row>
    <row r="158" spans="2:65" s="1" customFormat="1" ht="16.5" customHeight="1">
      <c r="B158" s="133"/>
      <c r="C158" s="134" t="s">
        <v>174</v>
      </c>
      <c r="D158" s="134" t="s">
        <v>143</v>
      </c>
      <c r="E158" s="135" t="s">
        <v>1261</v>
      </c>
      <c r="F158" s="136" t="s">
        <v>1262</v>
      </c>
      <c r="G158" s="137" t="s">
        <v>1263</v>
      </c>
      <c r="H158" s="138">
        <v>1</v>
      </c>
      <c r="I158" s="139"/>
      <c r="J158" s="140">
        <f>ROUND(I158*H158,2)</f>
        <v>0</v>
      </c>
      <c r="K158" s="141"/>
      <c r="L158" s="32"/>
      <c r="M158" s="142" t="s">
        <v>1</v>
      </c>
      <c r="N158" s="143" t="s">
        <v>37</v>
      </c>
      <c r="P158" s="144">
        <f>O158*H158</f>
        <v>0</v>
      </c>
      <c r="Q158" s="144">
        <v>0</v>
      </c>
      <c r="R158" s="144">
        <f>Q158*H158</f>
        <v>0</v>
      </c>
      <c r="S158" s="144">
        <v>0</v>
      </c>
      <c r="T158" s="145">
        <f>S158*H158</f>
        <v>0</v>
      </c>
      <c r="AR158" s="146" t="s">
        <v>174</v>
      </c>
      <c r="AT158" s="146" t="s">
        <v>143</v>
      </c>
      <c r="AU158" s="146" t="s">
        <v>78</v>
      </c>
      <c r="AY158" s="17" t="s">
        <v>141</v>
      </c>
      <c r="BE158" s="147">
        <f>IF(N158="základní",J158,0)</f>
        <v>0</v>
      </c>
      <c r="BF158" s="147">
        <f>IF(N158="snížená",J158,0)</f>
        <v>0</v>
      </c>
      <c r="BG158" s="147">
        <f>IF(N158="zákl. přenesená",J158,0)</f>
        <v>0</v>
      </c>
      <c r="BH158" s="147">
        <f>IF(N158="sníž. přenesená",J158,0)</f>
        <v>0</v>
      </c>
      <c r="BI158" s="147">
        <f>IF(N158="nulová",J158,0)</f>
        <v>0</v>
      </c>
      <c r="BJ158" s="17" t="s">
        <v>74</v>
      </c>
      <c r="BK158" s="147">
        <f>ROUND(I158*H158,2)</f>
        <v>0</v>
      </c>
      <c r="BL158" s="17" t="s">
        <v>174</v>
      </c>
      <c r="BM158" s="146" t="s">
        <v>209</v>
      </c>
    </row>
    <row r="159" spans="2:65" s="1" customFormat="1" ht="16.5" customHeight="1">
      <c r="B159" s="133"/>
      <c r="C159" s="134" t="s">
        <v>214</v>
      </c>
      <c r="D159" s="134" t="s">
        <v>143</v>
      </c>
      <c r="E159" s="135" t="s">
        <v>1264</v>
      </c>
      <c r="F159" s="136" t="s">
        <v>1265</v>
      </c>
      <c r="G159" s="137" t="s">
        <v>1266</v>
      </c>
      <c r="H159" s="138">
        <v>24</v>
      </c>
      <c r="I159" s="139"/>
      <c r="J159" s="140">
        <f>ROUND(I159*H159,2)</f>
        <v>0</v>
      </c>
      <c r="K159" s="141"/>
      <c r="L159" s="32"/>
      <c r="M159" s="142" t="s">
        <v>1</v>
      </c>
      <c r="N159" s="143" t="s">
        <v>37</v>
      </c>
      <c r="P159" s="144">
        <f>O159*H159</f>
        <v>0</v>
      </c>
      <c r="Q159" s="144">
        <v>0</v>
      </c>
      <c r="R159" s="144">
        <f>Q159*H159</f>
        <v>0</v>
      </c>
      <c r="S159" s="144">
        <v>0</v>
      </c>
      <c r="T159" s="145">
        <f>S159*H159</f>
        <v>0</v>
      </c>
      <c r="AR159" s="146" t="s">
        <v>174</v>
      </c>
      <c r="AT159" s="146" t="s">
        <v>143</v>
      </c>
      <c r="AU159" s="146" t="s">
        <v>78</v>
      </c>
      <c r="AY159" s="17" t="s">
        <v>141</v>
      </c>
      <c r="BE159" s="147">
        <f>IF(N159="základní",J159,0)</f>
        <v>0</v>
      </c>
      <c r="BF159" s="147">
        <f>IF(N159="snížená",J159,0)</f>
        <v>0</v>
      </c>
      <c r="BG159" s="147">
        <f>IF(N159="zákl. přenesená",J159,0)</f>
        <v>0</v>
      </c>
      <c r="BH159" s="147">
        <f>IF(N159="sníž. přenesená",J159,0)</f>
        <v>0</v>
      </c>
      <c r="BI159" s="147">
        <f>IF(N159="nulová",J159,0)</f>
        <v>0</v>
      </c>
      <c r="BJ159" s="17" t="s">
        <v>74</v>
      </c>
      <c r="BK159" s="147">
        <f>ROUND(I159*H159,2)</f>
        <v>0</v>
      </c>
      <c r="BL159" s="17" t="s">
        <v>174</v>
      </c>
      <c r="BM159" s="146" t="s">
        <v>217</v>
      </c>
    </row>
    <row r="160" spans="2:65" s="1" customFormat="1" ht="24.15" customHeight="1">
      <c r="B160" s="133"/>
      <c r="C160" s="134" t="s">
        <v>179</v>
      </c>
      <c r="D160" s="134" t="s">
        <v>143</v>
      </c>
      <c r="E160" s="135" t="s">
        <v>1267</v>
      </c>
      <c r="F160" s="136" t="s">
        <v>1268</v>
      </c>
      <c r="G160" s="137" t="s">
        <v>156</v>
      </c>
      <c r="H160" s="138">
        <v>1</v>
      </c>
      <c r="I160" s="139"/>
      <c r="J160" s="140">
        <f>ROUND(I160*H160,2)</f>
        <v>0</v>
      </c>
      <c r="K160" s="141"/>
      <c r="L160" s="32"/>
      <c r="M160" s="142" t="s">
        <v>1</v>
      </c>
      <c r="N160" s="143" t="s">
        <v>37</v>
      </c>
      <c r="P160" s="144">
        <f>O160*H160</f>
        <v>0</v>
      </c>
      <c r="Q160" s="144">
        <v>0</v>
      </c>
      <c r="R160" s="144">
        <f>Q160*H160</f>
        <v>0</v>
      </c>
      <c r="S160" s="144">
        <v>0</v>
      </c>
      <c r="T160" s="145">
        <f>S160*H160</f>
        <v>0</v>
      </c>
      <c r="AR160" s="146" t="s">
        <v>174</v>
      </c>
      <c r="AT160" s="146" t="s">
        <v>143</v>
      </c>
      <c r="AU160" s="146" t="s">
        <v>78</v>
      </c>
      <c r="AY160" s="17" t="s">
        <v>141</v>
      </c>
      <c r="BE160" s="147">
        <f>IF(N160="základní",J160,0)</f>
        <v>0</v>
      </c>
      <c r="BF160" s="147">
        <f>IF(N160="snížená",J160,0)</f>
        <v>0</v>
      </c>
      <c r="BG160" s="147">
        <f>IF(N160="zákl. přenesená",J160,0)</f>
        <v>0</v>
      </c>
      <c r="BH160" s="147">
        <f>IF(N160="sníž. přenesená",J160,0)</f>
        <v>0</v>
      </c>
      <c r="BI160" s="147">
        <f>IF(N160="nulová",J160,0)</f>
        <v>0</v>
      </c>
      <c r="BJ160" s="17" t="s">
        <v>74</v>
      </c>
      <c r="BK160" s="147">
        <f>ROUND(I160*H160,2)</f>
        <v>0</v>
      </c>
      <c r="BL160" s="17" t="s">
        <v>174</v>
      </c>
      <c r="BM160" s="146" t="s">
        <v>224</v>
      </c>
    </row>
    <row r="161" spans="2:65" s="1" customFormat="1" ht="33" customHeight="1">
      <c r="B161" s="133"/>
      <c r="C161" s="134" t="s">
        <v>228</v>
      </c>
      <c r="D161" s="134" t="s">
        <v>143</v>
      </c>
      <c r="E161" s="135" t="s">
        <v>1269</v>
      </c>
      <c r="F161" s="136" t="s">
        <v>1270</v>
      </c>
      <c r="G161" s="137" t="s">
        <v>1263</v>
      </c>
      <c r="H161" s="138">
        <v>1</v>
      </c>
      <c r="I161" s="139"/>
      <c r="J161" s="140">
        <f>ROUND(I161*H161,2)</f>
        <v>0</v>
      </c>
      <c r="K161" s="141"/>
      <c r="L161" s="32"/>
      <c r="M161" s="142" t="s">
        <v>1</v>
      </c>
      <c r="N161" s="143" t="s">
        <v>37</v>
      </c>
      <c r="P161" s="144">
        <f>O161*H161</f>
        <v>0</v>
      </c>
      <c r="Q161" s="144">
        <v>0</v>
      </c>
      <c r="R161" s="144">
        <f>Q161*H161</f>
        <v>0</v>
      </c>
      <c r="S161" s="144">
        <v>0</v>
      </c>
      <c r="T161" s="145">
        <f>S161*H161</f>
        <v>0</v>
      </c>
      <c r="AR161" s="146" t="s">
        <v>174</v>
      </c>
      <c r="AT161" s="146" t="s">
        <v>143</v>
      </c>
      <c r="AU161" s="146" t="s">
        <v>78</v>
      </c>
      <c r="AY161" s="17" t="s">
        <v>141</v>
      </c>
      <c r="BE161" s="147">
        <f>IF(N161="základní",J161,0)</f>
        <v>0</v>
      </c>
      <c r="BF161" s="147">
        <f>IF(N161="snížená",J161,0)</f>
        <v>0</v>
      </c>
      <c r="BG161" s="147">
        <f>IF(N161="zákl. přenesená",J161,0)</f>
        <v>0</v>
      </c>
      <c r="BH161" s="147">
        <f>IF(N161="sníž. přenesená",J161,0)</f>
        <v>0</v>
      </c>
      <c r="BI161" s="147">
        <f>IF(N161="nulová",J161,0)</f>
        <v>0</v>
      </c>
      <c r="BJ161" s="17" t="s">
        <v>74</v>
      </c>
      <c r="BK161" s="147">
        <f>ROUND(I161*H161,2)</f>
        <v>0</v>
      </c>
      <c r="BL161" s="17" t="s">
        <v>174</v>
      </c>
      <c r="BM161" s="146" t="s">
        <v>232</v>
      </c>
    </row>
    <row r="162" spans="2:63" s="11" customFormat="1" ht="22.75" customHeight="1">
      <c r="B162" s="121"/>
      <c r="D162" s="122" t="s">
        <v>69</v>
      </c>
      <c r="E162" s="131" t="s">
        <v>1271</v>
      </c>
      <c r="F162" s="131" t="s">
        <v>1272</v>
      </c>
      <c r="I162" s="124"/>
      <c r="J162" s="132">
        <f>BK162</f>
        <v>0</v>
      </c>
      <c r="L162" s="121"/>
      <c r="M162" s="126"/>
      <c r="P162" s="127">
        <f>SUM(P163:P168)</f>
        <v>0</v>
      </c>
      <c r="R162" s="127">
        <f>SUM(R163:R168)</f>
        <v>0</v>
      </c>
      <c r="T162" s="128">
        <f>SUM(T163:T168)</f>
        <v>0</v>
      </c>
      <c r="AR162" s="122" t="s">
        <v>78</v>
      </c>
      <c r="AT162" s="129" t="s">
        <v>69</v>
      </c>
      <c r="AU162" s="129" t="s">
        <v>74</v>
      </c>
      <c r="AY162" s="122" t="s">
        <v>141</v>
      </c>
      <c r="BK162" s="130">
        <f>SUM(BK163:BK168)</f>
        <v>0</v>
      </c>
    </row>
    <row r="163" spans="2:65" s="1" customFormat="1" ht="16.5" customHeight="1">
      <c r="B163" s="133"/>
      <c r="C163" s="134" t="s">
        <v>182</v>
      </c>
      <c r="D163" s="134" t="s">
        <v>143</v>
      </c>
      <c r="E163" s="135" t="s">
        <v>1273</v>
      </c>
      <c r="F163" s="136" t="s">
        <v>1274</v>
      </c>
      <c r="G163" s="137" t="s">
        <v>1263</v>
      </c>
      <c r="H163" s="138">
        <v>4</v>
      </c>
      <c r="I163" s="139"/>
      <c r="J163" s="140">
        <f aca="true" t="shared" si="0" ref="J163:J168">ROUND(I163*H163,2)</f>
        <v>0</v>
      </c>
      <c r="K163" s="141"/>
      <c r="L163" s="32"/>
      <c r="M163" s="142" t="s">
        <v>1</v>
      </c>
      <c r="N163" s="143" t="s">
        <v>37</v>
      </c>
      <c r="P163" s="144">
        <f aca="true" t="shared" si="1" ref="P163:P168">O163*H163</f>
        <v>0</v>
      </c>
      <c r="Q163" s="144">
        <v>0</v>
      </c>
      <c r="R163" s="144">
        <f aca="true" t="shared" si="2" ref="R163:R168">Q163*H163</f>
        <v>0</v>
      </c>
      <c r="S163" s="144">
        <v>0</v>
      </c>
      <c r="T163" s="145">
        <f aca="true" t="shared" si="3" ref="T163:T168">S163*H163</f>
        <v>0</v>
      </c>
      <c r="AR163" s="146" t="s">
        <v>174</v>
      </c>
      <c r="AT163" s="146" t="s">
        <v>143</v>
      </c>
      <c r="AU163" s="146" t="s">
        <v>78</v>
      </c>
      <c r="AY163" s="17" t="s">
        <v>141</v>
      </c>
      <c r="BE163" s="147">
        <f aca="true" t="shared" si="4" ref="BE163:BE168">IF(N163="základní",J163,0)</f>
        <v>0</v>
      </c>
      <c r="BF163" s="147">
        <f aca="true" t="shared" si="5" ref="BF163:BF168">IF(N163="snížená",J163,0)</f>
        <v>0</v>
      </c>
      <c r="BG163" s="147">
        <f aca="true" t="shared" si="6" ref="BG163:BG168">IF(N163="zákl. přenesená",J163,0)</f>
        <v>0</v>
      </c>
      <c r="BH163" s="147">
        <f aca="true" t="shared" si="7" ref="BH163:BH168">IF(N163="sníž. přenesená",J163,0)</f>
        <v>0</v>
      </c>
      <c r="BI163" s="147">
        <f aca="true" t="shared" si="8" ref="BI163:BI168">IF(N163="nulová",J163,0)</f>
        <v>0</v>
      </c>
      <c r="BJ163" s="17" t="s">
        <v>74</v>
      </c>
      <c r="BK163" s="147">
        <f aca="true" t="shared" si="9" ref="BK163:BK168">ROUND(I163*H163,2)</f>
        <v>0</v>
      </c>
      <c r="BL163" s="17" t="s">
        <v>174</v>
      </c>
      <c r="BM163" s="146" t="s">
        <v>237</v>
      </c>
    </row>
    <row r="164" spans="2:65" s="1" customFormat="1" ht="16.5" customHeight="1">
      <c r="B164" s="133"/>
      <c r="C164" s="134" t="s">
        <v>7</v>
      </c>
      <c r="D164" s="134" t="s">
        <v>143</v>
      </c>
      <c r="E164" s="135" t="s">
        <v>1275</v>
      </c>
      <c r="F164" s="136" t="s">
        <v>1276</v>
      </c>
      <c r="G164" s="137" t="s">
        <v>156</v>
      </c>
      <c r="H164" s="138">
        <v>1</v>
      </c>
      <c r="I164" s="139"/>
      <c r="J164" s="140">
        <f t="shared" si="0"/>
        <v>0</v>
      </c>
      <c r="K164" s="141"/>
      <c r="L164" s="32"/>
      <c r="M164" s="142" t="s">
        <v>1</v>
      </c>
      <c r="N164" s="143" t="s">
        <v>37</v>
      </c>
      <c r="P164" s="144">
        <f t="shared" si="1"/>
        <v>0</v>
      </c>
      <c r="Q164" s="144">
        <v>0</v>
      </c>
      <c r="R164" s="144">
        <f t="shared" si="2"/>
        <v>0</v>
      </c>
      <c r="S164" s="144">
        <v>0</v>
      </c>
      <c r="T164" s="145">
        <f t="shared" si="3"/>
        <v>0</v>
      </c>
      <c r="AR164" s="146" t="s">
        <v>174</v>
      </c>
      <c r="AT164" s="146" t="s">
        <v>143</v>
      </c>
      <c r="AU164" s="146" t="s">
        <v>78</v>
      </c>
      <c r="AY164" s="17" t="s">
        <v>141</v>
      </c>
      <c r="BE164" s="147">
        <f t="shared" si="4"/>
        <v>0</v>
      </c>
      <c r="BF164" s="147">
        <f t="shared" si="5"/>
        <v>0</v>
      </c>
      <c r="BG164" s="147">
        <f t="shared" si="6"/>
        <v>0</v>
      </c>
      <c r="BH164" s="147">
        <f t="shared" si="7"/>
        <v>0</v>
      </c>
      <c r="BI164" s="147">
        <f t="shared" si="8"/>
        <v>0</v>
      </c>
      <c r="BJ164" s="17" t="s">
        <v>74</v>
      </c>
      <c r="BK164" s="147">
        <f t="shared" si="9"/>
        <v>0</v>
      </c>
      <c r="BL164" s="17" t="s">
        <v>174</v>
      </c>
      <c r="BM164" s="146" t="s">
        <v>244</v>
      </c>
    </row>
    <row r="165" spans="2:65" s="1" customFormat="1" ht="24.15" customHeight="1">
      <c r="B165" s="133"/>
      <c r="C165" s="134" t="s">
        <v>187</v>
      </c>
      <c r="D165" s="134" t="s">
        <v>143</v>
      </c>
      <c r="E165" s="135" t="s">
        <v>1277</v>
      </c>
      <c r="F165" s="136" t="s">
        <v>1278</v>
      </c>
      <c r="G165" s="137" t="s">
        <v>1263</v>
      </c>
      <c r="H165" s="138">
        <v>1</v>
      </c>
      <c r="I165" s="139"/>
      <c r="J165" s="140">
        <f t="shared" si="0"/>
        <v>0</v>
      </c>
      <c r="K165" s="141"/>
      <c r="L165" s="32"/>
      <c r="M165" s="142" t="s">
        <v>1</v>
      </c>
      <c r="N165" s="143" t="s">
        <v>37</v>
      </c>
      <c r="P165" s="144">
        <f t="shared" si="1"/>
        <v>0</v>
      </c>
      <c r="Q165" s="144">
        <v>0</v>
      </c>
      <c r="R165" s="144">
        <f t="shared" si="2"/>
        <v>0</v>
      </c>
      <c r="S165" s="144">
        <v>0</v>
      </c>
      <c r="T165" s="145">
        <f t="shared" si="3"/>
        <v>0</v>
      </c>
      <c r="AR165" s="146" t="s">
        <v>174</v>
      </c>
      <c r="AT165" s="146" t="s">
        <v>143</v>
      </c>
      <c r="AU165" s="146" t="s">
        <v>78</v>
      </c>
      <c r="AY165" s="17" t="s">
        <v>141</v>
      </c>
      <c r="BE165" s="147">
        <f t="shared" si="4"/>
        <v>0</v>
      </c>
      <c r="BF165" s="147">
        <f t="shared" si="5"/>
        <v>0</v>
      </c>
      <c r="BG165" s="147">
        <f t="shared" si="6"/>
        <v>0</v>
      </c>
      <c r="BH165" s="147">
        <f t="shared" si="7"/>
        <v>0</v>
      </c>
      <c r="BI165" s="147">
        <f t="shared" si="8"/>
        <v>0</v>
      </c>
      <c r="BJ165" s="17" t="s">
        <v>74</v>
      </c>
      <c r="BK165" s="147">
        <f t="shared" si="9"/>
        <v>0</v>
      </c>
      <c r="BL165" s="17" t="s">
        <v>174</v>
      </c>
      <c r="BM165" s="146" t="s">
        <v>248</v>
      </c>
    </row>
    <row r="166" spans="2:65" s="1" customFormat="1" ht="24.15" customHeight="1">
      <c r="B166" s="133"/>
      <c r="C166" s="169" t="s">
        <v>250</v>
      </c>
      <c r="D166" s="169" t="s">
        <v>159</v>
      </c>
      <c r="E166" s="170" t="s">
        <v>1279</v>
      </c>
      <c r="F166" s="171" t="s">
        <v>1280</v>
      </c>
      <c r="G166" s="172" t="s">
        <v>156</v>
      </c>
      <c r="H166" s="173">
        <v>1</v>
      </c>
      <c r="I166" s="174"/>
      <c r="J166" s="175">
        <f t="shared" si="0"/>
        <v>0</v>
      </c>
      <c r="K166" s="176"/>
      <c r="L166" s="177"/>
      <c r="M166" s="178" t="s">
        <v>1</v>
      </c>
      <c r="N166" s="179" t="s">
        <v>37</v>
      </c>
      <c r="P166" s="144">
        <f t="shared" si="1"/>
        <v>0</v>
      </c>
      <c r="Q166" s="144">
        <v>0</v>
      </c>
      <c r="R166" s="144">
        <f t="shared" si="2"/>
        <v>0</v>
      </c>
      <c r="S166" s="144">
        <v>0</v>
      </c>
      <c r="T166" s="145">
        <f t="shared" si="3"/>
        <v>0</v>
      </c>
      <c r="AR166" s="146" t="s">
        <v>209</v>
      </c>
      <c r="AT166" s="146" t="s">
        <v>159</v>
      </c>
      <c r="AU166" s="146" t="s">
        <v>78</v>
      </c>
      <c r="AY166" s="17" t="s">
        <v>141</v>
      </c>
      <c r="BE166" s="147">
        <f t="shared" si="4"/>
        <v>0</v>
      </c>
      <c r="BF166" s="147">
        <f t="shared" si="5"/>
        <v>0</v>
      </c>
      <c r="BG166" s="147">
        <f t="shared" si="6"/>
        <v>0</v>
      </c>
      <c r="BH166" s="147">
        <f t="shared" si="7"/>
        <v>0</v>
      </c>
      <c r="BI166" s="147">
        <f t="shared" si="8"/>
        <v>0</v>
      </c>
      <c r="BJ166" s="17" t="s">
        <v>74</v>
      </c>
      <c r="BK166" s="147">
        <f t="shared" si="9"/>
        <v>0</v>
      </c>
      <c r="BL166" s="17" t="s">
        <v>174</v>
      </c>
      <c r="BM166" s="146" t="s">
        <v>253</v>
      </c>
    </row>
    <row r="167" spans="2:65" s="1" customFormat="1" ht="24.15" customHeight="1">
      <c r="B167" s="133"/>
      <c r="C167" s="134" t="s">
        <v>191</v>
      </c>
      <c r="D167" s="134" t="s">
        <v>143</v>
      </c>
      <c r="E167" s="135" t="s">
        <v>1281</v>
      </c>
      <c r="F167" s="136" t="s">
        <v>1282</v>
      </c>
      <c r="G167" s="137" t="s">
        <v>231</v>
      </c>
      <c r="H167" s="138">
        <v>0.05</v>
      </c>
      <c r="I167" s="139"/>
      <c r="J167" s="140">
        <f t="shared" si="0"/>
        <v>0</v>
      </c>
      <c r="K167" s="141"/>
      <c r="L167" s="32"/>
      <c r="M167" s="142" t="s">
        <v>1</v>
      </c>
      <c r="N167" s="143" t="s">
        <v>37</v>
      </c>
      <c r="P167" s="144">
        <f t="shared" si="1"/>
        <v>0</v>
      </c>
      <c r="Q167" s="144">
        <v>0</v>
      </c>
      <c r="R167" s="144">
        <f t="shared" si="2"/>
        <v>0</v>
      </c>
      <c r="S167" s="144">
        <v>0</v>
      </c>
      <c r="T167" s="145">
        <f t="shared" si="3"/>
        <v>0</v>
      </c>
      <c r="AR167" s="146" t="s">
        <v>174</v>
      </c>
      <c r="AT167" s="146" t="s">
        <v>143</v>
      </c>
      <c r="AU167" s="146" t="s">
        <v>78</v>
      </c>
      <c r="AY167" s="17" t="s">
        <v>141</v>
      </c>
      <c r="BE167" s="147">
        <f t="shared" si="4"/>
        <v>0</v>
      </c>
      <c r="BF167" s="147">
        <f t="shared" si="5"/>
        <v>0</v>
      </c>
      <c r="BG167" s="147">
        <f t="shared" si="6"/>
        <v>0</v>
      </c>
      <c r="BH167" s="147">
        <f t="shared" si="7"/>
        <v>0</v>
      </c>
      <c r="BI167" s="147">
        <f t="shared" si="8"/>
        <v>0</v>
      </c>
      <c r="BJ167" s="17" t="s">
        <v>74</v>
      </c>
      <c r="BK167" s="147">
        <f t="shared" si="9"/>
        <v>0</v>
      </c>
      <c r="BL167" s="17" t="s">
        <v>174</v>
      </c>
      <c r="BM167" s="146" t="s">
        <v>257</v>
      </c>
    </row>
    <row r="168" spans="2:65" s="1" customFormat="1" ht="21.75" customHeight="1">
      <c r="B168" s="133"/>
      <c r="C168" s="134" t="s">
        <v>260</v>
      </c>
      <c r="D168" s="134" t="s">
        <v>143</v>
      </c>
      <c r="E168" s="135" t="s">
        <v>1283</v>
      </c>
      <c r="F168" s="136" t="s">
        <v>1284</v>
      </c>
      <c r="G168" s="137" t="s">
        <v>231</v>
      </c>
      <c r="H168" s="138">
        <v>0.016</v>
      </c>
      <c r="I168" s="139"/>
      <c r="J168" s="140">
        <f t="shared" si="0"/>
        <v>0</v>
      </c>
      <c r="K168" s="141"/>
      <c r="L168" s="32"/>
      <c r="M168" s="142" t="s">
        <v>1</v>
      </c>
      <c r="N168" s="143" t="s">
        <v>37</v>
      </c>
      <c r="P168" s="144">
        <f t="shared" si="1"/>
        <v>0</v>
      </c>
      <c r="Q168" s="144">
        <v>0</v>
      </c>
      <c r="R168" s="144">
        <f t="shared" si="2"/>
        <v>0</v>
      </c>
      <c r="S168" s="144">
        <v>0</v>
      </c>
      <c r="T168" s="145">
        <f t="shared" si="3"/>
        <v>0</v>
      </c>
      <c r="AR168" s="146" t="s">
        <v>174</v>
      </c>
      <c r="AT168" s="146" t="s">
        <v>143</v>
      </c>
      <c r="AU168" s="146" t="s">
        <v>78</v>
      </c>
      <c r="AY168" s="17" t="s">
        <v>141</v>
      </c>
      <c r="BE168" s="147">
        <f t="shared" si="4"/>
        <v>0</v>
      </c>
      <c r="BF168" s="147">
        <f t="shared" si="5"/>
        <v>0</v>
      </c>
      <c r="BG168" s="147">
        <f t="shared" si="6"/>
        <v>0</v>
      </c>
      <c r="BH168" s="147">
        <f t="shared" si="7"/>
        <v>0</v>
      </c>
      <c r="BI168" s="147">
        <f t="shared" si="8"/>
        <v>0</v>
      </c>
      <c r="BJ168" s="17" t="s">
        <v>74</v>
      </c>
      <c r="BK168" s="147">
        <f t="shared" si="9"/>
        <v>0</v>
      </c>
      <c r="BL168" s="17" t="s">
        <v>174</v>
      </c>
      <c r="BM168" s="146" t="s">
        <v>263</v>
      </c>
    </row>
    <row r="169" spans="2:63" s="11" customFormat="1" ht="22.75" customHeight="1">
      <c r="B169" s="121"/>
      <c r="D169" s="122" t="s">
        <v>69</v>
      </c>
      <c r="E169" s="131" t="s">
        <v>1285</v>
      </c>
      <c r="F169" s="131" t="s">
        <v>1286</v>
      </c>
      <c r="I169" s="124"/>
      <c r="J169" s="132">
        <f>BK169</f>
        <v>0</v>
      </c>
      <c r="L169" s="121"/>
      <c r="M169" s="126"/>
      <c r="P169" s="127">
        <f>SUM(P170:P180)</f>
        <v>0</v>
      </c>
      <c r="R169" s="127">
        <f>SUM(R170:R180)</f>
        <v>0</v>
      </c>
      <c r="T169" s="128">
        <f>SUM(T170:T180)</f>
        <v>0</v>
      </c>
      <c r="AR169" s="122" t="s">
        <v>78</v>
      </c>
      <c r="AT169" s="129" t="s">
        <v>69</v>
      </c>
      <c r="AU169" s="129" t="s">
        <v>74</v>
      </c>
      <c r="AY169" s="122" t="s">
        <v>141</v>
      </c>
      <c r="BK169" s="130">
        <f>SUM(BK170:BK180)</f>
        <v>0</v>
      </c>
    </row>
    <row r="170" spans="2:65" s="1" customFormat="1" ht="21.75" customHeight="1">
      <c r="B170" s="133"/>
      <c r="C170" s="134" t="s">
        <v>195</v>
      </c>
      <c r="D170" s="134" t="s">
        <v>143</v>
      </c>
      <c r="E170" s="135" t="s">
        <v>1287</v>
      </c>
      <c r="F170" s="136" t="s">
        <v>1288</v>
      </c>
      <c r="G170" s="137" t="s">
        <v>380</v>
      </c>
      <c r="H170" s="138">
        <v>6</v>
      </c>
      <c r="I170" s="139"/>
      <c r="J170" s="140">
        <f aca="true" t="shared" si="10" ref="J170:J180">ROUND(I170*H170,2)</f>
        <v>0</v>
      </c>
      <c r="K170" s="141"/>
      <c r="L170" s="32"/>
      <c r="M170" s="142" t="s">
        <v>1</v>
      </c>
      <c r="N170" s="143" t="s">
        <v>37</v>
      </c>
      <c r="P170" s="144">
        <f aca="true" t="shared" si="11" ref="P170:P180">O170*H170</f>
        <v>0</v>
      </c>
      <c r="Q170" s="144">
        <v>0</v>
      </c>
      <c r="R170" s="144">
        <f aca="true" t="shared" si="12" ref="R170:R180">Q170*H170</f>
        <v>0</v>
      </c>
      <c r="S170" s="144">
        <v>0</v>
      </c>
      <c r="T170" s="145">
        <f aca="true" t="shared" si="13" ref="T170:T180">S170*H170</f>
        <v>0</v>
      </c>
      <c r="AR170" s="146" t="s">
        <v>174</v>
      </c>
      <c r="AT170" s="146" t="s">
        <v>143</v>
      </c>
      <c r="AU170" s="146" t="s">
        <v>78</v>
      </c>
      <c r="AY170" s="17" t="s">
        <v>141</v>
      </c>
      <c r="BE170" s="147">
        <f aca="true" t="shared" si="14" ref="BE170:BE180">IF(N170="základní",J170,0)</f>
        <v>0</v>
      </c>
      <c r="BF170" s="147">
        <f aca="true" t="shared" si="15" ref="BF170:BF180">IF(N170="snížená",J170,0)</f>
        <v>0</v>
      </c>
      <c r="BG170" s="147">
        <f aca="true" t="shared" si="16" ref="BG170:BG180">IF(N170="zákl. přenesená",J170,0)</f>
        <v>0</v>
      </c>
      <c r="BH170" s="147">
        <f aca="true" t="shared" si="17" ref="BH170:BH180">IF(N170="sníž. přenesená",J170,0)</f>
        <v>0</v>
      </c>
      <c r="BI170" s="147">
        <f aca="true" t="shared" si="18" ref="BI170:BI180">IF(N170="nulová",J170,0)</f>
        <v>0</v>
      </c>
      <c r="BJ170" s="17" t="s">
        <v>74</v>
      </c>
      <c r="BK170" s="147">
        <f aca="true" t="shared" si="19" ref="BK170:BK180">ROUND(I170*H170,2)</f>
        <v>0</v>
      </c>
      <c r="BL170" s="17" t="s">
        <v>174</v>
      </c>
      <c r="BM170" s="146" t="s">
        <v>280</v>
      </c>
    </row>
    <row r="171" spans="2:65" s="1" customFormat="1" ht="21.75" customHeight="1">
      <c r="B171" s="133"/>
      <c r="C171" s="134" t="s">
        <v>284</v>
      </c>
      <c r="D171" s="134" t="s">
        <v>143</v>
      </c>
      <c r="E171" s="135" t="s">
        <v>1289</v>
      </c>
      <c r="F171" s="136" t="s">
        <v>1290</v>
      </c>
      <c r="G171" s="137" t="s">
        <v>380</v>
      </c>
      <c r="H171" s="138">
        <v>2</v>
      </c>
      <c r="I171" s="139"/>
      <c r="J171" s="140">
        <f t="shared" si="10"/>
        <v>0</v>
      </c>
      <c r="K171" s="141"/>
      <c r="L171" s="32"/>
      <c r="M171" s="142" t="s">
        <v>1</v>
      </c>
      <c r="N171" s="143" t="s">
        <v>37</v>
      </c>
      <c r="P171" s="144">
        <f t="shared" si="11"/>
        <v>0</v>
      </c>
      <c r="Q171" s="144">
        <v>0</v>
      </c>
      <c r="R171" s="144">
        <f t="shared" si="12"/>
        <v>0</v>
      </c>
      <c r="S171" s="144">
        <v>0</v>
      </c>
      <c r="T171" s="145">
        <f t="shared" si="13"/>
        <v>0</v>
      </c>
      <c r="AR171" s="146" t="s">
        <v>174</v>
      </c>
      <c r="AT171" s="146" t="s">
        <v>143</v>
      </c>
      <c r="AU171" s="146" t="s">
        <v>78</v>
      </c>
      <c r="AY171" s="17" t="s">
        <v>141</v>
      </c>
      <c r="BE171" s="147">
        <f t="shared" si="14"/>
        <v>0</v>
      </c>
      <c r="BF171" s="147">
        <f t="shared" si="15"/>
        <v>0</v>
      </c>
      <c r="BG171" s="147">
        <f t="shared" si="16"/>
        <v>0</v>
      </c>
      <c r="BH171" s="147">
        <f t="shared" si="17"/>
        <v>0</v>
      </c>
      <c r="BI171" s="147">
        <f t="shared" si="18"/>
        <v>0</v>
      </c>
      <c r="BJ171" s="17" t="s">
        <v>74</v>
      </c>
      <c r="BK171" s="147">
        <f t="shared" si="19"/>
        <v>0</v>
      </c>
      <c r="BL171" s="17" t="s">
        <v>174</v>
      </c>
      <c r="BM171" s="146" t="s">
        <v>287</v>
      </c>
    </row>
    <row r="172" spans="2:65" s="1" customFormat="1" ht="24.15" customHeight="1">
      <c r="B172" s="133"/>
      <c r="C172" s="134" t="s">
        <v>199</v>
      </c>
      <c r="D172" s="134" t="s">
        <v>143</v>
      </c>
      <c r="E172" s="135" t="s">
        <v>1291</v>
      </c>
      <c r="F172" s="136" t="s">
        <v>1292</v>
      </c>
      <c r="G172" s="137" t="s">
        <v>380</v>
      </c>
      <c r="H172" s="138">
        <v>10</v>
      </c>
      <c r="I172" s="139"/>
      <c r="J172" s="140">
        <f t="shared" si="10"/>
        <v>0</v>
      </c>
      <c r="K172" s="141"/>
      <c r="L172" s="32"/>
      <c r="M172" s="142" t="s">
        <v>1</v>
      </c>
      <c r="N172" s="143" t="s">
        <v>37</v>
      </c>
      <c r="P172" s="144">
        <f t="shared" si="11"/>
        <v>0</v>
      </c>
      <c r="Q172" s="144">
        <v>0</v>
      </c>
      <c r="R172" s="144">
        <f t="shared" si="12"/>
        <v>0</v>
      </c>
      <c r="S172" s="144">
        <v>0</v>
      </c>
      <c r="T172" s="145">
        <f t="shared" si="13"/>
        <v>0</v>
      </c>
      <c r="AR172" s="146" t="s">
        <v>174</v>
      </c>
      <c r="AT172" s="146" t="s">
        <v>143</v>
      </c>
      <c r="AU172" s="146" t="s">
        <v>78</v>
      </c>
      <c r="AY172" s="17" t="s">
        <v>141</v>
      </c>
      <c r="BE172" s="147">
        <f t="shared" si="14"/>
        <v>0</v>
      </c>
      <c r="BF172" s="147">
        <f t="shared" si="15"/>
        <v>0</v>
      </c>
      <c r="BG172" s="147">
        <f t="shared" si="16"/>
        <v>0</v>
      </c>
      <c r="BH172" s="147">
        <f t="shared" si="17"/>
        <v>0</v>
      </c>
      <c r="BI172" s="147">
        <f t="shared" si="18"/>
        <v>0</v>
      </c>
      <c r="BJ172" s="17" t="s">
        <v>74</v>
      </c>
      <c r="BK172" s="147">
        <f t="shared" si="19"/>
        <v>0</v>
      </c>
      <c r="BL172" s="17" t="s">
        <v>174</v>
      </c>
      <c r="BM172" s="146" t="s">
        <v>290</v>
      </c>
    </row>
    <row r="173" spans="2:65" s="1" customFormat="1" ht="33" customHeight="1">
      <c r="B173" s="133"/>
      <c r="C173" s="134" t="s">
        <v>293</v>
      </c>
      <c r="D173" s="134" t="s">
        <v>143</v>
      </c>
      <c r="E173" s="135" t="s">
        <v>1293</v>
      </c>
      <c r="F173" s="136" t="s">
        <v>1294</v>
      </c>
      <c r="G173" s="137" t="s">
        <v>380</v>
      </c>
      <c r="H173" s="138">
        <v>10</v>
      </c>
      <c r="I173" s="139"/>
      <c r="J173" s="140">
        <f t="shared" si="10"/>
        <v>0</v>
      </c>
      <c r="K173" s="141"/>
      <c r="L173" s="32"/>
      <c r="M173" s="142" t="s">
        <v>1</v>
      </c>
      <c r="N173" s="143" t="s">
        <v>37</v>
      </c>
      <c r="P173" s="144">
        <f t="shared" si="11"/>
        <v>0</v>
      </c>
      <c r="Q173" s="144">
        <v>0</v>
      </c>
      <c r="R173" s="144">
        <f t="shared" si="12"/>
        <v>0</v>
      </c>
      <c r="S173" s="144">
        <v>0</v>
      </c>
      <c r="T173" s="145">
        <f t="shared" si="13"/>
        <v>0</v>
      </c>
      <c r="AR173" s="146" t="s">
        <v>174</v>
      </c>
      <c r="AT173" s="146" t="s">
        <v>143</v>
      </c>
      <c r="AU173" s="146" t="s">
        <v>78</v>
      </c>
      <c r="AY173" s="17" t="s">
        <v>141</v>
      </c>
      <c r="BE173" s="147">
        <f t="shared" si="14"/>
        <v>0</v>
      </c>
      <c r="BF173" s="147">
        <f t="shared" si="15"/>
        <v>0</v>
      </c>
      <c r="BG173" s="147">
        <f t="shared" si="16"/>
        <v>0</v>
      </c>
      <c r="BH173" s="147">
        <f t="shared" si="17"/>
        <v>0</v>
      </c>
      <c r="BI173" s="147">
        <f t="shared" si="18"/>
        <v>0</v>
      </c>
      <c r="BJ173" s="17" t="s">
        <v>74</v>
      </c>
      <c r="BK173" s="147">
        <f t="shared" si="19"/>
        <v>0</v>
      </c>
      <c r="BL173" s="17" t="s">
        <v>174</v>
      </c>
      <c r="BM173" s="146" t="s">
        <v>296</v>
      </c>
    </row>
    <row r="174" spans="2:65" s="1" customFormat="1" ht="21.75" customHeight="1">
      <c r="B174" s="133"/>
      <c r="C174" s="134" t="s">
        <v>203</v>
      </c>
      <c r="D174" s="134" t="s">
        <v>143</v>
      </c>
      <c r="E174" s="135" t="s">
        <v>1295</v>
      </c>
      <c r="F174" s="136" t="s">
        <v>1296</v>
      </c>
      <c r="G174" s="137" t="s">
        <v>156</v>
      </c>
      <c r="H174" s="138">
        <v>4</v>
      </c>
      <c r="I174" s="139"/>
      <c r="J174" s="140">
        <f t="shared" si="10"/>
        <v>0</v>
      </c>
      <c r="K174" s="141"/>
      <c r="L174" s="32"/>
      <c r="M174" s="142" t="s">
        <v>1</v>
      </c>
      <c r="N174" s="143" t="s">
        <v>37</v>
      </c>
      <c r="P174" s="144">
        <f t="shared" si="11"/>
        <v>0</v>
      </c>
      <c r="Q174" s="144">
        <v>0</v>
      </c>
      <c r="R174" s="144">
        <f t="shared" si="12"/>
        <v>0</v>
      </c>
      <c r="S174" s="144">
        <v>0</v>
      </c>
      <c r="T174" s="145">
        <f t="shared" si="13"/>
        <v>0</v>
      </c>
      <c r="AR174" s="146" t="s">
        <v>174</v>
      </c>
      <c r="AT174" s="146" t="s">
        <v>143</v>
      </c>
      <c r="AU174" s="146" t="s">
        <v>78</v>
      </c>
      <c r="AY174" s="17" t="s">
        <v>141</v>
      </c>
      <c r="BE174" s="147">
        <f t="shared" si="14"/>
        <v>0</v>
      </c>
      <c r="BF174" s="147">
        <f t="shared" si="15"/>
        <v>0</v>
      </c>
      <c r="BG174" s="147">
        <f t="shared" si="16"/>
        <v>0</v>
      </c>
      <c r="BH174" s="147">
        <f t="shared" si="17"/>
        <v>0</v>
      </c>
      <c r="BI174" s="147">
        <f t="shared" si="18"/>
        <v>0</v>
      </c>
      <c r="BJ174" s="17" t="s">
        <v>74</v>
      </c>
      <c r="BK174" s="147">
        <f t="shared" si="19"/>
        <v>0</v>
      </c>
      <c r="BL174" s="17" t="s">
        <v>174</v>
      </c>
      <c r="BM174" s="146" t="s">
        <v>303</v>
      </c>
    </row>
    <row r="175" spans="2:65" s="1" customFormat="1" ht="24.15" customHeight="1">
      <c r="B175" s="133"/>
      <c r="C175" s="134" t="s">
        <v>322</v>
      </c>
      <c r="D175" s="134" t="s">
        <v>143</v>
      </c>
      <c r="E175" s="135" t="s">
        <v>1297</v>
      </c>
      <c r="F175" s="136" t="s">
        <v>1298</v>
      </c>
      <c r="G175" s="137" t="s">
        <v>156</v>
      </c>
      <c r="H175" s="138">
        <v>1</v>
      </c>
      <c r="I175" s="139"/>
      <c r="J175" s="140">
        <f t="shared" si="10"/>
        <v>0</v>
      </c>
      <c r="K175" s="141"/>
      <c r="L175" s="32"/>
      <c r="M175" s="142" t="s">
        <v>1</v>
      </c>
      <c r="N175" s="143" t="s">
        <v>37</v>
      </c>
      <c r="P175" s="144">
        <f t="shared" si="11"/>
        <v>0</v>
      </c>
      <c r="Q175" s="144">
        <v>0</v>
      </c>
      <c r="R175" s="144">
        <f t="shared" si="12"/>
        <v>0</v>
      </c>
      <c r="S175" s="144">
        <v>0</v>
      </c>
      <c r="T175" s="145">
        <f t="shared" si="13"/>
        <v>0</v>
      </c>
      <c r="AR175" s="146" t="s">
        <v>174</v>
      </c>
      <c r="AT175" s="146" t="s">
        <v>143</v>
      </c>
      <c r="AU175" s="146" t="s">
        <v>78</v>
      </c>
      <c r="AY175" s="17" t="s">
        <v>141</v>
      </c>
      <c r="BE175" s="147">
        <f t="shared" si="14"/>
        <v>0</v>
      </c>
      <c r="BF175" s="147">
        <f t="shared" si="15"/>
        <v>0</v>
      </c>
      <c r="BG175" s="147">
        <f t="shared" si="16"/>
        <v>0</v>
      </c>
      <c r="BH175" s="147">
        <f t="shared" si="17"/>
        <v>0</v>
      </c>
      <c r="BI175" s="147">
        <f t="shared" si="18"/>
        <v>0</v>
      </c>
      <c r="BJ175" s="17" t="s">
        <v>74</v>
      </c>
      <c r="BK175" s="147">
        <f t="shared" si="19"/>
        <v>0</v>
      </c>
      <c r="BL175" s="17" t="s">
        <v>174</v>
      </c>
      <c r="BM175" s="146" t="s">
        <v>325</v>
      </c>
    </row>
    <row r="176" spans="2:65" s="1" customFormat="1" ht="24.15" customHeight="1">
      <c r="B176" s="133"/>
      <c r="C176" s="134" t="s">
        <v>209</v>
      </c>
      <c r="D176" s="134" t="s">
        <v>143</v>
      </c>
      <c r="E176" s="135" t="s">
        <v>1299</v>
      </c>
      <c r="F176" s="136" t="s">
        <v>1300</v>
      </c>
      <c r="G176" s="137" t="s">
        <v>156</v>
      </c>
      <c r="H176" s="138">
        <v>2</v>
      </c>
      <c r="I176" s="139"/>
      <c r="J176" s="140">
        <f t="shared" si="10"/>
        <v>0</v>
      </c>
      <c r="K176" s="141"/>
      <c r="L176" s="32"/>
      <c r="M176" s="142" t="s">
        <v>1</v>
      </c>
      <c r="N176" s="143" t="s">
        <v>37</v>
      </c>
      <c r="P176" s="144">
        <f t="shared" si="11"/>
        <v>0</v>
      </c>
      <c r="Q176" s="144">
        <v>0</v>
      </c>
      <c r="R176" s="144">
        <f t="shared" si="12"/>
        <v>0</v>
      </c>
      <c r="S176" s="144">
        <v>0</v>
      </c>
      <c r="T176" s="145">
        <f t="shared" si="13"/>
        <v>0</v>
      </c>
      <c r="AR176" s="146" t="s">
        <v>174</v>
      </c>
      <c r="AT176" s="146" t="s">
        <v>143</v>
      </c>
      <c r="AU176" s="146" t="s">
        <v>78</v>
      </c>
      <c r="AY176" s="17" t="s">
        <v>141</v>
      </c>
      <c r="BE176" s="147">
        <f t="shared" si="14"/>
        <v>0</v>
      </c>
      <c r="BF176" s="147">
        <f t="shared" si="15"/>
        <v>0</v>
      </c>
      <c r="BG176" s="147">
        <f t="shared" si="16"/>
        <v>0</v>
      </c>
      <c r="BH176" s="147">
        <f t="shared" si="17"/>
        <v>0</v>
      </c>
      <c r="BI176" s="147">
        <f t="shared" si="18"/>
        <v>0</v>
      </c>
      <c r="BJ176" s="17" t="s">
        <v>74</v>
      </c>
      <c r="BK176" s="147">
        <f t="shared" si="19"/>
        <v>0</v>
      </c>
      <c r="BL176" s="17" t="s">
        <v>174</v>
      </c>
      <c r="BM176" s="146" t="s">
        <v>330</v>
      </c>
    </row>
    <row r="177" spans="2:65" s="1" customFormat="1" ht="21.75" customHeight="1">
      <c r="B177" s="133"/>
      <c r="C177" s="134" t="s">
        <v>331</v>
      </c>
      <c r="D177" s="134" t="s">
        <v>143</v>
      </c>
      <c r="E177" s="135" t="s">
        <v>1301</v>
      </c>
      <c r="F177" s="136" t="s">
        <v>1302</v>
      </c>
      <c r="G177" s="137" t="s">
        <v>1263</v>
      </c>
      <c r="H177" s="138">
        <v>1</v>
      </c>
      <c r="I177" s="139"/>
      <c r="J177" s="140">
        <f t="shared" si="10"/>
        <v>0</v>
      </c>
      <c r="K177" s="141"/>
      <c r="L177" s="32"/>
      <c r="M177" s="142" t="s">
        <v>1</v>
      </c>
      <c r="N177" s="143" t="s">
        <v>37</v>
      </c>
      <c r="P177" s="144">
        <f t="shared" si="11"/>
        <v>0</v>
      </c>
      <c r="Q177" s="144">
        <v>0</v>
      </c>
      <c r="R177" s="144">
        <f t="shared" si="12"/>
        <v>0</v>
      </c>
      <c r="S177" s="144">
        <v>0</v>
      </c>
      <c r="T177" s="145">
        <f t="shared" si="13"/>
        <v>0</v>
      </c>
      <c r="AR177" s="146" t="s">
        <v>174</v>
      </c>
      <c r="AT177" s="146" t="s">
        <v>143</v>
      </c>
      <c r="AU177" s="146" t="s">
        <v>78</v>
      </c>
      <c r="AY177" s="17" t="s">
        <v>141</v>
      </c>
      <c r="BE177" s="147">
        <f t="shared" si="14"/>
        <v>0</v>
      </c>
      <c r="BF177" s="147">
        <f t="shared" si="15"/>
        <v>0</v>
      </c>
      <c r="BG177" s="147">
        <f t="shared" si="16"/>
        <v>0</v>
      </c>
      <c r="BH177" s="147">
        <f t="shared" si="17"/>
        <v>0</v>
      </c>
      <c r="BI177" s="147">
        <f t="shared" si="18"/>
        <v>0</v>
      </c>
      <c r="BJ177" s="17" t="s">
        <v>74</v>
      </c>
      <c r="BK177" s="147">
        <f t="shared" si="19"/>
        <v>0</v>
      </c>
      <c r="BL177" s="17" t="s">
        <v>174</v>
      </c>
      <c r="BM177" s="146" t="s">
        <v>334</v>
      </c>
    </row>
    <row r="178" spans="2:65" s="1" customFormat="1" ht="16.5" customHeight="1">
      <c r="B178" s="133"/>
      <c r="C178" s="169" t="s">
        <v>217</v>
      </c>
      <c r="D178" s="169" t="s">
        <v>159</v>
      </c>
      <c r="E178" s="170" t="s">
        <v>1303</v>
      </c>
      <c r="F178" s="171" t="s">
        <v>1304</v>
      </c>
      <c r="G178" s="172" t="s">
        <v>156</v>
      </c>
      <c r="H178" s="173">
        <v>4</v>
      </c>
      <c r="I178" s="174"/>
      <c r="J178" s="175">
        <f t="shared" si="10"/>
        <v>0</v>
      </c>
      <c r="K178" s="176"/>
      <c r="L178" s="177"/>
      <c r="M178" s="178" t="s">
        <v>1</v>
      </c>
      <c r="N178" s="179" t="s">
        <v>37</v>
      </c>
      <c r="P178" s="144">
        <f t="shared" si="11"/>
        <v>0</v>
      </c>
      <c r="Q178" s="144">
        <v>0</v>
      </c>
      <c r="R178" s="144">
        <f t="shared" si="12"/>
        <v>0</v>
      </c>
      <c r="S178" s="144">
        <v>0</v>
      </c>
      <c r="T178" s="145">
        <f t="shared" si="13"/>
        <v>0</v>
      </c>
      <c r="AR178" s="146" t="s">
        <v>209</v>
      </c>
      <c r="AT178" s="146" t="s">
        <v>159</v>
      </c>
      <c r="AU178" s="146" t="s">
        <v>78</v>
      </c>
      <c r="AY178" s="17" t="s">
        <v>141</v>
      </c>
      <c r="BE178" s="147">
        <f t="shared" si="14"/>
        <v>0</v>
      </c>
      <c r="BF178" s="147">
        <f t="shared" si="15"/>
        <v>0</v>
      </c>
      <c r="BG178" s="147">
        <f t="shared" si="16"/>
        <v>0</v>
      </c>
      <c r="BH178" s="147">
        <f t="shared" si="17"/>
        <v>0</v>
      </c>
      <c r="BI178" s="147">
        <f t="shared" si="18"/>
        <v>0</v>
      </c>
      <c r="BJ178" s="17" t="s">
        <v>74</v>
      </c>
      <c r="BK178" s="147">
        <f t="shared" si="19"/>
        <v>0</v>
      </c>
      <c r="BL178" s="17" t="s">
        <v>174</v>
      </c>
      <c r="BM178" s="146" t="s">
        <v>340</v>
      </c>
    </row>
    <row r="179" spans="2:65" s="1" customFormat="1" ht="24.15" customHeight="1">
      <c r="B179" s="133"/>
      <c r="C179" s="134" t="s">
        <v>343</v>
      </c>
      <c r="D179" s="134" t="s">
        <v>143</v>
      </c>
      <c r="E179" s="135" t="s">
        <v>1305</v>
      </c>
      <c r="F179" s="136" t="s">
        <v>1306</v>
      </c>
      <c r="G179" s="137" t="s">
        <v>231</v>
      </c>
      <c r="H179" s="138">
        <v>0.2</v>
      </c>
      <c r="I179" s="139"/>
      <c r="J179" s="140">
        <f t="shared" si="10"/>
        <v>0</v>
      </c>
      <c r="K179" s="141"/>
      <c r="L179" s="32"/>
      <c r="M179" s="142" t="s">
        <v>1</v>
      </c>
      <c r="N179" s="143" t="s">
        <v>37</v>
      </c>
      <c r="P179" s="144">
        <f t="shared" si="11"/>
        <v>0</v>
      </c>
      <c r="Q179" s="144">
        <v>0</v>
      </c>
      <c r="R179" s="144">
        <f t="shared" si="12"/>
        <v>0</v>
      </c>
      <c r="S179" s="144">
        <v>0</v>
      </c>
      <c r="T179" s="145">
        <f t="shared" si="13"/>
        <v>0</v>
      </c>
      <c r="AR179" s="146" t="s">
        <v>174</v>
      </c>
      <c r="AT179" s="146" t="s">
        <v>143</v>
      </c>
      <c r="AU179" s="146" t="s">
        <v>78</v>
      </c>
      <c r="AY179" s="17" t="s">
        <v>141</v>
      </c>
      <c r="BE179" s="147">
        <f t="shared" si="14"/>
        <v>0</v>
      </c>
      <c r="BF179" s="147">
        <f t="shared" si="15"/>
        <v>0</v>
      </c>
      <c r="BG179" s="147">
        <f t="shared" si="16"/>
        <v>0</v>
      </c>
      <c r="BH179" s="147">
        <f t="shared" si="17"/>
        <v>0</v>
      </c>
      <c r="BI179" s="147">
        <f t="shared" si="18"/>
        <v>0</v>
      </c>
      <c r="BJ179" s="17" t="s">
        <v>74</v>
      </c>
      <c r="BK179" s="147">
        <f t="shared" si="19"/>
        <v>0</v>
      </c>
      <c r="BL179" s="17" t="s">
        <v>174</v>
      </c>
      <c r="BM179" s="146" t="s">
        <v>346</v>
      </c>
    </row>
    <row r="180" spans="2:65" s="1" customFormat="1" ht="24.15" customHeight="1">
      <c r="B180" s="133"/>
      <c r="C180" s="134" t="s">
        <v>224</v>
      </c>
      <c r="D180" s="134" t="s">
        <v>143</v>
      </c>
      <c r="E180" s="135" t="s">
        <v>1307</v>
      </c>
      <c r="F180" s="136" t="s">
        <v>1308</v>
      </c>
      <c r="G180" s="137" t="s">
        <v>231</v>
      </c>
      <c r="H180" s="138">
        <v>0.075</v>
      </c>
      <c r="I180" s="139"/>
      <c r="J180" s="140">
        <f t="shared" si="10"/>
        <v>0</v>
      </c>
      <c r="K180" s="141"/>
      <c r="L180" s="32"/>
      <c r="M180" s="142" t="s">
        <v>1</v>
      </c>
      <c r="N180" s="143" t="s">
        <v>37</v>
      </c>
      <c r="P180" s="144">
        <f t="shared" si="11"/>
        <v>0</v>
      </c>
      <c r="Q180" s="144">
        <v>0</v>
      </c>
      <c r="R180" s="144">
        <f t="shared" si="12"/>
        <v>0</v>
      </c>
      <c r="S180" s="144">
        <v>0</v>
      </c>
      <c r="T180" s="145">
        <f t="shared" si="13"/>
        <v>0</v>
      </c>
      <c r="AR180" s="146" t="s">
        <v>174</v>
      </c>
      <c r="AT180" s="146" t="s">
        <v>143</v>
      </c>
      <c r="AU180" s="146" t="s">
        <v>78</v>
      </c>
      <c r="AY180" s="17" t="s">
        <v>141</v>
      </c>
      <c r="BE180" s="147">
        <f t="shared" si="14"/>
        <v>0</v>
      </c>
      <c r="BF180" s="147">
        <f t="shared" si="15"/>
        <v>0</v>
      </c>
      <c r="BG180" s="147">
        <f t="shared" si="16"/>
        <v>0</v>
      </c>
      <c r="BH180" s="147">
        <f t="shared" si="17"/>
        <v>0</v>
      </c>
      <c r="BI180" s="147">
        <f t="shared" si="18"/>
        <v>0</v>
      </c>
      <c r="BJ180" s="17" t="s">
        <v>74</v>
      </c>
      <c r="BK180" s="147">
        <f t="shared" si="19"/>
        <v>0</v>
      </c>
      <c r="BL180" s="17" t="s">
        <v>174</v>
      </c>
      <c r="BM180" s="146" t="s">
        <v>351</v>
      </c>
    </row>
    <row r="181" spans="2:63" s="11" customFormat="1" ht="22.75" customHeight="1">
      <c r="B181" s="121"/>
      <c r="D181" s="122" t="s">
        <v>69</v>
      </c>
      <c r="E181" s="131" t="s">
        <v>1309</v>
      </c>
      <c r="F181" s="131" t="s">
        <v>1310</v>
      </c>
      <c r="I181" s="124"/>
      <c r="J181" s="132">
        <f>BK181</f>
        <v>0</v>
      </c>
      <c r="L181" s="121"/>
      <c r="M181" s="126"/>
      <c r="P181" s="127">
        <f>SUM(P182:P185)</f>
        <v>0</v>
      </c>
      <c r="R181" s="127">
        <f>SUM(R182:R185)</f>
        <v>0</v>
      </c>
      <c r="T181" s="128">
        <f>SUM(T182:T185)</f>
        <v>0</v>
      </c>
      <c r="AR181" s="122" t="s">
        <v>78</v>
      </c>
      <c r="AT181" s="129" t="s">
        <v>69</v>
      </c>
      <c r="AU181" s="129" t="s">
        <v>74</v>
      </c>
      <c r="AY181" s="122" t="s">
        <v>141</v>
      </c>
      <c r="BK181" s="130">
        <f>SUM(BK182:BK185)</f>
        <v>0</v>
      </c>
    </row>
    <row r="182" spans="2:65" s="1" customFormat="1" ht="21.75" customHeight="1">
      <c r="B182" s="133"/>
      <c r="C182" s="134" t="s">
        <v>354</v>
      </c>
      <c r="D182" s="134" t="s">
        <v>143</v>
      </c>
      <c r="E182" s="135" t="s">
        <v>1311</v>
      </c>
      <c r="F182" s="136" t="s">
        <v>1312</v>
      </c>
      <c r="G182" s="137" t="s">
        <v>156</v>
      </c>
      <c r="H182" s="138">
        <v>4</v>
      </c>
      <c r="I182" s="139"/>
      <c r="J182" s="140">
        <f>ROUND(I182*H182,2)</f>
        <v>0</v>
      </c>
      <c r="K182" s="141"/>
      <c r="L182" s="32"/>
      <c r="M182" s="142" t="s">
        <v>1</v>
      </c>
      <c r="N182" s="143" t="s">
        <v>37</v>
      </c>
      <c r="P182" s="144">
        <f>O182*H182</f>
        <v>0</v>
      </c>
      <c r="Q182" s="144">
        <v>0</v>
      </c>
      <c r="R182" s="144">
        <f>Q182*H182</f>
        <v>0</v>
      </c>
      <c r="S182" s="144">
        <v>0</v>
      </c>
      <c r="T182" s="145">
        <f>S182*H182</f>
        <v>0</v>
      </c>
      <c r="AR182" s="146" t="s">
        <v>174</v>
      </c>
      <c r="AT182" s="146" t="s">
        <v>143</v>
      </c>
      <c r="AU182" s="146" t="s">
        <v>78</v>
      </c>
      <c r="AY182" s="17" t="s">
        <v>141</v>
      </c>
      <c r="BE182" s="147">
        <f>IF(N182="základní",J182,0)</f>
        <v>0</v>
      </c>
      <c r="BF182" s="147">
        <f>IF(N182="snížená",J182,0)</f>
        <v>0</v>
      </c>
      <c r="BG182" s="147">
        <f>IF(N182="zákl. přenesená",J182,0)</f>
        <v>0</v>
      </c>
      <c r="BH182" s="147">
        <f>IF(N182="sníž. přenesená",J182,0)</f>
        <v>0</v>
      </c>
      <c r="BI182" s="147">
        <f>IF(N182="nulová",J182,0)</f>
        <v>0</v>
      </c>
      <c r="BJ182" s="17" t="s">
        <v>74</v>
      </c>
      <c r="BK182" s="147">
        <f>ROUND(I182*H182,2)</f>
        <v>0</v>
      </c>
      <c r="BL182" s="17" t="s">
        <v>174</v>
      </c>
      <c r="BM182" s="146" t="s">
        <v>357</v>
      </c>
    </row>
    <row r="183" spans="2:65" s="1" customFormat="1" ht="24.15" customHeight="1">
      <c r="B183" s="133"/>
      <c r="C183" s="134" t="s">
        <v>232</v>
      </c>
      <c r="D183" s="134" t="s">
        <v>143</v>
      </c>
      <c r="E183" s="135" t="s">
        <v>1313</v>
      </c>
      <c r="F183" s="136" t="s">
        <v>1314</v>
      </c>
      <c r="G183" s="137" t="s">
        <v>156</v>
      </c>
      <c r="H183" s="138">
        <v>2</v>
      </c>
      <c r="I183" s="139"/>
      <c r="J183" s="140">
        <f>ROUND(I183*H183,2)</f>
        <v>0</v>
      </c>
      <c r="K183" s="141"/>
      <c r="L183" s="32"/>
      <c r="M183" s="142" t="s">
        <v>1</v>
      </c>
      <c r="N183" s="143" t="s">
        <v>37</v>
      </c>
      <c r="P183" s="144">
        <f>O183*H183</f>
        <v>0</v>
      </c>
      <c r="Q183" s="144">
        <v>0</v>
      </c>
      <c r="R183" s="144">
        <f>Q183*H183</f>
        <v>0</v>
      </c>
      <c r="S183" s="144">
        <v>0</v>
      </c>
      <c r="T183" s="145">
        <f>S183*H183</f>
        <v>0</v>
      </c>
      <c r="AR183" s="146" t="s">
        <v>174</v>
      </c>
      <c r="AT183" s="146" t="s">
        <v>143</v>
      </c>
      <c r="AU183" s="146" t="s">
        <v>78</v>
      </c>
      <c r="AY183" s="17" t="s">
        <v>141</v>
      </c>
      <c r="BE183" s="147">
        <f>IF(N183="základní",J183,0)</f>
        <v>0</v>
      </c>
      <c r="BF183" s="147">
        <f>IF(N183="snížená",J183,0)</f>
        <v>0</v>
      </c>
      <c r="BG183" s="147">
        <f>IF(N183="zákl. přenesená",J183,0)</f>
        <v>0</v>
      </c>
      <c r="BH183" s="147">
        <f>IF(N183="sníž. přenesená",J183,0)</f>
        <v>0</v>
      </c>
      <c r="BI183" s="147">
        <f>IF(N183="nulová",J183,0)</f>
        <v>0</v>
      </c>
      <c r="BJ183" s="17" t="s">
        <v>74</v>
      </c>
      <c r="BK183" s="147">
        <f>ROUND(I183*H183,2)</f>
        <v>0</v>
      </c>
      <c r="BL183" s="17" t="s">
        <v>174</v>
      </c>
      <c r="BM183" s="146" t="s">
        <v>362</v>
      </c>
    </row>
    <row r="184" spans="2:65" s="1" customFormat="1" ht="24.15" customHeight="1">
      <c r="B184" s="133"/>
      <c r="C184" s="134" t="s">
        <v>363</v>
      </c>
      <c r="D184" s="134" t="s">
        <v>143</v>
      </c>
      <c r="E184" s="135" t="s">
        <v>1315</v>
      </c>
      <c r="F184" s="136" t="s">
        <v>1316</v>
      </c>
      <c r="G184" s="137" t="s">
        <v>231</v>
      </c>
      <c r="H184" s="138">
        <v>0.1</v>
      </c>
      <c r="I184" s="139"/>
      <c r="J184" s="140">
        <f>ROUND(I184*H184,2)</f>
        <v>0</v>
      </c>
      <c r="K184" s="141"/>
      <c r="L184" s="32"/>
      <c r="M184" s="142" t="s">
        <v>1</v>
      </c>
      <c r="N184" s="143" t="s">
        <v>37</v>
      </c>
      <c r="P184" s="144">
        <f>O184*H184</f>
        <v>0</v>
      </c>
      <c r="Q184" s="144">
        <v>0</v>
      </c>
      <c r="R184" s="144">
        <f>Q184*H184</f>
        <v>0</v>
      </c>
      <c r="S184" s="144">
        <v>0</v>
      </c>
      <c r="T184" s="145">
        <f>S184*H184</f>
        <v>0</v>
      </c>
      <c r="AR184" s="146" t="s">
        <v>174</v>
      </c>
      <c r="AT184" s="146" t="s">
        <v>143</v>
      </c>
      <c r="AU184" s="146" t="s">
        <v>78</v>
      </c>
      <c r="AY184" s="17" t="s">
        <v>141</v>
      </c>
      <c r="BE184" s="147">
        <f>IF(N184="základní",J184,0)</f>
        <v>0</v>
      </c>
      <c r="BF184" s="147">
        <f>IF(N184="snížená",J184,0)</f>
        <v>0</v>
      </c>
      <c r="BG184" s="147">
        <f>IF(N184="zákl. přenesená",J184,0)</f>
        <v>0</v>
      </c>
      <c r="BH184" s="147">
        <f>IF(N184="sníž. přenesená",J184,0)</f>
        <v>0</v>
      </c>
      <c r="BI184" s="147">
        <f>IF(N184="nulová",J184,0)</f>
        <v>0</v>
      </c>
      <c r="BJ184" s="17" t="s">
        <v>74</v>
      </c>
      <c r="BK184" s="147">
        <f>ROUND(I184*H184,2)</f>
        <v>0</v>
      </c>
      <c r="BL184" s="17" t="s">
        <v>174</v>
      </c>
      <c r="BM184" s="146" t="s">
        <v>366</v>
      </c>
    </row>
    <row r="185" spans="2:65" s="1" customFormat="1" ht="24.15" customHeight="1">
      <c r="B185" s="133"/>
      <c r="C185" s="134" t="s">
        <v>237</v>
      </c>
      <c r="D185" s="134" t="s">
        <v>143</v>
      </c>
      <c r="E185" s="135" t="s">
        <v>1317</v>
      </c>
      <c r="F185" s="136" t="s">
        <v>1318</v>
      </c>
      <c r="G185" s="137" t="s">
        <v>231</v>
      </c>
      <c r="H185" s="138">
        <v>0.002</v>
      </c>
      <c r="I185" s="139"/>
      <c r="J185" s="140">
        <f>ROUND(I185*H185,2)</f>
        <v>0</v>
      </c>
      <c r="K185" s="141"/>
      <c r="L185" s="32"/>
      <c r="M185" s="142" t="s">
        <v>1</v>
      </c>
      <c r="N185" s="143" t="s">
        <v>37</v>
      </c>
      <c r="P185" s="144">
        <f>O185*H185</f>
        <v>0</v>
      </c>
      <c r="Q185" s="144">
        <v>0</v>
      </c>
      <c r="R185" s="144">
        <f>Q185*H185</f>
        <v>0</v>
      </c>
      <c r="S185" s="144">
        <v>0</v>
      </c>
      <c r="T185" s="145">
        <f>S185*H185</f>
        <v>0</v>
      </c>
      <c r="AR185" s="146" t="s">
        <v>174</v>
      </c>
      <c r="AT185" s="146" t="s">
        <v>143</v>
      </c>
      <c r="AU185" s="146" t="s">
        <v>78</v>
      </c>
      <c r="AY185" s="17" t="s">
        <v>141</v>
      </c>
      <c r="BE185" s="147">
        <f>IF(N185="základní",J185,0)</f>
        <v>0</v>
      </c>
      <c r="BF185" s="147">
        <f>IF(N185="snížená",J185,0)</f>
        <v>0</v>
      </c>
      <c r="BG185" s="147">
        <f>IF(N185="zákl. přenesená",J185,0)</f>
        <v>0</v>
      </c>
      <c r="BH185" s="147">
        <f>IF(N185="sníž. přenesená",J185,0)</f>
        <v>0</v>
      </c>
      <c r="BI185" s="147">
        <f>IF(N185="nulová",J185,0)</f>
        <v>0</v>
      </c>
      <c r="BJ185" s="17" t="s">
        <v>74</v>
      </c>
      <c r="BK185" s="147">
        <f>ROUND(I185*H185,2)</f>
        <v>0</v>
      </c>
      <c r="BL185" s="17" t="s">
        <v>174</v>
      </c>
      <c r="BM185" s="146" t="s">
        <v>371</v>
      </c>
    </row>
    <row r="186" spans="2:63" s="11" customFormat="1" ht="22.75" customHeight="1">
      <c r="B186" s="121"/>
      <c r="D186" s="122" t="s">
        <v>69</v>
      </c>
      <c r="E186" s="131" t="s">
        <v>1319</v>
      </c>
      <c r="F186" s="131" t="s">
        <v>1320</v>
      </c>
      <c r="I186" s="124"/>
      <c r="J186" s="132">
        <f>BK186</f>
        <v>0</v>
      </c>
      <c r="L186" s="121"/>
      <c r="M186" s="126"/>
      <c r="P186" s="127">
        <f>SUM(P187:P196)</f>
        <v>0</v>
      </c>
      <c r="R186" s="127">
        <f>SUM(R187:R196)</f>
        <v>0</v>
      </c>
      <c r="T186" s="128">
        <f>SUM(T187:T196)</f>
        <v>0</v>
      </c>
      <c r="AR186" s="122" t="s">
        <v>78</v>
      </c>
      <c r="AT186" s="129" t="s">
        <v>69</v>
      </c>
      <c r="AU186" s="129" t="s">
        <v>74</v>
      </c>
      <c r="AY186" s="122" t="s">
        <v>141</v>
      </c>
      <c r="BK186" s="130">
        <f>SUM(BK187:BK196)</f>
        <v>0</v>
      </c>
    </row>
    <row r="187" spans="2:65" s="1" customFormat="1" ht="16.5" customHeight="1">
      <c r="B187" s="133"/>
      <c r="C187" s="134" t="s">
        <v>377</v>
      </c>
      <c r="D187" s="134" t="s">
        <v>143</v>
      </c>
      <c r="E187" s="135" t="s">
        <v>1321</v>
      </c>
      <c r="F187" s="136" t="s">
        <v>1322</v>
      </c>
      <c r="G187" s="137" t="s">
        <v>156</v>
      </c>
      <c r="H187" s="138">
        <v>32</v>
      </c>
      <c r="I187" s="139"/>
      <c r="J187" s="140">
        <f>ROUND(I187*H187,2)</f>
        <v>0</v>
      </c>
      <c r="K187" s="141"/>
      <c r="L187" s="32"/>
      <c r="M187" s="142" t="s">
        <v>1</v>
      </c>
      <c r="N187" s="143" t="s">
        <v>37</v>
      </c>
      <c r="P187" s="144">
        <f>O187*H187</f>
        <v>0</v>
      </c>
      <c r="Q187" s="144">
        <v>0</v>
      </c>
      <c r="R187" s="144">
        <f>Q187*H187</f>
        <v>0</v>
      </c>
      <c r="S187" s="144">
        <v>0</v>
      </c>
      <c r="T187" s="145">
        <f>S187*H187</f>
        <v>0</v>
      </c>
      <c r="AR187" s="146" t="s">
        <v>174</v>
      </c>
      <c r="AT187" s="146" t="s">
        <v>143</v>
      </c>
      <c r="AU187" s="146" t="s">
        <v>78</v>
      </c>
      <c r="AY187" s="17" t="s">
        <v>141</v>
      </c>
      <c r="BE187" s="147">
        <f>IF(N187="základní",J187,0)</f>
        <v>0</v>
      </c>
      <c r="BF187" s="147">
        <f>IF(N187="snížená",J187,0)</f>
        <v>0</v>
      </c>
      <c r="BG187" s="147">
        <f>IF(N187="zákl. přenesená",J187,0)</f>
        <v>0</v>
      </c>
      <c r="BH187" s="147">
        <f>IF(N187="sníž. přenesená",J187,0)</f>
        <v>0</v>
      </c>
      <c r="BI187" s="147">
        <f>IF(N187="nulová",J187,0)</f>
        <v>0</v>
      </c>
      <c r="BJ187" s="17" t="s">
        <v>74</v>
      </c>
      <c r="BK187" s="147">
        <f>ROUND(I187*H187,2)</f>
        <v>0</v>
      </c>
      <c r="BL187" s="17" t="s">
        <v>174</v>
      </c>
      <c r="BM187" s="146" t="s">
        <v>381</v>
      </c>
    </row>
    <row r="188" spans="2:47" s="1" customFormat="1" ht="27">
      <c r="B188" s="32"/>
      <c r="D188" s="149" t="s">
        <v>424</v>
      </c>
      <c r="F188" s="180" t="s">
        <v>1323</v>
      </c>
      <c r="I188" s="181"/>
      <c r="L188" s="32"/>
      <c r="M188" s="182"/>
      <c r="T188" s="56"/>
      <c r="AT188" s="17" t="s">
        <v>424</v>
      </c>
      <c r="AU188" s="17" t="s">
        <v>78</v>
      </c>
    </row>
    <row r="189" spans="2:65" s="1" customFormat="1" ht="24.15" customHeight="1">
      <c r="B189" s="133"/>
      <c r="C189" s="134" t="s">
        <v>244</v>
      </c>
      <c r="D189" s="134" t="s">
        <v>143</v>
      </c>
      <c r="E189" s="135" t="s">
        <v>1324</v>
      </c>
      <c r="F189" s="136" t="s">
        <v>1325</v>
      </c>
      <c r="G189" s="137" t="s">
        <v>156</v>
      </c>
      <c r="H189" s="138">
        <v>37</v>
      </c>
      <c r="I189" s="139"/>
      <c r="J189" s="140">
        <f>ROUND(I189*H189,2)</f>
        <v>0</v>
      </c>
      <c r="K189" s="141"/>
      <c r="L189" s="32"/>
      <c r="M189" s="142" t="s">
        <v>1</v>
      </c>
      <c r="N189" s="143" t="s">
        <v>37</v>
      </c>
      <c r="P189" s="144">
        <f>O189*H189</f>
        <v>0</v>
      </c>
      <c r="Q189" s="144">
        <v>0</v>
      </c>
      <c r="R189" s="144">
        <f>Q189*H189</f>
        <v>0</v>
      </c>
      <c r="S189" s="144">
        <v>0</v>
      </c>
      <c r="T189" s="145">
        <f>S189*H189</f>
        <v>0</v>
      </c>
      <c r="AR189" s="146" t="s">
        <v>174</v>
      </c>
      <c r="AT189" s="146" t="s">
        <v>143</v>
      </c>
      <c r="AU189" s="146" t="s">
        <v>78</v>
      </c>
      <c r="AY189" s="17" t="s">
        <v>141</v>
      </c>
      <c r="BE189" s="147">
        <f>IF(N189="základní",J189,0)</f>
        <v>0</v>
      </c>
      <c r="BF189" s="147">
        <f>IF(N189="snížená",J189,0)</f>
        <v>0</v>
      </c>
      <c r="BG189" s="147">
        <f>IF(N189="zákl. přenesená",J189,0)</f>
        <v>0</v>
      </c>
      <c r="BH189" s="147">
        <f>IF(N189="sníž. přenesená",J189,0)</f>
        <v>0</v>
      </c>
      <c r="BI189" s="147">
        <f>IF(N189="nulová",J189,0)</f>
        <v>0</v>
      </c>
      <c r="BJ189" s="17" t="s">
        <v>74</v>
      </c>
      <c r="BK189" s="147">
        <f>ROUND(I189*H189,2)</f>
        <v>0</v>
      </c>
      <c r="BL189" s="17" t="s">
        <v>174</v>
      </c>
      <c r="BM189" s="146" t="s">
        <v>386</v>
      </c>
    </row>
    <row r="190" spans="2:65" s="1" customFormat="1" ht="24.15" customHeight="1">
      <c r="B190" s="133"/>
      <c r="C190" s="134" t="s">
        <v>387</v>
      </c>
      <c r="D190" s="134" t="s">
        <v>143</v>
      </c>
      <c r="E190" s="135" t="s">
        <v>1326</v>
      </c>
      <c r="F190" s="136" t="s">
        <v>1327</v>
      </c>
      <c r="G190" s="137" t="s">
        <v>156</v>
      </c>
      <c r="H190" s="138">
        <v>2</v>
      </c>
      <c r="I190" s="139"/>
      <c r="J190" s="140">
        <f>ROUND(I190*H190,2)</f>
        <v>0</v>
      </c>
      <c r="K190" s="141"/>
      <c r="L190" s="32"/>
      <c r="M190" s="142" t="s">
        <v>1</v>
      </c>
      <c r="N190" s="143" t="s">
        <v>37</v>
      </c>
      <c r="P190" s="144">
        <f>O190*H190</f>
        <v>0</v>
      </c>
      <c r="Q190" s="144">
        <v>0</v>
      </c>
      <c r="R190" s="144">
        <f>Q190*H190</f>
        <v>0</v>
      </c>
      <c r="S190" s="144">
        <v>0</v>
      </c>
      <c r="T190" s="145">
        <f>S190*H190</f>
        <v>0</v>
      </c>
      <c r="AR190" s="146" t="s">
        <v>174</v>
      </c>
      <c r="AT190" s="146" t="s">
        <v>143</v>
      </c>
      <c r="AU190" s="146" t="s">
        <v>78</v>
      </c>
      <c r="AY190" s="17" t="s">
        <v>141</v>
      </c>
      <c r="BE190" s="147">
        <f>IF(N190="základní",J190,0)</f>
        <v>0</v>
      </c>
      <c r="BF190" s="147">
        <f>IF(N190="snížená",J190,0)</f>
        <v>0</v>
      </c>
      <c r="BG190" s="147">
        <f>IF(N190="zákl. přenesená",J190,0)</f>
        <v>0</v>
      </c>
      <c r="BH190" s="147">
        <f>IF(N190="sníž. přenesená",J190,0)</f>
        <v>0</v>
      </c>
      <c r="BI190" s="147">
        <f>IF(N190="nulová",J190,0)</f>
        <v>0</v>
      </c>
      <c r="BJ190" s="17" t="s">
        <v>74</v>
      </c>
      <c r="BK190" s="147">
        <f>ROUND(I190*H190,2)</f>
        <v>0</v>
      </c>
      <c r="BL190" s="17" t="s">
        <v>174</v>
      </c>
      <c r="BM190" s="146" t="s">
        <v>390</v>
      </c>
    </row>
    <row r="191" spans="2:65" s="1" customFormat="1" ht="49" customHeight="1">
      <c r="B191" s="133"/>
      <c r="C191" s="169" t="s">
        <v>248</v>
      </c>
      <c r="D191" s="169" t="s">
        <v>159</v>
      </c>
      <c r="E191" s="170" t="s">
        <v>1328</v>
      </c>
      <c r="F191" s="171" t="s">
        <v>1329</v>
      </c>
      <c r="G191" s="172" t="s">
        <v>156</v>
      </c>
      <c r="H191" s="173">
        <v>1</v>
      </c>
      <c r="I191" s="174"/>
      <c r="J191" s="175">
        <f>ROUND(I191*H191,2)</f>
        <v>0</v>
      </c>
      <c r="K191" s="176"/>
      <c r="L191" s="177"/>
      <c r="M191" s="178" t="s">
        <v>1</v>
      </c>
      <c r="N191" s="179" t="s">
        <v>37</v>
      </c>
      <c r="P191" s="144">
        <f>O191*H191</f>
        <v>0</v>
      </c>
      <c r="Q191" s="144">
        <v>0</v>
      </c>
      <c r="R191" s="144">
        <f>Q191*H191</f>
        <v>0</v>
      </c>
      <c r="S191" s="144">
        <v>0</v>
      </c>
      <c r="T191" s="145">
        <f>S191*H191</f>
        <v>0</v>
      </c>
      <c r="AR191" s="146" t="s">
        <v>209</v>
      </c>
      <c r="AT191" s="146" t="s">
        <v>159</v>
      </c>
      <c r="AU191" s="146" t="s">
        <v>78</v>
      </c>
      <c r="AY191" s="17" t="s">
        <v>141</v>
      </c>
      <c r="BE191" s="147">
        <f>IF(N191="základní",J191,0)</f>
        <v>0</v>
      </c>
      <c r="BF191" s="147">
        <f>IF(N191="snížená",J191,0)</f>
        <v>0</v>
      </c>
      <c r="BG191" s="147">
        <f>IF(N191="zákl. přenesená",J191,0)</f>
        <v>0</v>
      </c>
      <c r="BH191" s="147">
        <f>IF(N191="sníž. přenesená",J191,0)</f>
        <v>0</v>
      </c>
      <c r="BI191" s="147">
        <f>IF(N191="nulová",J191,0)</f>
        <v>0</v>
      </c>
      <c r="BJ191" s="17" t="s">
        <v>74</v>
      </c>
      <c r="BK191" s="147">
        <f>ROUND(I191*H191,2)</f>
        <v>0</v>
      </c>
      <c r="BL191" s="17" t="s">
        <v>174</v>
      </c>
      <c r="BM191" s="146" t="s">
        <v>395</v>
      </c>
    </row>
    <row r="192" spans="2:65" s="1" customFormat="1" ht="44.25" customHeight="1">
      <c r="B192" s="133"/>
      <c r="C192" s="169" t="s">
        <v>396</v>
      </c>
      <c r="D192" s="169" t="s">
        <v>159</v>
      </c>
      <c r="E192" s="170" t="s">
        <v>1330</v>
      </c>
      <c r="F192" s="171" t="s">
        <v>1331</v>
      </c>
      <c r="G192" s="172" t="s">
        <v>156</v>
      </c>
      <c r="H192" s="173">
        <v>1</v>
      </c>
      <c r="I192" s="174"/>
      <c r="J192" s="175">
        <f>ROUND(I192*H192,2)</f>
        <v>0</v>
      </c>
      <c r="K192" s="176"/>
      <c r="L192" s="177"/>
      <c r="M192" s="178" t="s">
        <v>1</v>
      </c>
      <c r="N192" s="179" t="s">
        <v>37</v>
      </c>
      <c r="P192" s="144">
        <f>O192*H192</f>
        <v>0</v>
      </c>
      <c r="Q192" s="144">
        <v>0</v>
      </c>
      <c r="R192" s="144">
        <f>Q192*H192</f>
        <v>0</v>
      </c>
      <c r="S192" s="144">
        <v>0</v>
      </c>
      <c r="T192" s="145">
        <f>S192*H192</f>
        <v>0</v>
      </c>
      <c r="AR192" s="146" t="s">
        <v>209</v>
      </c>
      <c r="AT192" s="146" t="s">
        <v>159</v>
      </c>
      <c r="AU192" s="146" t="s">
        <v>78</v>
      </c>
      <c r="AY192" s="17" t="s">
        <v>141</v>
      </c>
      <c r="BE192" s="147">
        <f>IF(N192="základní",J192,0)</f>
        <v>0</v>
      </c>
      <c r="BF192" s="147">
        <f>IF(N192="snížená",J192,0)</f>
        <v>0</v>
      </c>
      <c r="BG192" s="147">
        <f>IF(N192="zákl. přenesená",J192,0)</f>
        <v>0</v>
      </c>
      <c r="BH192" s="147">
        <f>IF(N192="sníž. přenesená",J192,0)</f>
        <v>0</v>
      </c>
      <c r="BI192" s="147">
        <f>IF(N192="nulová",J192,0)</f>
        <v>0</v>
      </c>
      <c r="BJ192" s="17" t="s">
        <v>74</v>
      </c>
      <c r="BK192" s="147">
        <f>ROUND(I192*H192,2)</f>
        <v>0</v>
      </c>
      <c r="BL192" s="17" t="s">
        <v>174</v>
      </c>
      <c r="BM192" s="146" t="s">
        <v>399</v>
      </c>
    </row>
    <row r="193" spans="2:65" s="1" customFormat="1" ht="16.5" customHeight="1">
      <c r="B193" s="133"/>
      <c r="C193" s="134" t="s">
        <v>253</v>
      </c>
      <c r="D193" s="134" t="s">
        <v>143</v>
      </c>
      <c r="E193" s="135" t="s">
        <v>1332</v>
      </c>
      <c r="F193" s="136" t="s">
        <v>1333</v>
      </c>
      <c r="G193" s="137" t="s">
        <v>156</v>
      </c>
      <c r="H193" s="138">
        <v>32</v>
      </c>
      <c r="I193" s="139"/>
      <c r="J193" s="140">
        <f>ROUND(I193*H193,2)</f>
        <v>0</v>
      </c>
      <c r="K193" s="141"/>
      <c r="L193" s="32"/>
      <c r="M193" s="142" t="s">
        <v>1</v>
      </c>
      <c r="N193" s="143" t="s">
        <v>37</v>
      </c>
      <c r="P193" s="144">
        <f>O193*H193</f>
        <v>0</v>
      </c>
      <c r="Q193" s="144">
        <v>0</v>
      </c>
      <c r="R193" s="144">
        <f>Q193*H193</f>
        <v>0</v>
      </c>
      <c r="S193" s="144">
        <v>0</v>
      </c>
      <c r="T193" s="145">
        <f>S193*H193</f>
        <v>0</v>
      </c>
      <c r="AR193" s="146" t="s">
        <v>174</v>
      </c>
      <c r="AT193" s="146" t="s">
        <v>143</v>
      </c>
      <c r="AU193" s="146" t="s">
        <v>78</v>
      </c>
      <c r="AY193" s="17" t="s">
        <v>141</v>
      </c>
      <c r="BE193" s="147">
        <f>IF(N193="základní",J193,0)</f>
        <v>0</v>
      </c>
      <c r="BF193" s="147">
        <f>IF(N193="snížená",J193,0)</f>
        <v>0</v>
      </c>
      <c r="BG193" s="147">
        <f>IF(N193="zákl. přenesená",J193,0)</f>
        <v>0</v>
      </c>
      <c r="BH193" s="147">
        <f>IF(N193="sníž. přenesená",J193,0)</f>
        <v>0</v>
      </c>
      <c r="BI193" s="147">
        <f>IF(N193="nulová",J193,0)</f>
        <v>0</v>
      </c>
      <c r="BJ193" s="17" t="s">
        <v>74</v>
      </c>
      <c r="BK193" s="147">
        <f>ROUND(I193*H193,2)</f>
        <v>0</v>
      </c>
      <c r="BL193" s="17" t="s">
        <v>174</v>
      </c>
      <c r="BM193" s="146" t="s">
        <v>402</v>
      </c>
    </row>
    <row r="194" spans="2:47" s="1" customFormat="1" ht="27">
      <c r="B194" s="32"/>
      <c r="D194" s="149" t="s">
        <v>424</v>
      </c>
      <c r="F194" s="180" t="s">
        <v>1323</v>
      </c>
      <c r="I194" s="181"/>
      <c r="L194" s="32"/>
      <c r="M194" s="182"/>
      <c r="T194" s="56"/>
      <c r="AT194" s="17" t="s">
        <v>424</v>
      </c>
      <c r="AU194" s="17" t="s">
        <v>78</v>
      </c>
    </row>
    <row r="195" spans="2:65" s="1" customFormat="1" ht="33" customHeight="1">
      <c r="B195" s="133"/>
      <c r="C195" s="134" t="s">
        <v>406</v>
      </c>
      <c r="D195" s="134" t="s">
        <v>143</v>
      </c>
      <c r="E195" s="135" t="s">
        <v>1334</v>
      </c>
      <c r="F195" s="136" t="s">
        <v>1335</v>
      </c>
      <c r="G195" s="137" t="s">
        <v>231</v>
      </c>
      <c r="H195" s="138">
        <v>1.1</v>
      </c>
      <c r="I195" s="139"/>
      <c r="J195" s="140">
        <f>ROUND(I195*H195,2)</f>
        <v>0</v>
      </c>
      <c r="K195" s="141"/>
      <c r="L195" s="32"/>
      <c r="M195" s="142" t="s">
        <v>1</v>
      </c>
      <c r="N195" s="143" t="s">
        <v>37</v>
      </c>
      <c r="P195" s="144">
        <f>O195*H195</f>
        <v>0</v>
      </c>
      <c r="Q195" s="144">
        <v>0</v>
      </c>
      <c r="R195" s="144">
        <f>Q195*H195</f>
        <v>0</v>
      </c>
      <c r="S195" s="144">
        <v>0</v>
      </c>
      <c r="T195" s="145">
        <f>S195*H195</f>
        <v>0</v>
      </c>
      <c r="AR195" s="146" t="s">
        <v>174</v>
      </c>
      <c r="AT195" s="146" t="s">
        <v>143</v>
      </c>
      <c r="AU195" s="146" t="s">
        <v>78</v>
      </c>
      <c r="AY195" s="17" t="s">
        <v>141</v>
      </c>
      <c r="BE195" s="147">
        <f>IF(N195="základní",J195,0)</f>
        <v>0</v>
      </c>
      <c r="BF195" s="147">
        <f>IF(N195="snížená",J195,0)</f>
        <v>0</v>
      </c>
      <c r="BG195" s="147">
        <f>IF(N195="zákl. přenesená",J195,0)</f>
        <v>0</v>
      </c>
      <c r="BH195" s="147">
        <f>IF(N195="sníž. přenesená",J195,0)</f>
        <v>0</v>
      </c>
      <c r="BI195" s="147">
        <f>IF(N195="nulová",J195,0)</f>
        <v>0</v>
      </c>
      <c r="BJ195" s="17" t="s">
        <v>74</v>
      </c>
      <c r="BK195" s="147">
        <f>ROUND(I195*H195,2)</f>
        <v>0</v>
      </c>
      <c r="BL195" s="17" t="s">
        <v>174</v>
      </c>
      <c r="BM195" s="146" t="s">
        <v>409</v>
      </c>
    </row>
    <row r="196" spans="2:65" s="1" customFormat="1" ht="24.15" customHeight="1">
      <c r="B196" s="133"/>
      <c r="C196" s="134" t="s">
        <v>257</v>
      </c>
      <c r="D196" s="134" t="s">
        <v>143</v>
      </c>
      <c r="E196" s="135" t="s">
        <v>1336</v>
      </c>
      <c r="F196" s="136" t="s">
        <v>1337</v>
      </c>
      <c r="G196" s="137" t="s">
        <v>231</v>
      </c>
      <c r="H196" s="138">
        <v>0.098</v>
      </c>
      <c r="I196" s="139"/>
      <c r="J196" s="140">
        <f>ROUND(I196*H196,2)</f>
        <v>0</v>
      </c>
      <c r="K196" s="141"/>
      <c r="L196" s="32"/>
      <c r="M196" s="142" t="s">
        <v>1</v>
      </c>
      <c r="N196" s="143" t="s">
        <v>37</v>
      </c>
      <c r="P196" s="144">
        <f>O196*H196</f>
        <v>0</v>
      </c>
      <c r="Q196" s="144">
        <v>0</v>
      </c>
      <c r="R196" s="144">
        <f>Q196*H196</f>
        <v>0</v>
      </c>
      <c r="S196" s="144">
        <v>0</v>
      </c>
      <c r="T196" s="145">
        <f>S196*H196</f>
        <v>0</v>
      </c>
      <c r="AR196" s="146" t="s">
        <v>174</v>
      </c>
      <c r="AT196" s="146" t="s">
        <v>143</v>
      </c>
      <c r="AU196" s="146" t="s">
        <v>78</v>
      </c>
      <c r="AY196" s="17" t="s">
        <v>141</v>
      </c>
      <c r="BE196" s="147">
        <f>IF(N196="základní",J196,0)</f>
        <v>0</v>
      </c>
      <c r="BF196" s="147">
        <f>IF(N196="snížená",J196,0)</f>
        <v>0</v>
      </c>
      <c r="BG196" s="147">
        <f>IF(N196="zákl. přenesená",J196,0)</f>
        <v>0</v>
      </c>
      <c r="BH196" s="147">
        <f>IF(N196="sníž. přenesená",J196,0)</f>
        <v>0</v>
      </c>
      <c r="BI196" s="147">
        <f>IF(N196="nulová",J196,0)</f>
        <v>0</v>
      </c>
      <c r="BJ196" s="17" t="s">
        <v>74</v>
      </c>
      <c r="BK196" s="147">
        <f>ROUND(I196*H196,2)</f>
        <v>0</v>
      </c>
      <c r="BL196" s="17" t="s">
        <v>174</v>
      </c>
      <c r="BM196" s="146" t="s">
        <v>413</v>
      </c>
    </row>
    <row r="197" spans="2:63" s="11" customFormat="1" ht="22.75" customHeight="1">
      <c r="B197" s="121"/>
      <c r="D197" s="122" t="s">
        <v>69</v>
      </c>
      <c r="E197" s="131" t="s">
        <v>1338</v>
      </c>
      <c r="F197" s="131" t="s">
        <v>1339</v>
      </c>
      <c r="I197" s="124"/>
      <c r="J197" s="132">
        <f>BK197</f>
        <v>0</v>
      </c>
      <c r="L197" s="121"/>
      <c r="M197" s="126"/>
      <c r="P197" s="127">
        <f>SUM(P198:P201)</f>
        <v>0</v>
      </c>
      <c r="R197" s="127">
        <f>SUM(R198:R201)</f>
        <v>0</v>
      </c>
      <c r="T197" s="128">
        <f>SUM(T198:T201)</f>
        <v>0</v>
      </c>
      <c r="AR197" s="122" t="s">
        <v>82</v>
      </c>
      <c r="AT197" s="129" t="s">
        <v>69</v>
      </c>
      <c r="AU197" s="129" t="s">
        <v>74</v>
      </c>
      <c r="AY197" s="122" t="s">
        <v>141</v>
      </c>
      <c r="BK197" s="130">
        <f>SUM(BK198:BK201)</f>
        <v>0</v>
      </c>
    </row>
    <row r="198" spans="2:65" s="1" customFormat="1" ht="33" customHeight="1">
      <c r="B198" s="133"/>
      <c r="C198" s="134" t="s">
        <v>414</v>
      </c>
      <c r="D198" s="134" t="s">
        <v>143</v>
      </c>
      <c r="E198" s="135" t="s">
        <v>1340</v>
      </c>
      <c r="F198" s="136" t="s">
        <v>1341</v>
      </c>
      <c r="G198" s="137" t="s">
        <v>1266</v>
      </c>
      <c r="H198" s="138">
        <v>20</v>
      </c>
      <c r="I198" s="139"/>
      <c r="J198" s="140">
        <f>ROUND(I198*H198,2)</f>
        <v>0</v>
      </c>
      <c r="K198" s="141"/>
      <c r="L198" s="32"/>
      <c r="M198" s="142" t="s">
        <v>1</v>
      </c>
      <c r="N198" s="143" t="s">
        <v>37</v>
      </c>
      <c r="P198" s="144">
        <f>O198*H198</f>
        <v>0</v>
      </c>
      <c r="Q198" s="144">
        <v>0</v>
      </c>
      <c r="R198" s="144">
        <f>Q198*H198</f>
        <v>0</v>
      </c>
      <c r="S198" s="144">
        <v>0</v>
      </c>
      <c r="T198" s="145">
        <f>S198*H198</f>
        <v>0</v>
      </c>
      <c r="AR198" s="146" t="s">
        <v>1342</v>
      </c>
      <c r="AT198" s="146" t="s">
        <v>143</v>
      </c>
      <c r="AU198" s="146" t="s">
        <v>78</v>
      </c>
      <c r="AY198" s="17" t="s">
        <v>141</v>
      </c>
      <c r="BE198" s="147">
        <f>IF(N198="základní",J198,0)</f>
        <v>0</v>
      </c>
      <c r="BF198" s="147">
        <f>IF(N198="snížená",J198,0)</f>
        <v>0</v>
      </c>
      <c r="BG198" s="147">
        <f>IF(N198="zákl. přenesená",J198,0)</f>
        <v>0</v>
      </c>
      <c r="BH198" s="147">
        <f>IF(N198="sníž. přenesená",J198,0)</f>
        <v>0</v>
      </c>
      <c r="BI198" s="147">
        <f>IF(N198="nulová",J198,0)</f>
        <v>0</v>
      </c>
      <c r="BJ198" s="17" t="s">
        <v>74</v>
      </c>
      <c r="BK198" s="147">
        <f>ROUND(I198*H198,2)</f>
        <v>0</v>
      </c>
      <c r="BL198" s="17" t="s">
        <v>1342</v>
      </c>
      <c r="BM198" s="146" t="s">
        <v>417</v>
      </c>
    </row>
    <row r="199" spans="2:65" s="1" customFormat="1" ht="16.5" customHeight="1">
      <c r="B199" s="133"/>
      <c r="C199" s="134" t="s">
        <v>263</v>
      </c>
      <c r="D199" s="134" t="s">
        <v>143</v>
      </c>
      <c r="E199" s="135" t="s">
        <v>1343</v>
      </c>
      <c r="F199" s="136" t="s">
        <v>1344</v>
      </c>
      <c r="G199" s="137" t="s">
        <v>1263</v>
      </c>
      <c r="H199" s="138">
        <v>1</v>
      </c>
      <c r="I199" s="139"/>
      <c r="J199" s="140">
        <f>ROUND(I199*H199,2)</f>
        <v>0</v>
      </c>
      <c r="K199" s="141"/>
      <c r="L199" s="32"/>
      <c r="M199" s="142" t="s">
        <v>1</v>
      </c>
      <c r="N199" s="143" t="s">
        <v>37</v>
      </c>
      <c r="P199" s="144">
        <f>O199*H199</f>
        <v>0</v>
      </c>
      <c r="Q199" s="144">
        <v>0</v>
      </c>
      <c r="R199" s="144">
        <f>Q199*H199</f>
        <v>0</v>
      </c>
      <c r="S199" s="144">
        <v>0</v>
      </c>
      <c r="T199" s="145">
        <f>S199*H199</f>
        <v>0</v>
      </c>
      <c r="AR199" s="146" t="s">
        <v>1342</v>
      </c>
      <c r="AT199" s="146" t="s">
        <v>143</v>
      </c>
      <c r="AU199" s="146" t="s">
        <v>78</v>
      </c>
      <c r="AY199" s="17" t="s">
        <v>141</v>
      </c>
      <c r="BE199" s="147">
        <f>IF(N199="základní",J199,0)</f>
        <v>0</v>
      </c>
      <c r="BF199" s="147">
        <f>IF(N199="snížená",J199,0)</f>
        <v>0</v>
      </c>
      <c r="BG199" s="147">
        <f>IF(N199="zákl. přenesená",J199,0)</f>
        <v>0</v>
      </c>
      <c r="BH199" s="147">
        <f>IF(N199="sníž. přenesená",J199,0)</f>
        <v>0</v>
      </c>
      <c r="BI199" s="147">
        <f>IF(N199="nulová",J199,0)</f>
        <v>0</v>
      </c>
      <c r="BJ199" s="17" t="s">
        <v>74</v>
      </c>
      <c r="BK199" s="147">
        <f>ROUND(I199*H199,2)</f>
        <v>0</v>
      </c>
      <c r="BL199" s="17" t="s">
        <v>1342</v>
      </c>
      <c r="BM199" s="146" t="s">
        <v>423</v>
      </c>
    </row>
    <row r="200" spans="2:65" s="1" customFormat="1" ht="24.15" customHeight="1">
      <c r="B200" s="133"/>
      <c r="C200" s="134" t="s">
        <v>429</v>
      </c>
      <c r="D200" s="134" t="s">
        <v>143</v>
      </c>
      <c r="E200" s="135" t="s">
        <v>1345</v>
      </c>
      <c r="F200" s="136" t="s">
        <v>1346</v>
      </c>
      <c r="G200" s="137" t="s">
        <v>231</v>
      </c>
      <c r="H200" s="138">
        <v>1.5</v>
      </c>
      <c r="I200" s="139"/>
      <c r="J200" s="140">
        <f>ROUND(I200*H200,2)</f>
        <v>0</v>
      </c>
      <c r="K200" s="141"/>
      <c r="L200" s="32"/>
      <c r="M200" s="142" t="s">
        <v>1</v>
      </c>
      <c r="N200" s="143" t="s">
        <v>37</v>
      </c>
      <c r="P200" s="144">
        <f>O200*H200</f>
        <v>0</v>
      </c>
      <c r="Q200" s="144">
        <v>0</v>
      </c>
      <c r="R200" s="144">
        <f>Q200*H200</f>
        <v>0</v>
      </c>
      <c r="S200" s="144">
        <v>0</v>
      </c>
      <c r="T200" s="145">
        <f>S200*H200</f>
        <v>0</v>
      </c>
      <c r="AR200" s="146" t="s">
        <v>1342</v>
      </c>
      <c r="AT200" s="146" t="s">
        <v>143</v>
      </c>
      <c r="AU200" s="146" t="s">
        <v>78</v>
      </c>
      <c r="AY200" s="17" t="s">
        <v>141</v>
      </c>
      <c r="BE200" s="147">
        <f>IF(N200="základní",J200,0)</f>
        <v>0</v>
      </c>
      <c r="BF200" s="147">
        <f>IF(N200="snížená",J200,0)</f>
        <v>0</v>
      </c>
      <c r="BG200" s="147">
        <f>IF(N200="zákl. přenesená",J200,0)</f>
        <v>0</v>
      </c>
      <c r="BH200" s="147">
        <f>IF(N200="sníž. přenesená",J200,0)</f>
        <v>0</v>
      </c>
      <c r="BI200" s="147">
        <f>IF(N200="nulová",J200,0)</f>
        <v>0</v>
      </c>
      <c r="BJ200" s="17" t="s">
        <v>74</v>
      </c>
      <c r="BK200" s="147">
        <f>ROUND(I200*H200,2)</f>
        <v>0</v>
      </c>
      <c r="BL200" s="17" t="s">
        <v>1342</v>
      </c>
      <c r="BM200" s="146" t="s">
        <v>432</v>
      </c>
    </row>
    <row r="201" spans="2:65" s="1" customFormat="1" ht="16.5" customHeight="1">
      <c r="B201" s="133"/>
      <c r="C201" s="134" t="s">
        <v>280</v>
      </c>
      <c r="D201" s="134" t="s">
        <v>143</v>
      </c>
      <c r="E201" s="135" t="s">
        <v>1347</v>
      </c>
      <c r="F201" s="136" t="s">
        <v>1348</v>
      </c>
      <c r="G201" s="137" t="s">
        <v>156</v>
      </c>
      <c r="H201" s="138">
        <v>1</v>
      </c>
      <c r="I201" s="139"/>
      <c r="J201" s="140">
        <f>ROUND(I201*H201,2)</f>
        <v>0</v>
      </c>
      <c r="K201" s="141"/>
      <c r="L201" s="32"/>
      <c r="M201" s="190" t="s">
        <v>1</v>
      </c>
      <c r="N201" s="191" t="s">
        <v>37</v>
      </c>
      <c r="O201" s="192"/>
      <c r="P201" s="193">
        <f>O201*H201</f>
        <v>0</v>
      </c>
      <c r="Q201" s="193">
        <v>0</v>
      </c>
      <c r="R201" s="193">
        <f>Q201*H201</f>
        <v>0</v>
      </c>
      <c r="S201" s="193">
        <v>0</v>
      </c>
      <c r="T201" s="194">
        <f>S201*H201</f>
        <v>0</v>
      </c>
      <c r="AR201" s="146" t="s">
        <v>1342</v>
      </c>
      <c r="AT201" s="146" t="s">
        <v>143</v>
      </c>
      <c r="AU201" s="146" t="s">
        <v>78</v>
      </c>
      <c r="AY201" s="17" t="s">
        <v>141</v>
      </c>
      <c r="BE201" s="147">
        <f>IF(N201="základní",J201,0)</f>
        <v>0</v>
      </c>
      <c r="BF201" s="147">
        <f>IF(N201="snížená",J201,0)</f>
        <v>0</v>
      </c>
      <c r="BG201" s="147">
        <f>IF(N201="zákl. přenesená",J201,0)</f>
        <v>0</v>
      </c>
      <c r="BH201" s="147">
        <f>IF(N201="sníž. přenesená",J201,0)</f>
        <v>0</v>
      </c>
      <c r="BI201" s="147">
        <f>IF(N201="nulová",J201,0)</f>
        <v>0</v>
      </c>
      <c r="BJ201" s="17" t="s">
        <v>74</v>
      </c>
      <c r="BK201" s="147">
        <f>ROUND(I201*H201,2)</f>
        <v>0</v>
      </c>
      <c r="BL201" s="17" t="s">
        <v>1342</v>
      </c>
      <c r="BM201" s="146" t="s">
        <v>438</v>
      </c>
    </row>
    <row r="202" spans="2:12" s="1" customFormat="1" ht="7" customHeight="1">
      <c r="B202" s="44"/>
      <c r="C202" s="45"/>
      <c r="D202" s="45"/>
      <c r="E202" s="45"/>
      <c r="F202" s="45"/>
      <c r="G202" s="45"/>
      <c r="H202" s="45"/>
      <c r="I202" s="45"/>
      <c r="J202" s="45"/>
      <c r="K202" s="45"/>
      <c r="L202" s="32"/>
    </row>
  </sheetData>
  <autoFilter ref="C127:K201"/>
  <mergeCells count="9">
    <mergeCell ref="E87:H87"/>
    <mergeCell ref="E118:H118"/>
    <mergeCell ref="E120:H12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222"/>
  <sheetViews>
    <sheetView showGridLines="0" tabSelected="1" workbookViewId="0" topLeftCell="A152">
      <selection activeCell="F165" sqref="F165"/>
    </sheetView>
  </sheetViews>
  <sheetFormatPr defaultColWidth="9.140625" defaultRowHeight="12"/>
  <cols>
    <col min="1" max="1" width="8.28125" style="0" customWidth="1"/>
    <col min="2" max="2" width="1.28515625" style="0" customWidth="1"/>
    <col min="3" max="3" width="4.140625" style="0" customWidth="1"/>
    <col min="4" max="4" width="4.28125" style="0" customWidth="1"/>
    <col min="5" max="5" width="17.140625" style="0" customWidth="1"/>
    <col min="6" max="6" width="50.7109375" style="0" customWidth="1"/>
    <col min="7" max="7" width="7.421875" style="0" customWidth="1"/>
    <col min="8" max="8" width="14.00390625" style="0" customWidth="1"/>
    <col min="9" max="9" width="15.7109375" style="0" customWidth="1"/>
    <col min="10" max="10" width="22.28125" style="0" customWidth="1"/>
    <col min="11" max="11" width="22.28125" style="0" hidden="1" customWidth="1"/>
    <col min="12" max="12" width="9.28125" style="0" customWidth="1"/>
    <col min="13" max="13" width="10.710937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7" customHeight="1">
      <c r="L2" s="195" t="s">
        <v>5</v>
      </c>
      <c r="M2" s="196"/>
      <c r="N2" s="196"/>
      <c r="O2" s="196"/>
      <c r="P2" s="196"/>
      <c r="Q2" s="196"/>
      <c r="R2" s="196"/>
      <c r="S2" s="196"/>
      <c r="T2" s="196"/>
      <c r="U2" s="196"/>
      <c r="V2" s="196"/>
      <c r="AT2" s="17" t="s">
        <v>84</v>
      </c>
    </row>
    <row r="3" spans="2:46" ht="7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78</v>
      </c>
    </row>
    <row r="4" spans="2:46" ht="25" customHeight="1">
      <c r="B4" s="20"/>
      <c r="D4" s="21" t="s">
        <v>95</v>
      </c>
      <c r="L4" s="20"/>
      <c r="M4" s="88" t="s">
        <v>10</v>
      </c>
      <c r="AT4" s="17" t="s">
        <v>3</v>
      </c>
    </row>
    <row r="5" spans="2:12" ht="7" customHeight="1">
      <c r="B5" s="20"/>
      <c r="L5" s="20"/>
    </row>
    <row r="6" spans="2:12" ht="12" customHeight="1">
      <c r="B6" s="20"/>
      <c r="D6" s="27" t="s">
        <v>15</v>
      </c>
      <c r="L6" s="20"/>
    </row>
    <row r="7" spans="2:12" ht="26.25" customHeight="1">
      <c r="B7" s="20"/>
      <c r="E7" s="235" t="str">
        <f>'Rekapitulace stavby'!K6</f>
        <v xml:space="preserve">Revitalizace prostor OGV, objekt Masarykovo náměstí 24, Jihlava </v>
      </c>
      <c r="F7" s="236"/>
      <c r="G7" s="236"/>
      <c r="H7" s="236"/>
      <c r="L7" s="20"/>
    </row>
    <row r="8" spans="2:12" s="1" customFormat="1" ht="12" customHeight="1">
      <c r="B8" s="32"/>
      <c r="D8" s="27" t="s">
        <v>96</v>
      </c>
      <c r="L8" s="32"/>
    </row>
    <row r="9" spans="2:12" s="1" customFormat="1" ht="16.5" customHeight="1">
      <c r="B9" s="32"/>
      <c r="E9" s="217" t="s">
        <v>1353</v>
      </c>
      <c r="F9" s="234"/>
      <c r="G9" s="234"/>
      <c r="H9" s="234"/>
      <c r="L9" s="32"/>
    </row>
    <row r="10" spans="2:12" s="1" customFormat="1" ht="12">
      <c r="B10" s="32"/>
      <c r="L10" s="32"/>
    </row>
    <row r="11" spans="2:12" s="1" customFormat="1" ht="12" customHeight="1">
      <c r="B11" s="32"/>
      <c r="D11" s="27" t="s">
        <v>16</v>
      </c>
      <c r="F11" s="25" t="s">
        <v>1</v>
      </c>
      <c r="I11" s="27" t="s">
        <v>17</v>
      </c>
      <c r="J11" s="25" t="s">
        <v>1</v>
      </c>
      <c r="L11" s="32"/>
    </row>
    <row r="12" spans="2:12" s="1" customFormat="1" ht="12" customHeight="1">
      <c r="B12" s="32"/>
      <c r="D12" s="27" t="s">
        <v>18</v>
      </c>
      <c r="F12" s="25" t="s">
        <v>19</v>
      </c>
      <c r="I12" s="27" t="s">
        <v>20</v>
      </c>
      <c r="J12" s="52" t="str">
        <f>'Rekapitulace stavby'!AN8</f>
        <v>24. 8. 2023</v>
      </c>
      <c r="L12" s="32"/>
    </row>
    <row r="13" spans="2:12" s="1" customFormat="1" ht="10.75" customHeight="1">
      <c r="B13" s="32"/>
      <c r="L13" s="32"/>
    </row>
    <row r="14" spans="2:12" s="1" customFormat="1" ht="12" customHeight="1">
      <c r="B14" s="32"/>
      <c r="D14" s="27" t="s">
        <v>22</v>
      </c>
      <c r="I14" s="27" t="s">
        <v>23</v>
      </c>
      <c r="J14" s="25" t="s">
        <v>1</v>
      </c>
      <c r="L14" s="32"/>
    </row>
    <row r="15" spans="2:12" s="1" customFormat="1" ht="18" customHeight="1">
      <c r="B15" s="32"/>
      <c r="E15" s="25" t="s">
        <v>24</v>
      </c>
      <c r="I15" s="27" t="s">
        <v>25</v>
      </c>
      <c r="J15" s="25" t="s">
        <v>1</v>
      </c>
      <c r="L15" s="32"/>
    </row>
    <row r="16" spans="2:12" s="1" customFormat="1" ht="7" customHeight="1">
      <c r="B16" s="32"/>
      <c r="L16" s="32"/>
    </row>
    <row r="17" spans="2:12" s="1" customFormat="1" ht="12" customHeight="1">
      <c r="B17" s="32"/>
      <c r="D17" s="27" t="s">
        <v>1574</v>
      </c>
      <c r="I17" s="27" t="s">
        <v>23</v>
      </c>
      <c r="J17" s="28" t="str">
        <f>'Rekapitulace stavby'!AN13</f>
        <v>Vyplň údaj</v>
      </c>
      <c r="L17" s="32"/>
    </row>
    <row r="18" spans="2:12" s="1" customFormat="1" ht="18" customHeight="1">
      <c r="B18" s="32"/>
      <c r="E18" s="237" t="str">
        <f>'Rekapitulace stavby'!E14</f>
        <v>Vyplň údaj</v>
      </c>
      <c r="F18" s="207"/>
      <c r="G18" s="207"/>
      <c r="H18" s="207"/>
      <c r="I18" s="27" t="s">
        <v>25</v>
      </c>
      <c r="J18" s="28" t="str">
        <f>'Rekapitulace stavby'!AN14</f>
        <v>Vyplň údaj</v>
      </c>
      <c r="L18" s="32"/>
    </row>
    <row r="19" spans="2:12" s="1" customFormat="1" ht="7" customHeight="1">
      <c r="B19" s="32"/>
      <c r="L19" s="32"/>
    </row>
    <row r="20" spans="2:12" s="1" customFormat="1" ht="12" customHeight="1">
      <c r="B20" s="32"/>
      <c r="D20" s="27" t="s">
        <v>27</v>
      </c>
      <c r="I20" s="27" t="s">
        <v>23</v>
      </c>
      <c r="J20" s="25" t="s">
        <v>1</v>
      </c>
      <c r="L20" s="32"/>
    </row>
    <row r="21" spans="2:12" s="1" customFormat="1" ht="18" customHeight="1">
      <c r="B21" s="32"/>
      <c r="E21" s="25" t="s">
        <v>28</v>
      </c>
      <c r="I21" s="27" t="s">
        <v>25</v>
      </c>
      <c r="J21" s="25" t="s">
        <v>1</v>
      </c>
      <c r="L21" s="32"/>
    </row>
    <row r="22" spans="2:12" s="1" customFormat="1" ht="7" customHeight="1">
      <c r="B22" s="32"/>
      <c r="L22" s="32"/>
    </row>
    <row r="23" spans="2:12" s="1" customFormat="1" ht="12" customHeight="1">
      <c r="B23" s="32"/>
      <c r="D23" s="27" t="s">
        <v>30</v>
      </c>
      <c r="I23" s="27" t="s">
        <v>23</v>
      </c>
      <c r="J23" s="25" t="str">
        <f>IF('Rekapitulace stavby'!AN19="","",'Rekapitulace stavby'!AN19)</f>
        <v/>
      </c>
      <c r="L23" s="32"/>
    </row>
    <row r="24" spans="2:12" s="1" customFormat="1" ht="18" customHeight="1">
      <c r="B24" s="32"/>
      <c r="E24" s="25" t="str">
        <f>IF('Rekapitulace stavby'!E20="","",'Rekapitulace stavby'!E20)</f>
        <v xml:space="preserve"> </v>
      </c>
      <c r="I24" s="27" t="s">
        <v>25</v>
      </c>
      <c r="J24" s="25" t="str">
        <f>IF('Rekapitulace stavby'!AN20="","",'Rekapitulace stavby'!AN20)</f>
        <v/>
      </c>
      <c r="L24" s="32"/>
    </row>
    <row r="25" spans="2:12" s="1" customFormat="1" ht="7" customHeight="1">
      <c r="B25" s="32"/>
      <c r="L25" s="32"/>
    </row>
    <row r="26" spans="2:12" s="1" customFormat="1" ht="12" customHeight="1">
      <c r="B26" s="32"/>
      <c r="D26" s="27" t="s">
        <v>31</v>
      </c>
      <c r="L26" s="32"/>
    </row>
    <row r="27" spans="2:12" s="7" customFormat="1" ht="16.5" customHeight="1">
      <c r="B27" s="89"/>
      <c r="E27" s="211" t="s">
        <v>1</v>
      </c>
      <c r="F27" s="211"/>
      <c r="G27" s="211"/>
      <c r="H27" s="211"/>
      <c r="L27" s="89"/>
    </row>
    <row r="28" spans="2:12" s="1" customFormat="1" ht="7" customHeight="1">
      <c r="B28" s="32"/>
      <c r="L28" s="32"/>
    </row>
    <row r="29" spans="2:12" s="1" customFormat="1" ht="7" customHeight="1">
      <c r="B29" s="32"/>
      <c r="D29" s="53"/>
      <c r="E29" s="53"/>
      <c r="F29" s="53"/>
      <c r="G29" s="53"/>
      <c r="H29" s="53"/>
      <c r="I29" s="53"/>
      <c r="J29" s="53"/>
      <c r="K29" s="53"/>
      <c r="L29" s="32"/>
    </row>
    <row r="30" spans="2:12" s="1" customFormat="1" ht="25.4" customHeight="1">
      <c r="B30" s="32"/>
      <c r="D30" s="90" t="s">
        <v>32</v>
      </c>
      <c r="J30" s="66">
        <f>ROUND(J122,2)</f>
        <v>0</v>
      </c>
      <c r="L30" s="32"/>
    </row>
    <row r="31" spans="2:12" s="1" customFormat="1" ht="7" customHeight="1">
      <c r="B31" s="32"/>
      <c r="D31" s="53"/>
      <c r="E31" s="53"/>
      <c r="F31" s="53"/>
      <c r="G31" s="53"/>
      <c r="H31" s="53"/>
      <c r="I31" s="53"/>
      <c r="J31" s="53"/>
      <c r="K31" s="53"/>
      <c r="L31" s="32"/>
    </row>
    <row r="32" spans="2:12" s="1" customFormat="1" ht="14.4" customHeight="1">
      <c r="B32" s="32"/>
      <c r="F32" s="35" t="s">
        <v>34</v>
      </c>
      <c r="I32" s="35" t="s">
        <v>33</v>
      </c>
      <c r="J32" s="35" t="s">
        <v>35</v>
      </c>
      <c r="L32" s="32"/>
    </row>
    <row r="33" spans="2:12" s="1" customFormat="1" ht="14.4" customHeight="1">
      <c r="B33" s="32"/>
      <c r="D33" s="55" t="s">
        <v>36</v>
      </c>
      <c r="E33" s="27" t="s">
        <v>37</v>
      </c>
      <c r="F33" s="91">
        <f>ROUND((SUM(BE122:BE221)),2)</f>
        <v>0</v>
      </c>
      <c r="I33" s="92">
        <v>0.21</v>
      </c>
      <c r="J33" s="91">
        <f>ROUND(((SUM(BE122:BE221))*I33),2)</f>
        <v>0</v>
      </c>
      <c r="L33" s="32"/>
    </row>
    <row r="34" spans="2:12" s="1" customFormat="1" ht="14.4" customHeight="1">
      <c r="B34" s="32"/>
      <c r="E34" s="27" t="s">
        <v>38</v>
      </c>
      <c r="F34" s="91">
        <f>ROUND((SUM(BF122:BF221)),2)</f>
        <v>0</v>
      </c>
      <c r="I34" s="92">
        <v>0.15</v>
      </c>
      <c r="J34" s="91">
        <f>ROUND(((SUM(BF122:BF221))*I34),2)</f>
        <v>0</v>
      </c>
      <c r="L34" s="32"/>
    </row>
    <row r="35" spans="2:12" s="1" customFormat="1" ht="14.4" customHeight="1" hidden="1">
      <c r="B35" s="32"/>
      <c r="E35" s="27" t="s">
        <v>39</v>
      </c>
      <c r="F35" s="91">
        <f>ROUND((SUM(BG122:BG221)),2)</f>
        <v>0</v>
      </c>
      <c r="I35" s="92">
        <v>0.21</v>
      </c>
      <c r="J35" s="91">
        <f>0</f>
        <v>0</v>
      </c>
      <c r="L35" s="32"/>
    </row>
    <row r="36" spans="2:12" s="1" customFormat="1" ht="14.4" customHeight="1" hidden="1">
      <c r="B36" s="32"/>
      <c r="E36" s="27" t="s">
        <v>40</v>
      </c>
      <c r="F36" s="91">
        <f>ROUND((SUM(BH122:BH221)),2)</f>
        <v>0</v>
      </c>
      <c r="I36" s="92">
        <v>0.15</v>
      </c>
      <c r="J36" s="91">
        <f>0</f>
        <v>0</v>
      </c>
      <c r="L36" s="32"/>
    </row>
    <row r="37" spans="2:12" s="1" customFormat="1" ht="14.4" customHeight="1" hidden="1">
      <c r="B37" s="32"/>
      <c r="E37" s="27" t="s">
        <v>41</v>
      </c>
      <c r="F37" s="91">
        <f>ROUND((SUM(BI122:BI221)),2)</f>
        <v>0</v>
      </c>
      <c r="I37" s="92">
        <v>0</v>
      </c>
      <c r="J37" s="91">
        <f>0</f>
        <v>0</v>
      </c>
      <c r="L37" s="32"/>
    </row>
    <row r="38" spans="2:12" s="1" customFormat="1" ht="7" customHeight="1">
      <c r="B38" s="32"/>
      <c r="L38" s="32"/>
    </row>
    <row r="39" spans="2:12" s="1" customFormat="1" ht="25.4" customHeight="1">
      <c r="B39" s="32"/>
      <c r="C39" s="93"/>
      <c r="D39" s="94" t="s">
        <v>42</v>
      </c>
      <c r="E39" s="57"/>
      <c r="F39" s="57"/>
      <c r="G39" s="95" t="s">
        <v>43</v>
      </c>
      <c r="H39" s="96" t="s">
        <v>44</v>
      </c>
      <c r="I39" s="57"/>
      <c r="J39" s="97">
        <f>SUM(J30:J37)</f>
        <v>0</v>
      </c>
      <c r="K39" s="98"/>
      <c r="L39" s="32"/>
    </row>
    <row r="40" spans="2:12" s="1" customFormat="1" ht="14.4" customHeight="1">
      <c r="B40" s="32"/>
      <c r="L40" s="32"/>
    </row>
    <row r="41" spans="2:12" ht="14.4" customHeight="1">
      <c r="B41" s="20"/>
      <c r="L41" s="20"/>
    </row>
    <row r="42" spans="2:12" ht="14.4" customHeight="1">
      <c r="B42" s="20"/>
      <c r="L42" s="20"/>
    </row>
    <row r="43" spans="2:12" ht="14.4" customHeight="1">
      <c r="B43" s="20"/>
      <c r="L43" s="20"/>
    </row>
    <row r="44" spans="2:12" ht="14.4" customHeight="1">
      <c r="B44" s="20"/>
      <c r="L44" s="20"/>
    </row>
    <row r="45" spans="2:12" ht="14.4" customHeight="1">
      <c r="B45" s="20"/>
      <c r="L45" s="20"/>
    </row>
    <row r="46" spans="2:12" ht="14.4" customHeight="1">
      <c r="B46" s="20"/>
      <c r="L46" s="20"/>
    </row>
    <row r="47" spans="2:12" ht="14.4" customHeight="1">
      <c r="B47" s="20"/>
      <c r="L47" s="20"/>
    </row>
    <row r="48" spans="2:12" ht="14.4" customHeight="1">
      <c r="B48" s="20"/>
      <c r="L48" s="20"/>
    </row>
    <row r="49" spans="2:12" ht="14.4" customHeight="1">
      <c r="B49" s="20"/>
      <c r="L49" s="20"/>
    </row>
    <row r="50" spans="2:12" s="1" customFormat="1" ht="14.4" customHeight="1">
      <c r="B50" s="32"/>
      <c r="D50" s="41" t="s">
        <v>45</v>
      </c>
      <c r="E50" s="42"/>
      <c r="F50" s="42"/>
      <c r="G50" s="41" t="s">
        <v>46</v>
      </c>
      <c r="H50" s="42"/>
      <c r="I50" s="42"/>
      <c r="J50" s="42"/>
      <c r="K50" s="42"/>
      <c r="L50" s="3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2:12" s="1" customFormat="1" ht="12.5">
      <c r="B61" s="32"/>
      <c r="D61" s="43" t="s">
        <v>47</v>
      </c>
      <c r="E61" s="34"/>
      <c r="F61" s="99" t="s">
        <v>48</v>
      </c>
      <c r="G61" s="43" t="s">
        <v>47</v>
      </c>
      <c r="H61" s="34"/>
      <c r="I61" s="34"/>
      <c r="J61" s="100" t="s">
        <v>48</v>
      </c>
      <c r="K61" s="34"/>
      <c r="L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2:12" s="1" customFormat="1" ht="13">
      <c r="B65" s="32"/>
      <c r="D65" s="41" t="s">
        <v>1573</v>
      </c>
      <c r="E65" s="42"/>
      <c r="F65" s="42"/>
      <c r="G65" s="41" t="s">
        <v>1575</v>
      </c>
      <c r="H65" s="42"/>
      <c r="I65" s="42"/>
      <c r="J65" s="42"/>
      <c r="K65" s="42"/>
      <c r="L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2:12" s="1" customFormat="1" ht="12.5">
      <c r="B76" s="32"/>
      <c r="D76" s="43" t="s">
        <v>47</v>
      </c>
      <c r="E76" s="34"/>
      <c r="F76" s="99" t="s">
        <v>48</v>
      </c>
      <c r="G76" s="43" t="s">
        <v>47</v>
      </c>
      <c r="H76" s="34"/>
      <c r="I76" s="34"/>
      <c r="J76" s="100" t="s">
        <v>48</v>
      </c>
      <c r="K76" s="34"/>
      <c r="L76" s="32"/>
    </row>
    <row r="77" spans="2:12" s="1" customFormat="1" ht="14.4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2"/>
    </row>
    <row r="81" spans="2:12" s="1" customFormat="1" ht="7" customHeight="1"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2"/>
    </row>
    <row r="82" spans="2:12" s="1" customFormat="1" ht="25" customHeight="1">
      <c r="B82" s="32"/>
      <c r="C82" s="21" t="s">
        <v>98</v>
      </c>
      <c r="L82" s="32"/>
    </row>
    <row r="83" spans="2:12" s="1" customFormat="1" ht="7" customHeight="1">
      <c r="B83" s="32"/>
      <c r="L83" s="32"/>
    </row>
    <row r="84" spans="2:12" s="1" customFormat="1" ht="12" customHeight="1">
      <c r="B84" s="32"/>
      <c r="C84" s="27" t="s">
        <v>15</v>
      </c>
      <c r="L84" s="32"/>
    </row>
    <row r="85" spans="2:12" s="1" customFormat="1" ht="26.25" customHeight="1">
      <c r="B85" s="32"/>
      <c r="E85" s="235" t="str">
        <f>E7</f>
        <v xml:space="preserve">Revitalizace prostor OGV, objekt Masarykovo náměstí 24, Jihlava </v>
      </c>
      <c r="F85" s="236"/>
      <c r="G85" s="236"/>
      <c r="H85" s="236"/>
      <c r="L85" s="32"/>
    </row>
    <row r="86" spans="2:12" s="1" customFormat="1" ht="12" customHeight="1">
      <c r="B86" s="32"/>
      <c r="C86" s="27" t="s">
        <v>96</v>
      </c>
      <c r="L86" s="32"/>
    </row>
    <row r="87" spans="2:12" s="1" customFormat="1" ht="16.5" customHeight="1">
      <c r="B87" s="32"/>
      <c r="E87" s="217" t="str">
        <f>E9</f>
        <v>4 - Elektroinstalace</v>
      </c>
      <c r="F87" s="234"/>
      <c r="G87" s="234"/>
      <c r="H87" s="234"/>
      <c r="L87" s="32"/>
    </row>
    <row r="88" spans="2:12" s="1" customFormat="1" ht="7" customHeight="1">
      <c r="B88" s="32"/>
      <c r="L88" s="32"/>
    </row>
    <row r="89" spans="2:12" s="1" customFormat="1" ht="12" customHeight="1">
      <c r="B89" s="32"/>
      <c r="C89" s="27" t="s">
        <v>18</v>
      </c>
      <c r="F89" s="25" t="str">
        <f>F12</f>
        <v xml:space="preserve"> </v>
      </c>
      <c r="I89" s="27" t="s">
        <v>20</v>
      </c>
      <c r="J89" s="52" t="str">
        <f>IF(J12="","",J12)</f>
        <v>24. 8. 2023</v>
      </c>
      <c r="L89" s="32"/>
    </row>
    <row r="90" spans="2:12" s="1" customFormat="1" ht="7" customHeight="1">
      <c r="B90" s="32"/>
      <c r="L90" s="32"/>
    </row>
    <row r="91" spans="2:12" s="1" customFormat="1" ht="15.15" customHeight="1">
      <c r="B91" s="32"/>
      <c r="C91" s="27" t="s">
        <v>22</v>
      </c>
      <c r="F91" s="25" t="str">
        <f>E15</f>
        <v>Oblastní galerie Vysočiny v Jihlavě</v>
      </c>
      <c r="I91" s="27" t="s">
        <v>27</v>
      </c>
      <c r="J91" s="30" t="str">
        <f>E21</f>
        <v>Atelier Tsunami s.r.o.</v>
      </c>
      <c r="L91" s="32"/>
    </row>
    <row r="92" spans="2:12" s="1" customFormat="1" ht="15.15" customHeight="1">
      <c r="B92" s="32"/>
      <c r="C92" s="27" t="s">
        <v>1574</v>
      </c>
      <c r="F92" s="25" t="str">
        <f>IF(E18="","",E18)</f>
        <v>Vyplň údaj</v>
      </c>
      <c r="I92" s="27" t="s">
        <v>30</v>
      </c>
      <c r="J92" s="30" t="str">
        <f>E24</f>
        <v xml:space="preserve"> </v>
      </c>
      <c r="L92" s="32"/>
    </row>
    <row r="93" spans="2:12" s="1" customFormat="1" ht="10.25" customHeight="1">
      <c r="B93" s="32"/>
      <c r="L93" s="32"/>
    </row>
    <row r="94" spans="2:12" s="1" customFormat="1" ht="29.25" customHeight="1">
      <c r="B94" s="32"/>
      <c r="C94" s="101" t="s">
        <v>99</v>
      </c>
      <c r="D94" s="93"/>
      <c r="E94" s="93"/>
      <c r="F94" s="93"/>
      <c r="G94" s="93"/>
      <c r="H94" s="93"/>
      <c r="I94" s="93"/>
      <c r="J94" s="102" t="s">
        <v>100</v>
      </c>
      <c r="K94" s="93"/>
      <c r="L94" s="32"/>
    </row>
    <row r="95" spans="2:12" s="1" customFormat="1" ht="10.25" customHeight="1">
      <c r="B95" s="32"/>
      <c r="L95" s="32"/>
    </row>
    <row r="96" spans="2:47" s="1" customFormat="1" ht="22.75" customHeight="1">
      <c r="B96" s="32"/>
      <c r="C96" s="103" t="s">
        <v>101</v>
      </c>
      <c r="J96" s="66">
        <f>J122</f>
        <v>0</v>
      </c>
      <c r="L96" s="32"/>
      <c r="AU96" s="17" t="s">
        <v>102</v>
      </c>
    </row>
    <row r="97" spans="2:12" s="8" customFormat="1" ht="25" customHeight="1">
      <c r="B97" s="104"/>
      <c r="D97" s="105" t="s">
        <v>1354</v>
      </c>
      <c r="E97" s="106"/>
      <c r="F97" s="106"/>
      <c r="G97" s="106"/>
      <c r="H97" s="106"/>
      <c r="I97" s="106"/>
      <c r="J97" s="107">
        <f>J123</f>
        <v>0</v>
      </c>
      <c r="L97" s="104"/>
    </row>
    <row r="98" spans="2:12" s="8" customFormat="1" ht="25" customHeight="1">
      <c r="B98" s="104"/>
      <c r="D98" s="105" t="s">
        <v>1355</v>
      </c>
      <c r="E98" s="106"/>
      <c r="F98" s="106"/>
      <c r="G98" s="106"/>
      <c r="H98" s="106"/>
      <c r="I98" s="106"/>
      <c r="J98" s="107">
        <f>J134</f>
        <v>0</v>
      </c>
      <c r="L98" s="104"/>
    </row>
    <row r="99" spans="2:12" s="8" customFormat="1" ht="25" customHeight="1">
      <c r="B99" s="104"/>
      <c r="D99" s="105" t="s">
        <v>1356</v>
      </c>
      <c r="E99" s="106"/>
      <c r="F99" s="106"/>
      <c r="G99" s="106"/>
      <c r="H99" s="106"/>
      <c r="I99" s="106"/>
      <c r="J99" s="107">
        <f>J159</f>
        <v>0</v>
      </c>
      <c r="L99" s="104"/>
    </row>
    <row r="100" spans="2:12" s="8" customFormat="1" ht="25" customHeight="1">
      <c r="B100" s="104"/>
      <c r="D100" s="105" t="s">
        <v>1357</v>
      </c>
      <c r="E100" s="106"/>
      <c r="F100" s="106"/>
      <c r="G100" s="106"/>
      <c r="H100" s="106"/>
      <c r="I100" s="106"/>
      <c r="J100" s="107">
        <f>J170</f>
        <v>0</v>
      </c>
      <c r="L100" s="104"/>
    </row>
    <row r="101" spans="2:12" s="8" customFormat="1" ht="25" customHeight="1">
      <c r="B101" s="104"/>
      <c r="D101" s="105" t="s">
        <v>1358</v>
      </c>
      <c r="E101" s="106"/>
      <c r="F101" s="106"/>
      <c r="G101" s="106"/>
      <c r="H101" s="106"/>
      <c r="I101" s="106"/>
      <c r="J101" s="107">
        <f>J191</f>
        <v>0</v>
      </c>
      <c r="L101" s="104"/>
    </row>
    <row r="102" spans="2:12" s="8" customFormat="1" ht="25" customHeight="1">
      <c r="B102" s="104"/>
      <c r="D102" s="105" t="s">
        <v>1359</v>
      </c>
      <c r="E102" s="106"/>
      <c r="F102" s="106"/>
      <c r="G102" s="106"/>
      <c r="H102" s="106"/>
      <c r="I102" s="106"/>
      <c r="J102" s="107">
        <f>J215</f>
        <v>0</v>
      </c>
      <c r="L102" s="104"/>
    </row>
    <row r="103" spans="2:12" s="1" customFormat="1" ht="21.75" customHeight="1">
      <c r="B103" s="32"/>
      <c r="L103" s="32"/>
    </row>
    <row r="104" spans="2:12" s="1" customFormat="1" ht="7" customHeight="1">
      <c r="B104" s="44"/>
      <c r="C104" s="45"/>
      <c r="D104" s="45"/>
      <c r="E104" s="45"/>
      <c r="F104" s="45"/>
      <c r="G104" s="45"/>
      <c r="H104" s="45"/>
      <c r="I104" s="45"/>
      <c r="J104" s="45"/>
      <c r="K104" s="45"/>
      <c r="L104" s="32"/>
    </row>
    <row r="108" spans="2:12" s="1" customFormat="1" ht="7" customHeight="1">
      <c r="B108" s="46"/>
      <c r="C108" s="47"/>
      <c r="D108" s="47"/>
      <c r="E108" s="47"/>
      <c r="F108" s="47"/>
      <c r="G108" s="47"/>
      <c r="H108" s="47"/>
      <c r="I108" s="47"/>
      <c r="J108" s="47"/>
      <c r="K108" s="47"/>
      <c r="L108" s="32"/>
    </row>
    <row r="109" spans="2:12" s="1" customFormat="1" ht="25" customHeight="1">
      <c r="B109" s="32"/>
      <c r="C109" s="21" t="s">
        <v>126</v>
      </c>
      <c r="L109" s="32"/>
    </row>
    <row r="110" spans="2:12" s="1" customFormat="1" ht="7" customHeight="1">
      <c r="B110" s="32"/>
      <c r="L110" s="32"/>
    </row>
    <row r="111" spans="2:12" s="1" customFormat="1" ht="12" customHeight="1">
      <c r="B111" s="32"/>
      <c r="C111" s="27" t="s">
        <v>15</v>
      </c>
      <c r="L111" s="32"/>
    </row>
    <row r="112" spans="2:12" s="1" customFormat="1" ht="26.25" customHeight="1">
      <c r="B112" s="32"/>
      <c r="E112" s="235" t="str">
        <f>E7</f>
        <v xml:space="preserve">Revitalizace prostor OGV, objekt Masarykovo náměstí 24, Jihlava </v>
      </c>
      <c r="F112" s="236"/>
      <c r="G112" s="236"/>
      <c r="H112" s="236"/>
      <c r="L112" s="32"/>
    </row>
    <row r="113" spans="2:12" s="1" customFormat="1" ht="12" customHeight="1">
      <c r="B113" s="32"/>
      <c r="C113" s="27" t="s">
        <v>96</v>
      </c>
      <c r="L113" s="32"/>
    </row>
    <row r="114" spans="2:12" s="1" customFormat="1" ht="16.5" customHeight="1">
      <c r="B114" s="32"/>
      <c r="E114" s="217" t="str">
        <f>E9</f>
        <v>4 - Elektroinstalace</v>
      </c>
      <c r="F114" s="234"/>
      <c r="G114" s="234"/>
      <c r="H114" s="234"/>
      <c r="L114" s="32"/>
    </row>
    <row r="115" spans="2:12" s="1" customFormat="1" ht="7" customHeight="1">
      <c r="B115" s="32"/>
      <c r="L115" s="32"/>
    </row>
    <row r="116" spans="2:12" s="1" customFormat="1" ht="12" customHeight="1">
      <c r="B116" s="32"/>
      <c r="C116" s="27" t="s">
        <v>18</v>
      </c>
      <c r="F116" s="25" t="str">
        <f>F12</f>
        <v xml:space="preserve"> </v>
      </c>
      <c r="I116" s="27" t="s">
        <v>20</v>
      </c>
      <c r="J116" s="52" t="str">
        <f>IF(J12="","",J12)</f>
        <v>24. 8. 2023</v>
      </c>
      <c r="L116" s="32"/>
    </row>
    <row r="117" spans="2:12" s="1" customFormat="1" ht="7" customHeight="1">
      <c r="B117" s="32"/>
      <c r="L117" s="32"/>
    </row>
    <row r="118" spans="2:12" s="1" customFormat="1" ht="15.15" customHeight="1">
      <c r="B118" s="32"/>
      <c r="C118" s="27" t="s">
        <v>22</v>
      </c>
      <c r="F118" s="25" t="str">
        <f>E15</f>
        <v>Oblastní galerie Vysočiny v Jihlavě</v>
      </c>
      <c r="I118" s="27" t="s">
        <v>27</v>
      </c>
      <c r="J118" s="30" t="str">
        <f>E21</f>
        <v>Atelier Tsunami s.r.o.</v>
      </c>
      <c r="L118" s="32"/>
    </row>
    <row r="119" spans="2:12" s="1" customFormat="1" ht="15.15" customHeight="1">
      <c r="B119" s="32"/>
      <c r="C119" s="27" t="s">
        <v>1574</v>
      </c>
      <c r="F119" s="25" t="str">
        <f>IF(E18="","",E18)</f>
        <v>Vyplň údaj</v>
      </c>
      <c r="I119" s="27" t="s">
        <v>30</v>
      </c>
      <c r="J119" s="30" t="str">
        <f>E24</f>
        <v xml:space="preserve"> </v>
      </c>
      <c r="L119" s="32"/>
    </row>
    <row r="120" spans="2:12" s="1" customFormat="1" ht="10.25" customHeight="1">
      <c r="B120" s="32"/>
      <c r="L120" s="32"/>
    </row>
    <row r="121" spans="2:20" s="10" customFormat="1" ht="29.25" customHeight="1">
      <c r="B121" s="112"/>
      <c r="C121" s="113" t="s">
        <v>127</v>
      </c>
      <c r="D121" s="114" t="s">
        <v>55</v>
      </c>
      <c r="E121" s="114" t="s">
        <v>51</v>
      </c>
      <c r="F121" s="114" t="s">
        <v>52</v>
      </c>
      <c r="G121" s="114" t="s">
        <v>128</v>
      </c>
      <c r="H121" s="114" t="s">
        <v>129</v>
      </c>
      <c r="I121" s="114" t="s">
        <v>130</v>
      </c>
      <c r="J121" s="115" t="s">
        <v>100</v>
      </c>
      <c r="K121" s="116" t="s">
        <v>131</v>
      </c>
      <c r="L121" s="112"/>
      <c r="M121" s="59" t="s">
        <v>1</v>
      </c>
      <c r="N121" s="60" t="s">
        <v>36</v>
      </c>
      <c r="O121" s="60" t="s">
        <v>132</v>
      </c>
      <c r="P121" s="60" t="s">
        <v>133</v>
      </c>
      <c r="Q121" s="60" t="s">
        <v>134</v>
      </c>
      <c r="R121" s="60" t="s">
        <v>135</v>
      </c>
      <c r="S121" s="60" t="s">
        <v>136</v>
      </c>
      <c r="T121" s="61" t="s">
        <v>137</v>
      </c>
    </row>
    <row r="122" spans="2:63" s="1" customFormat="1" ht="22.75" customHeight="1">
      <c r="B122" s="32"/>
      <c r="C122" s="64" t="s">
        <v>138</v>
      </c>
      <c r="J122" s="117">
        <f>BK122</f>
        <v>0</v>
      </c>
      <c r="L122" s="32"/>
      <c r="M122" s="62"/>
      <c r="N122" s="53"/>
      <c r="O122" s="53"/>
      <c r="P122" s="118">
        <f>P123+P134+P159+P170+P191+P215</f>
        <v>0</v>
      </c>
      <c r="Q122" s="53"/>
      <c r="R122" s="118">
        <f>R123+R134+R159+R170+R191+R215</f>
        <v>0</v>
      </c>
      <c r="S122" s="53"/>
      <c r="T122" s="119">
        <f>T123+T134+T159+T170+T191+T215</f>
        <v>0</v>
      </c>
      <c r="AT122" s="17" t="s">
        <v>69</v>
      </c>
      <c r="AU122" s="17" t="s">
        <v>102</v>
      </c>
      <c r="BK122" s="120">
        <f>BK123+BK134+BK159+BK170+BK191+BK215</f>
        <v>0</v>
      </c>
    </row>
    <row r="123" spans="2:63" s="11" customFormat="1" ht="25.9" customHeight="1">
      <c r="B123" s="121"/>
      <c r="D123" s="122" t="s">
        <v>69</v>
      </c>
      <c r="E123" s="123" t="s">
        <v>74</v>
      </c>
      <c r="F123" s="123" t="s">
        <v>1360</v>
      </c>
      <c r="I123" s="124"/>
      <c r="J123" s="125">
        <f>BK123</f>
        <v>0</v>
      </c>
      <c r="L123" s="121"/>
      <c r="M123" s="126"/>
      <c r="P123" s="127">
        <f>SUM(P124:P133)</f>
        <v>0</v>
      </c>
      <c r="R123" s="127">
        <f>SUM(R124:R133)</f>
        <v>0</v>
      </c>
      <c r="T123" s="128">
        <f>SUM(T124:T133)</f>
        <v>0</v>
      </c>
      <c r="AR123" s="122" t="s">
        <v>74</v>
      </c>
      <c r="AT123" s="129" t="s">
        <v>69</v>
      </c>
      <c r="AU123" s="129" t="s">
        <v>70</v>
      </c>
      <c r="AY123" s="122" t="s">
        <v>141</v>
      </c>
      <c r="BK123" s="130">
        <f>SUM(BK124:BK133)</f>
        <v>0</v>
      </c>
    </row>
    <row r="124" spans="2:65" s="1" customFormat="1" ht="21.75" customHeight="1">
      <c r="B124" s="133"/>
      <c r="C124" s="134" t="s">
        <v>74</v>
      </c>
      <c r="D124" s="134" t="s">
        <v>143</v>
      </c>
      <c r="E124" s="135" t="s">
        <v>78</v>
      </c>
      <c r="F124" s="136" t="s">
        <v>1361</v>
      </c>
      <c r="G124" s="137" t="s">
        <v>1362</v>
      </c>
      <c r="H124" s="138">
        <v>6</v>
      </c>
      <c r="I124" s="139"/>
      <c r="J124" s="140">
        <f aca="true" t="shared" si="0" ref="J124:J133">ROUND(I124*H124,2)</f>
        <v>0</v>
      </c>
      <c r="K124" s="141"/>
      <c r="L124" s="32"/>
      <c r="M124" s="142" t="s">
        <v>1</v>
      </c>
      <c r="N124" s="143" t="s">
        <v>37</v>
      </c>
      <c r="P124" s="144">
        <f aca="true" t="shared" si="1" ref="P124:P133">O124*H124</f>
        <v>0</v>
      </c>
      <c r="Q124" s="144">
        <v>0</v>
      </c>
      <c r="R124" s="144">
        <f aca="true" t="shared" si="2" ref="R124:R133">Q124*H124</f>
        <v>0</v>
      </c>
      <c r="S124" s="144">
        <v>0</v>
      </c>
      <c r="T124" s="145">
        <f aca="true" t="shared" si="3" ref="T124:T133">S124*H124</f>
        <v>0</v>
      </c>
      <c r="AR124" s="146" t="s">
        <v>82</v>
      </c>
      <c r="AT124" s="146" t="s">
        <v>143</v>
      </c>
      <c r="AU124" s="146" t="s">
        <v>74</v>
      </c>
      <c r="AY124" s="17" t="s">
        <v>141</v>
      </c>
      <c r="BE124" s="147">
        <f aca="true" t="shared" si="4" ref="BE124:BE133">IF(N124="základní",J124,0)</f>
        <v>0</v>
      </c>
      <c r="BF124" s="147">
        <f aca="true" t="shared" si="5" ref="BF124:BF133">IF(N124="snížená",J124,0)</f>
        <v>0</v>
      </c>
      <c r="BG124" s="147">
        <f aca="true" t="shared" si="6" ref="BG124:BG133">IF(N124="zákl. přenesená",J124,0)</f>
        <v>0</v>
      </c>
      <c r="BH124" s="147">
        <f aca="true" t="shared" si="7" ref="BH124:BH133">IF(N124="sníž. přenesená",J124,0)</f>
        <v>0</v>
      </c>
      <c r="BI124" s="147">
        <f aca="true" t="shared" si="8" ref="BI124:BI133">IF(N124="nulová",J124,0)</f>
        <v>0</v>
      </c>
      <c r="BJ124" s="17" t="s">
        <v>74</v>
      </c>
      <c r="BK124" s="147">
        <f aca="true" t="shared" si="9" ref="BK124:BK133">ROUND(I124*H124,2)</f>
        <v>0</v>
      </c>
      <c r="BL124" s="17" t="s">
        <v>82</v>
      </c>
      <c r="BM124" s="146" t="s">
        <v>78</v>
      </c>
    </row>
    <row r="125" spans="2:65" s="1" customFormat="1" ht="24.15" customHeight="1">
      <c r="B125" s="133"/>
      <c r="C125" s="134" t="s">
        <v>78</v>
      </c>
      <c r="D125" s="134" t="s">
        <v>143</v>
      </c>
      <c r="E125" s="135" t="s">
        <v>81</v>
      </c>
      <c r="F125" s="136" t="s">
        <v>1363</v>
      </c>
      <c r="G125" s="137" t="s">
        <v>1362</v>
      </c>
      <c r="H125" s="138">
        <v>1</v>
      </c>
      <c r="I125" s="139"/>
      <c r="J125" s="140">
        <f t="shared" si="0"/>
        <v>0</v>
      </c>
      <c r="K125" s="141"/>
      <c r="L125" s="32"/>
      <c r="M125" s="142" t="s">
        <v>1</v>
      </c>
      <c r="N125" s="143" t="s">
        <v>37</v>
      </c>
      <c r="P125" s="144">
        <f t="shared" si="1"/>
        <v>0</v>
      </c>
      <c r="Q125" s="144">
        <v>0</v>
      </c>
      <c r="R125" s="144">
        <f t="shared" si="2"/>
        <v>0</v>
      </c>
      <c r="S125" s="144">
        <v>0</v>
      </c>
      <c r="T125" s="145">
        <f t="shared" si="3"/>
        <v>0</v>
      </c>
      <c r="AR125" s="146" t="s">
        <v>82</v>
      </c>
      <c r="AT125" s="146" t="s">
        <v>143</v>
      </c>
      <c r="AU125" s="146" t="s">
        <v>74</v>
      </c>
      <c r="AY125" s="17" t="s">
        <v>141</v>
      </c>
      <c r="BE125" s="147">
        <f t="shared" si="4"/>
        <v>0</v>
      </c>
      <c r="BF125" s="147">
        <f t="shared" si="5"/>
        <v>0</v>
      </c>
      <c r="BG125" s="147">
        <f t="shared" si="6"/>
        <v>0</v>
      </c>
      <c r="BH125" s="147">
        <f t="shared" si="7"/>
        <v>0</v>
      </c>
      <c r="BI125" s="147">
        <f t="shared" si="8"/>
        <v>0</v>
      </c>
      <c r="BJ125" s="17" t="s">
        <v>74</v>
      </c>
      <c r="BK125" s="147">
        <f t="shared" si="9"/>
        <v>0</v>
      </c>
      <c r="BL125" s="17" t="s">
        <v>82</v>
      </c>
      <c r="BM125" s="146" t="s">
        <v>82</v>
      </c>
    </row>
    <row r="126" spans="2:65" s="1" customFormat="1" ht="24.15" customHeight="1">
      <c r="B126" s="133"/>
      <c r="C126" s="134" t="s">
        <v>81</v>
      </c>
      <c r="D126" s="134" t="s">
        <v>143</v>
      </c>
      <c r="E126" s="135" t="s">
        <v>82</v>
      </c>
      <c r="F126" s="136" t="s">
        <v>1364</v>
      </c>
      <c r="G126" s="137" t="s">
        <v>1362</v>
      </c>
      <c r="H126" s="138">
        <v>1</v>
      </c>
      <c r="I126" s="139"/>
      <c r="J126" s="140">
        <f t="shared" si="0"/>
        <v>0</v>
      </c>
      <c r="K126" s="141"/>
      <c r="L126" s="32"/>
      <c r="M126" s="142" t="s">
        <v>1</v>
      </c>
      <c r="N126" s="143" t="s">
        <v>37</v>
      </c>
      <c r="P126" s="144">
        <f t="shared" si="1"/>
        <v>0</v>
      </c>
      <c r="Q126" s="144">
        <v>0</v>
      </c>
      <c r="R126" s="144">
        <f t="shared" si="2"/>
        <v>0</v>
      </c>
      <c r="S126" s="144">
        <v>0</v>
      </c>
      <c r="T126" s="145">
        <f t="shared" si="3"/>
        <v>0</v>
      </c>
      <c r="AR126" s="146" t="s">
        <v>82</v>
      </c>
      <c r="AT126" s="146" t="s">
        <v>143</v>
      </c>
      <c r="AU126" s="146" t="s">
        <v>74</v>
      </c>
      <c r="AY126" s="17" t="s">
        <v>141</v>
      </c>
      <c r="BE126" s="147">
        <f t="shared" si="4"/>
        <v>0</v>
      </c>
      <c r="BF126" s="147">
        <f t="shared" si="5"/>
        <v>0</v>
      </c>
      <c r="BG126" s="147">
        <f t="shared" si="6"/>
        <v>0</v>
      </c>
      <c r="BH126" s="147">
        <f t="shared" si="7"/>
        <v>0</v>
      </c>
      <c r="BI126" s="147">
        <f t="shared" si="8"/>
        <v>0</v>
      </c>
      <c r="BJ126" s="17" t="s">
        <v>74</v>
      </c>
      <c r="BK126" s="147">
        <f t="shared" si="9"/>
        <v>0</v>
      </c>
      <c r="BL126" s="17" t="s">
        <v>82</v>
      </c>
      <c r="BM126" s="146" t="s">
        <v>86</v>
      </c>
    </row>
    <row r="127" spans="2:65" s="1" customFormat="1" ht="24.15" customHeight="1">
      <c r="B127" s="133"/>
      <c r="C127" s="134" t="s">
        <v>82</v>
      </c>
      <c r="D127" s="134" t="s">
        <v>143</v>
      </c>
      <c r="E127" s="135" t="s">
        <v>85</v>
      </c>
      <c r="F127" s="136" t="s">
        <v>1365</v>
      </c>
      <c r="G127" s="137" t="s">
        <v>1362</v>
      </c>
      <c r="H127" s="138">
        <v>1</v>
      </c>
      <c r="I127" s="139"/>
      <c r="J127" s="140">
        <f t="shared" si="0"/>
        <v>0</v>
      </c>
      <c r="K127" s="141"/>
      <c r="L127" s="32"/>
      <c r="M127" s="142" t="s">
        <v>1</v>
      </c>
      <c r="N127" s="143" t="s">
        <v>37</v>
      </c>
      <c r="P127" s="144">
        <f t="shared" si="1"/>
        <v>0</v>
      </c>
      <c r="Q127" s="144">
        <v>0</v>
      </c>
      <c r="R127" s="144">
        <f t="shared" si="2"/>
        <v>0</v>
      </c>
      <c r="S127" s="144">
        <v>0</v>
      </c>
      <c r="T127" s="145">
        <f t="shared" si="3"/>
        <v>0</v>
      </c>
      <c r="AR127" s="146" t="s">
        <v>82</v>
      </c>
      <c r="AT127" s="146" t="s">
        <v>143</v>
      </c>
      <c r="AU127" s="146" t="s">
        <v>74</v>
      </c>
      <c r="AY127" s="17" t="s">
        <v>141</v>
      </c>
      <c r="BE127" s="147">
        <f t="shared" si="4"/>
        <v>0</v>
      </c>
      <c r="BF127" s="147">
        <f t="shared" si="5"/>
        <v>0</v>
      </c>
      <c r="BG127" s="147">
        <f t="shared" si="6"/>
        <v>0</v>
      </c>
      <c r="BH127" s="147">
        <f t="shared" si="7"/>
        <v>0</v>
      </c>
      <c r="BI127" s="147">
        <f t="shared" si="8"/>
        <v>0</v>
      </c>
      <c r="BJ127" s="17" t="s">
        <v>74</v>
      </c>
      <c r="BK127" s="147">
        <f t="shared" si="9"/>
        <v>0</v>
      </c>
      <c r="BL127" s="17" t="s">
        <v>82</v>
      </c>
      <c r="BM127" s="146" t="s">
        <v>92</v>
      </c>
    </row>
    <row r="128" spans="2:65" s="1" customFormat="1" ht="62.75" customHeight="1">
      <c r="B128" s="133"/>
      <c r="C128" s="134" t="s">
        <v>85</v>
      </c>
      <c r="D128" s="134" t="s">
        <v>143</v>
      </c>
      <c r="E128" s="135" t="s">
        <v>86</v>
      </c>
      <c r="F128" s="136" t="s">
        <v>1366</v>
      </c>
      <c r="G128" s="137" t="s">
        <v>1362</v>
      </c>
      <c r="H128" s="138">
        <v>1</v>
      </c>
      <c r="I128" s="139"/>
      <c r="J128" s="140">
        <f t="shared" si="0"/>
        <v>0</v>
      </c>
      <c r="K128" s="141"/>
      <c r="L128" s="32"/>
      <c r="M128" s="142" t="s">
        <v>1</v>
      </c>
      <c r="N128" s="143" t="s">
        <v>37</v>
      </c>
      <c r="P128" s="144">
        <f t="shared" si="1"/>
        <v>0</v>
      </c>
      <c r="Q128" s="144">
        <v>0</v>
      </c>
      <c r="R128" s="144">
        <f t="shared" si="2"/>
        <v>0</v>
      </c>
      <c r="S128" s="144">
        <v>0</v>
      </c>
      <c r="T128" s="145">
        <f t="shared" si="3"/>
        <v>0</v>
      </c>
      <c r="AR128" s="146" t="s">
        <v>82</v>
      </c>
      <c r="AT128" s="146" t="s">
        <v>143</v>
      </c>
      <c r="AU128" s="146" t="s">
        <v>74</v>
      </c>
      <c r="AY128" s="17" t="s">
        <v>141</v>
      </c>
      <c r="BE128" s="147">
        <f t="shared" si="4"/>
        <v>0</v>
      </c>
      <c r="BF128" s="147">
        <f t="shared" si="5"/>
        <v>0</v>
      </c>
      <c r="BG128" s="147">
        <f t="shared" si="6"/>
        <v>0</v>
      </c>
      <c r="BH128" s="147">
        <f t="shared" si="7"/>
        <v>0</v>
      </c>
      <c r="BI128" s="147">
        <f t="shared" si="8"/>
        <v>0</v>
      </c>
      <c r="BJ128" s="17" t="s">
        <v>74</v>
      </c>
      <c r="BK128" s="147">
        <f t="shared" si="9"/>
        <v>0</v>
      </c>
      <c r="BL128" s="17" t="s">
        <v>82</v>
      </c>
      <c r="BM128" s="146" t="s">
        <v>165</v>
      </c>
    </row>
    <row r="129" spans="2:65" s="1" customFormat="1" ht="16.5" customHeight="1">
      <c r="B129" s="133"/>
      <c r="C129" s="134" t="s">
        <v>86</v>
      </c>
      <c r="D129" s="134" t="s">
        <v>143</v>
      </c>
      <c r="E129" s="135" t="s">
        <v>89</v>
      </c>
      <c r="F129" s="136" t="s">
        <v>1367</v>
      </c>
      <c r="G129" s="137" t="s">
        <v>662</v>
      </c>
      <c r="H129" s="138">
        <v>1</v>
      </c>
      <c r="I129" s="139"/>
      <c r="J129" s="140">
        <f t="shared" si="0"/>
        <v>0</v>
      </c>
      <c r="K129" s="141"/>
      <c r="L129" s="32"/>
      <c r="M129" s="142" t="s">
        <v>1</v>
      </c>
      <c r="N129" s="143" t="s">
        <v>37</v>
      </c>
      <c r="P129" s="144">
        <f t="shared" si="1"/>
        <v>0</v>
      </c>
      <c r="Q129" s="144">
        <v>0</v>
      </c>
      <c r="R129" s="144">
        <f t="shared" si="2"/>
        <v>0</v>
      </c>
      <c r="S129" s="144">
        <v>0</v>
      </c>
      <c r="T129" s="145">
        <f t="shared" si="3"/>
        <v>0</v>
      </c>
      <c r="AR129" s="146" t="s">
        <v>82</v>
      </c>
      <c r="AT129" s="146" t="s">
        <v>143</v>
      </c>
      <c r="AU129" s="146" t="s">
        <v>74</v>
      </c>
      <c r="AY129" s="17" t="s">
        <v>141</v>
      </c>
      <c r="BE129" s="147">
        <f t="shared" si="4"/>
        <v>0</v>
      </c>
      <c r="BF129" s="147">
        <f t="shared" si="5"/>
        <v>0</v>
      </c>
      <c r="BG129" s="147">
        <f t="shared" si="6"/>
        <v>0</v>
      </c>
      <c r="BH129" s="147">
        <f t="shared" si="7"/>
        <v>0</v>
      </c>
      <c r="BI129" s="147">
        <f t="shared" si="8"/>
        <v>0</v>
      </c>
      <c r="BJ129" s="17" t="s">
        <v>74</v>
      </c>
      <c r="BK129" s="147">
        <f t="shared" si="9"/>
        <v>0</v>
      </c>
      <c r="BL129" s="17" t="s">
        <v>82</v>
      </c>
      <c r="BM129" s="146" t="s">
        <v>168</v>
      </c>
    </row>
    <row r="130" spans="2:65" s="1" customFormat="1" ht="16.5" customHeight="1">
      <c r="B130" s="133"/>
      <c r="C130" s="134" t="s">
        <v>89</v>
      </c>
      <c r="D130" s="134" t="s">
        <v>143</v>
      </c>
      <c r="E130" s="135" t="s">
        <v>92</v>
      </c>
      <c r="F130" s="136" t="s">
        <v>1368</v>
      </c>
      <c r="G130" s="137" t="s">
        <v>1369</v>
      </c>
      <c r="H130" s="138">
        <v>40</v>
      </c>
      <c r="I130" s="139"/>
      <c r="J130" s="140">
        <f t="shared" si="0"/>
        <v>0</v>
      </c>
      <c r="K130" s="141"/>
      <c r="L130" s="32"/>
      <c r="M130" s="142" t="s">
        <v>1</v>
      </c>
      <c r="N130" s="143" t="s">
        <v>37</v>
      </c>
      <c r="P130" s="144">
        <f t="shared" si="1"/>
        <v>0</v>
      </c>
      <c r="Q130" s="144">
        <v>0</v>
      </c>
      <c r="R130" s="144">
        <f t="shared" si="2"/>
        <v>0</v>
      </c>
      <c r="S130" s="144">
        <v>0</v>
      </c>
      <c r="T130" s="145">
        <f t="shared" si="3"/>
        <v>0</v>
      </c>
      <c r="AR130" s="146" t="s">
        <v>82</v>
      </c>
      <c r="AT130" s="146" t="s">
        <v>143</v>
      </c>
      <c r="AU130" s="146" t="s">
        <v>74</v>
      </c>
      <c r="AY130" s="17" t="s">
        <v>141</v>
      </c>
      <c r="BE130" s="147">
        <f t="shared" si="4"/>
        <v>0</v>
      </c>
      <c r="BF130" s="147">
        <f t="shared" si="5"/>
        <v>0</v>
      </c>
      <c r="BG130" s="147">
        <f t="shared" si="6"/>
        <v>0</v>
      </c>
      <c r="BH130" s="147">
        <f t="shared" si="7"/>
        <v>0</v>
      </c>
      <c r="BI130" s="147">
        <f t="shared" si="8"/>
        <v>0</v>
      </c>
      <c r="BJ130" s="17" t="s">
        <v>74</v>
      </c>
      <c r="BK130" s="147">
        <f t="shared" si="9"/>
        <v>0</v>
      </c>
      <c r="BL130" s="17" t="s">
        <v>82</v>
      </c>
      <c r="BM130" s="146" t="s">
        <v>171</v>
      </c>
    </row>
    <row r="131" spans="2:65" s="1" customFormat="1" ht="24.15" customHeight="1">
      <c r="B131" s="133"/>
      <c r="C131" s="134" t="s">
        <v>92</v>
      </c>
      <c r="D131" s="134" t="s">
        <v>143</v>
      </c>
      <c r="E131" s="135" t="s">
        <v>1370</v>
      </c>
      <c r="F131" s="136" t="s">
        <v>1371</v>
      </c>
      <c r="G131" s="137" t="s">
        <v>662</v>
      </c>
      <c r="H131" s="138">
        <v>1</v>
      </c>
      <c r="I131" s="139"/>
      <c r="J131" s="140">
        <f t="shared" si="0"/>
        <v>0</v>
      </c>
      <c r="K131" s="141"/>
      <c r="L131" s="32"/>
      <c r="M131" s="142" t="s">
        <v>1</v>
      </c>
      <c r="N131" s="143" t="s">
        <v>37</v>
      </c>
      <c r="P131" s="144">
        <f t="shared" si="1"/>
        <v>0</v>
      </c>
      <c r="Q131" s="144">
        <v>0</v>
      </c>
      <c r="R131" s="144">
        <f t="shared" si="2"/>
        <v>0</v>
      </c>
      <c r="S131" s="144">
        <v>0</v>
      </c>
      <c r="T131" s="145">
        <f t="shared" si="3"/>
        <v>0</v>
      </c>
      <c r="AR131" s="146" t="s">
        <v>82</v>
      </c>
      <c r="AT131" s="146" t="s">
        <v>143</v>
      </c>
      <c r="AU131" s="146" t="s">
        <v>74</v>
      </c>
      <c r="AY131" s="17" t="s">
        <v>141</v>
      </c>
      <c r="BE131" s="147">
        <f t="shared" si="4"/>
        <v>0</v>
      </c>
      <c r="BF131" s="147">
        <f t="shared" si="5"/>
        <v>0</v>
      </c>
      <c r="BG131" s="147">
        <f t="shared" si="6"/>
        <v>0</v>
      </c>
      <c r="BH131" s="147">
        <f t="shared" si="7"/>
        <v>0</v>
      </c>
      <c r="BI131" s="147">
        <f t="shared" si="8"/>
        <v>0</v>
      </c>
      <c r="BJ131" s="17" t="s">
        <v>74</v>
      </c>
      <c r="BK131" s="147">
        <f t="shared" si="9"/>
        <v>0</v>
      </c>
      <c r="BL131" s="17" t="s">
        <v>82</v>
      </c>
      <c r="BM131" s="146" t="s">
        <v>174</v>
      </c>
    </row>
    <row r="132" spans="2:65" s="1" customFormat="1" ht="16.5" customHeight="1">
      <c r="B132" s="133"/>
      <c r="C132" s="134" t="s">
        <v>176</v>
      </c>
      <c r="D132" s="134" t="s">
        <v>143</v>
      </c>
      <c r="E132" s="135" t="s">
        <v>1372</v>
      </c>
      <c r="F132" s="136" t="s">
        <v>1373</v>
      </c>
      <c r="G132" s="137" t="s">
        <v>1369</v>
      </c>
      <c r="H132" s="138">
        <v>8</v>
      </c>
      <c r="I132" s="139"/>
      <c r="J132" s="140">
        <f t="shared" si="0"/>
        <v>0</v>
      </c>
      <c r="K132" s="141"/>
      <c r="L132" s="32"/>
      <c r="M132" s="142" t="s">
        <v>1</v>
      </c>
      <c r="N132" s="143" t="s">
        <v>37</v>
      </c>
      <c r="P132" s="144">
        <f t="shared" si="1"/>
        <v>0</v>
      </c>
      <c r="Q132" s="144">
        <v>0</v>
      </c>
      <c r="R132" s="144">
        <f t="shared" si="2"/>
        <v>0</v>
      </c>
      <c r="S132" s="144">
        <v>0</v>
      </c>
      <c r="T132" s="145">
        <f t="shared" si="3"/>
        <v>0</v>
      </c>
      <c r="AR132" s="146" t="s">
        <v>82</v>
      </c>
      <c r="AT132" s="146" t="s">
        <v>143</v>
      </c>
      <c r="AU132" s="146" t="s">
        <v>74</v>
      </c>
      <c r="AY132" s="17" t="s">
        <v>141</v>
      </c>
      <c r="BE132" s="147">
        <f t="shared" si="4"/>
        <v>0</v>
      </c>
      <c r="BF132" s="147">
        <f t="shared" si="5"/>
        <v>0</v>
      </c>
      <c r="BG132" s="147">
        <f t="shared" si="6"/>
        <v>0</v>
      </c>
      <c r="BH132" s="147">
        <f t="shared" si="7"/>
        <v>0</v>
      </c>
      <c r="BI132" s="147">
        <f t="shared" si="8"/>
        <v>0</v>
      </c>
      <c r="BJ132" s="17" t="s">
        <v>74</v>
      </c>
      <c r="BK132" s="147">
        <f t="shared" si="9"/>
        <v>0</v>
      </c>
      <c r="BL132" s="17" t="s">
        <v>82</v>
      </c>
      <c r="BM132" s="146" t="s">
        <v>179</v>
      </c>
    </row>
    <row r="133" spans="2:65" s="1" customFormat="1" ht="16.5" customHeight="1">
      <c r="B133" s="133"/>
      <c r="C133" s="134" t="s">
        <v>165</v>
      </c>
      <c r="D133" s="134" t="s">
        <v>143</v>
      </c>
      <c r="E133" s="135" t="s">
        <v>176</v>
      </c>
      <c r="F133" s="136" t="s">
        <v>1374</v>
      </c>
      <c r="G133" s="137" t="s">
        <v>662</v>
      </c>
      <c r="H133" s="138">
        <v>8</v>
      </c>
      <c r="I133" s="139"/>
      <c r="J133" s="140">
        <f t="shared" si="0"/>
        <v>0</v>
      </c>
      <c r="K133" s="141"/>
      <c r="L133" s="32"/>
      <c r="M133" s="142" t="s">
        <v>1</v>
      </c>
      <c r="N133" s="143" t="s">
        <v>37</v>
      </c>
      <c r="P133" s="144">
        <f t="shared" si="1"/>
        <v>0</v>
      </c>
      <c r="Q133" s="144">
        <v>0</v>
      </c>
      <c r="R133" s="144">
        <f t="shared" si="2"/>
        <v>0</v>
      </c>
      <c r="S133" s="144">
        <v>0</v>
      </c>
      <c r="T133" s="145">
        <f t="shared" si="3"/>
        <v>0</v>
      </c>
      <c r="AR133" s="146" t="s">
        <v>82</v>
      </c>
      <c r="AT133" s="146" t="s">
        <v>143</v>
      </c>
      <c r="AU133" s="146" t="s">
        <v>74</v>
      </c>
      <c r="AY133" s="17" t="s">
        <v>141</v>
      </c>
      <c r="BE133" s="147">
        <f t="shared" si="4"/>
        <v>0</v>
      </c>
      <c r="BF133" s="147">
        <f t="shared" si="5"/>
        <v>0</v>
      </c>
      <c r="BG133" s="147">
        <f t="shared" si="6"/>
        <v>0</v>
      </c>
      <c r="BH133" s="147">
        <f t="shared" si="7"/>
        <v>0</v>
      </c>
      <c r="BI133" s="147">
        <f t="shared" si="8"/>
        <v>0</v>
      </c>
      <c r="BJ133" s="17" t="s">
        <v>74</v>
      </c>
      <c r="BK133" s="147">
        <f t="shared" si="9"/>
        <v>0</v>
      </c>
      <c r="BL133" s="17" t="s">
        <v>82</v>
      </c>
      <c r="BM133" s="146" t="s">
        <v>182</v>
      </c>
    </row>
    <row r="134" spans="2:63" s="11" customFormat="1" ht="25.9" customHeight="1">
      <c r="B134" s="121"/>
      <c r="D134" s="122" t="s">
        <v>69</v>
      </c>
      <c r="E134" s="123" t="s">
        <v>195</v>
      </c>
      <c r="F134" s="123" t="s">
        <v>1375</v>
      </c>
      <c r="I134" s="124"/>
      <c r="J134" s="125">
        <f>BK134</f>
        <v>0</v>
      </c>
      <c r="L134" s="121"/>
      <c r="M134" s="126"/>
      <c r="P134" s="127">
        <f>SUM(P135:P158)</f>
        <v>0</v>
      </c>
      <c r="R134" s="127">
        <f>SUM(R135:R158)</f>
        <v>0</v>
      </c>
      <c r="T134" s="128">
        <f>SUM(T135:T158)</f>
        <v>0</v>
      </c>
      <c r="AR134" s="122" t="s">
        <v>74</v>
      </c>
      <c r="AT134" s="129" t="s">
        <v>69</v>
      </c>
      <c r="AU134" s="129" t="s">
        <v>70</v>
      </c>
      <c r="AY134" s="122" t="s">
        <v>141</v>
      </c>
      <c r="BK134" s="130">
        <f>SUM(BK135:BK158)</f>
        <v>0</v>
      </c>
    </row>
    <row r="135" spans="2:65" s="1" customFormat="1" ht="44.25" customHeight="1">
      <c r="B135" s="133"/>
      <c r="C135" s="134" t="s">
        <v>184</v>
      </c>
      <c r="D135" s="134" t="s">
        <v>143</v>
      </c>
      <c r="E135" s="135" t="s">
        <v>284</v>
      </c>
      <c r="F135" s="136" t="s">
        <v>1376</v>
      </c>
      <c r="G135" s="137" t="s">
        <v>1362</v>
      </c>
      <c r="H135" s="138">
        <v>1</v>
      </c>
      <c r="I135" s="139"/>
      <c r="J135" s="140">
        <f aca="true" t="shared" si="10" ref="J135:J158">ROUND(I135*H135,2)</f>
        <v>0</v>
      </c>
      <c r="K135" s="141"/>
      <c r="L135" s="32"/>
      <c r="M135" s="142" t="s">
        <v>1</v>
      </c>
      <c r="N135" s="143" t="s">
        <v>37</v>
      </c>
      <c r="P135" s="144">
        <f aca="true" t="shared" si="11" ref="P135:P158">O135*H135</f>
        <v>0</v>
      </c>
      <c r="Q135" s="144">
        <v>0</v>
      </c>
      <c r="R135" s="144">
        <f aca="true" t="shared" si="12" ref="R135:R158">Q135*H135</f>
        <v>0</v>
      </c>
      <c r="S135" s="144">
        <v>0</v>
      </c>
      <c r="T135" s="145">
        <f aca="true" t="shared" si="13" ref="T135:T158">S135*H135</f>
        <v>0</v>
      </c>
      <c r="AR135" s="146" t="s">
        <v>82</v>
      </c>
      <c r="AT135" s="146" t="s">
        <v>143</v>
      </c>
      <c r="AU135" s="146" t="s">
        <v>74</v>
      </c>
      <c r="AY135" s="17" t="s">
        <v>141</v>
      </c>
      <c r="BE135" s="147">
        <f aca="true" t="shared" si="14" ref="BE135:BE158">IF(N135="základní",J135,0)</f>
        <v>0</v>
      </c>
      <c r="BF135" s="147">
        <f aca="true" t="shared" si="15" ref="BF135:BF158">IF(N135="snížená",J135,0)</f>
        <v>0</v>
      </c>
      <c r="BG135" s="147">
        <f aca="true" t="shared" si="16" ref="BG135:BG158">IF(N135="zákl. přenesená",J135,0)</f>
        <v>0</v>
      </c>
      <c r="BH135" s="147">
        <f aca="true" t="shared" si="17" ref="BH135:BH158">IF(N135="sníž. přenesená",J135,0)</f>
        <v>0</v>
      </c>
      <c r="BI135" s="147">
        <f aca="true" t="shared" si="18" ref="BI135:BI158">IF(N135="nulová",J135,0)</f>
        <v>0</v>
      </c>
      <c r="BJ135" s="17" t="s">
        <v>74</v>
      </c>
      <c r="BK135" s="147">
        <f aca="true" t="shared" si="19" ref="BK135:BK158">ROUND(I135*H135,2)</f>
        <v>0</v>
      </c>
      <c r="BL135" s="17" t="s">
        <v>82</v>
      </c>
      <c r="BM135" s="146" t="s">
        <v>187</v>
      </c>
    </row>
    <row r="136" spans="2:65" s="1" customFormat="1" ht="55.5" customHeight="1">
      <c r="B136" s="133"/>
      <c r="C136" s="134" t="s">
        <v>168</v>
      </c>
      <c r="D136" s="134" t="s">
        <v>143</v>
      </c>
      <c r="E136" s="135" t="s">
        <v>199</v>
      </c>
      <c r="F136" s="136" t="s">
        <v>1377</v>
      </c>
      <c r="G136" s="137" t="s">
        <v>1362</v>
      </c>
      <c r="H136" s="138">
        <v>1</v>
      </c>
      <c r="I136" s="139"/>
      <c r="J136" s="140">
        <f t="shared" si="10"/>
        <v>0</v>
      </c>
      <c r="K136" s="141"/>
      <c r="L136" s="32"/>
      <c r="M136" s="142" t="s">
        <v>1</v>
      </c>
      <c r="N136" s="143" t="s">
        <v>37</v>
      </c>
      <c r="P136" s="144">
        <f t="shared" si="11"/>
        <v>0</v>
      </c>
      <c r="Q136" s="144">
        <v>0</v>
      </c>
      <c r="R136" s="144">
        <f t="shared" si="12"/>
        <v>0</v>
      </c>
      <c r="S136" s="144">
        <v>0</v>
      </c>
      <c r="T136" s="145">
        <f t="shared" si="13"/>
        <v>0</v>
      </c>
      <c r="AR136" s="146" t="s">
        <v>82</v>
      </c>
      <c r="AT136" s="146" t="s">
        <v>143</v>
      </c>
      <c r="AU136" s="146" t="s">
        <v>74</v>
      </c>
      <c r="AY136" s="17" t="s">
        <v>141</v>
      </c>
      <c r="BE136" s="147">
        <f t="shared" si="14"/>
        <v>0</v>
      </c>
      <c r="BF136" s="147">
        <f t="shared" si="15"/>
        <v>0</v>
      </c>
      <c r="BG136" s="147">
        <f t="shared" si="16"/>
        <v>0</v>
      </c>
      <c r="BH136" s="147">
        <f t="shared" si="17"/>
        <v>0</v>
      </c>
      <c r="BI136" s="147">
        <f t="shared" si="18"/>
        <v>0</v>
      </c>
      <c r="BJ136" s="17" t="s">
        <v>74</v>
      </c>
      <c r="BK136" s="147">
        <f t="shared" si="19"/>
        <v>0</v>
      </c>
      <c r="BL136" s="17" t="s">
        <v>82</v>
      </c>
      <c r="BM136" s="146" t="s">
        <v>191</v>
      </c>
    </row>
    <row r="137" spans="2:65" s="1" customFormat="1" ht="24.15" customHeight="1">
      <c r="B137" s="133"/>
      <c r="C137" s="134" t="s">
        <v>192</v>
      </c>
      <c r="D137" s="134" t="s">
        <v>143</v>
      </c>
      <c r="E137" s="135" t="s">
        <v>293</v>
      </c>
      <c r="F137" s="136" t="s">
        <v>1378</v>
      </c>
      <c r="G137" s="137" t="s">
        <v>1362</v>
      </c>
      <c r="H137" s="138">
        <v>2</v>
      </c>
      <c r="I137" s="139"/>
      <c r="J137" s="140">
        <f t="shared" si="10"/>
        <v>0</v>
      </c>
      <c r="K137" s="141"/>
      <c r="L137" s="32"/>
      <c r="M137" s="142" t="s">
        <v>1</v>
      </c>
      <c r="N137" s="143" t="s">
        <v>37</v>
      </c>
      <c r="P137" s="144">
        <f t="shared" si="11"/>
        <v>0</v>
      </c>
      <c r="Q137" s="144">
        <v>0</v>
      </c>
      <c r="R137" s="144">
        <f t="shared" si="12"/>
        <v>0</v>
      </c>
      <c r="S137" s="144">
        <v>0</v>
      </c>
      <c r="T137" s="145">
        <f t="shared" si="13"/>
        <v>0</v>
      </c>
      <c r="AR137" s="146" t="s">
        <v>82</v>
      </c>
      <c r="AT137" s="146" t="s">
        <v>143</v>
      </c>
      <c r="AU137" s="146" t="s">
        <v>74</v>
      </c>
      <c r="AY137" s="17" t="s">
        <v>141</v>
      </c>
      <c r="BE137" s="147">
        <f t="shared" si="14"/>
        <v>0</v>
      </c>
      <c r="BF137" s="147">
        <f t="shared" si="15"/>
        <v>0</v>
      </c>
      <c r="BG137" s="147">
        <f t="shared" si="16"/>
        <v>0</v>
      </c>
      <c r="BH137" s="147">
        <f t="shared" si="17"/>
        <v>0</v>
      </c>
      <c r="BI137" s="147">
        <f t="shared" si="18"/>
        <v>0</v>
      </c>
      <c r="BJ137" s="17" t="s">
        <v>74</v>
      </c>
      <c r="BK137" s="147">
        <f t="shared" si="19"/>
        <v>0</v>
      </c>
      <c r="BL137" s="17" t="s">
        <v>82</v>
      </c>
      <c r="BM137" s="146" t="s">
        <v>195</v>
      </c>
    </row>
    <row r="138" spans="2:65" s="1" customFormat="1" ht="66.75" customHeight="1">
      <c r="B138" s="133"/>
      <c r="C138" s="134" t="s">
        <v>171</v>
      </c>
      <c r="D138" s="134" t="s">
        <v>143</v>
      </c>
      <c r="E138" s="135" t="s">
        <v>203</v>
      </c>
      <c r="F138" s="136" t="s">
        <v>1379</v>
      </c>
      <c r="G138" s="137" t="s">
        <v>1362</v>
      </c>
      <c r="H138" s="138">
        <v>6</v>
      </c>
      <c r="I138" s="139"/>
      <c r="J138" s="140">
        <f t="shared" si="10"/>
        <v>0</v>
      </c>
      <c r="K138" s="141"/>
      <c r="L138" s="32"/>
      <c r="M138" s="142" t="s">
        <v>1</v>
      </c>
      <c r="N138" s="143" t="s">
        <v>37</v>
      </c>
      <c r="P138" s="144">
        <f t="shared" si="11"/>
        <v>0</v>
      </c>
      <c r="Q138" s="144">
        <v>0</v>
      </c>
      <c r="R138" s="144">
        <f t="shared" si="12"/>
        <v>0</v>
      </c>
      <c r="S138" s="144">
        <v>0</v>
      </c>
      <c r="T138" s="145">
        <f t="shared" si="13"/>
        <v>0</v>
      </c>
      <c r="AR138" s="146" t="s">
        <v>82</v>
      </c>
      <c r="AT138" s="146" t="s">
        <v>143</v>
      </c>
      <c r="AU138" s="146" t="s">
        <v>74</v>
      </c>
      <c r="AY138" s="17" t="s">
        <v>141</v>
      </c>
      <c r="BE138" s="147">
        <f t="shared" si="14"/>
        <v>0</v>
      </c>
      <c r="BF138" s="147">
        <f t="shared" si="15"/>
        <v>0</v>
      </c>
      <c r="BG138" s="147">
        <f t="shared" si="16"/>
        <v>0</v>
      </c>
      <c r="BH138" s="147">
        <f t="shared" si="17"/>
        <v>0</v>
      </c>
      <c r="BI138" s="147">
        <f t="shared" si="18"/>
        <v>0</v>
      </c>
      <c r="BJ138" s="17" t="s">
        <v>74</v>
      </c>
      <c r="BK138" s="147">
        <f t="shared" si="19"/>
        <v>0</v>
      </c>
      <c r="BL138" s="17" t="s">
        <v>82</v>
      </c>
      <c r="BM138" s="146" t="s">
        <v>199</v>
      </c>
    </row>
    <row r="139" spans="2:65" s="1" customFormat="1" ht="24.15" customHeight="1">
      <c r="B139" s="133"/>
      <c r="C139" s="134" t="s">
        <v>8</v>
      </c>
      <c r="D139" s="134" t="s">
        <v>143</v>
      </c>
      <c r="E139" s="135" t="s">
        <v>322</v>
      </c>
      <c r="F139" s="136" t="s">
        <v>1380</v>
      </c>
      <c r="G139" s="137" t="s">
        <v>1362</v>
      </c>
      <c r="H139" s="138">
        <v>8</v>
      </c>
      <c r="I139" s="139"/>
      <c r="J139" s="140">
        <f t="shared" si="10"/>
        <v>0</v>
      </c>
      <c r="K139" s="141"/>
      <c r="L139" s="32"/>
      <c r="M139" s="142" t="s">
        <v>1</v>
      </c>
      <c r="N139" s="143" t="s">
        <v>37</v>
      </c>
      <c r="P139" s="144">
        <f t="shared" si="11"/>
        <v>0</v>
      </c>
      <c r="Q139" s="144">
        <v>0</v>
      </c>
      <c r="R139" s="144">
        <f t="shared" si="12"/>
        <v>0</v>
      </c>
      <c r="S139" s="144">
        <v>0</v>
      </c>
      <c r="T139" s="145">
        <f t="shared" si="13"/>
        <v>0</v>
      </c>
      <c r="AR139" s="146" t="s">
        <v>82</v>
      </c>
      <c r="AT139" s="146" t="s">
        <v>143</v>
      </c>
      <c r="AU139" s="146" t="s">
        <v>74</v>
      </c>
      <c r="AY139" s="17" t="s">
        <v>141</v>
      </c>
      <c r="BE139" s="147">
        <f t="shared" si="14"/>
        <v>0</v>
      </c>
      <c r="BF139" s="147">
        <f t="shared" si="15"/>
        <v>0</v>
      </c>
      <c r="BG139" s="147">
        <f t="shared" si="16"/>
        <v>0</v>
      </c>
      <c r="BH139" s="147">
        <f t="shared" si="17"/>
        <v>0</v>
      </c>
      <c r="BI139" s="147">
        <f t="shared" si="18"/>
        <v>0</v>
      </c>
      <c r="BJ139" s="17" t="s">
        <v>74</v>
      </c>
      <c r="BK139" s="147">
        <f t="shared" si="19"/>
        <v>0</v>
      </c>
      <c r="BL139" s="17" t="s">
        <v>82</v>
      </c>
      <c r="BM139" s="146" t="s">
        <v>203</v>
      </c>
    </row>
    <row r="140" spans="2:65" s="1" customFormat="1" ht="24.15" customHeight="1">
      <c r="B140" s="133"/>
      <c r="C140" s="134" t="s">
        <v>174</v>
      </c>
      <c r="D140" s="134" t="s">
        <v>143</v>
      </c>
      <c r="E140" s="135" t="s">
        <v>209</v>
      </c>
      <c r="F140" s="136" t="s">
        <v>1381</v>
      </c>
      <c r="G140" s="137" t="s">
        <v>1362</v>
      </c>
      <c r="H140" s="138">
        <v>15</v>
      </c>
      <c r="I140" s="139"/>
      <c r="J140" s="140">
        <f t="shared" si="10"/>
        <v>0</v>
      </c>
      <c r="K140" s="141"/>
      <c r="L140" s="32"/>
      <c r="M140" s="142" t="s">
        <v>1</v>
      </c>
      <c r="N140" s="143" t="s">
        <v>37</v>
      </c>
      <c r="P140" s="144">
        <f t="shared" si="11"/>
        <v>0</v>
      </c>
      <c r="Q140" s="144">
        <v>0</v>
      </c>
      <c r="R140" s="144">
        <f t="shared" si="12"/>
        <v>0</v>
      </c>
      <c r="S140" s="144">
        <v>0</v>
      </c>
      <c r="T140" s="145">
        <f t="shared" si="13"/>
        <v>0</v>
      </c>
      <c r="AR140" s="146" t="s">
        <v>82</v>
      </c>
      <c r="AT140" s="146" t="s">
        <v>143</v>
      </c>
      <c r="AU140" s="146" t="s">
        <v>74</v>
      </c>
      <c r="AY140" s="17" t="s">
        <v>141</v>
      </c>
      <c r="BE140" s="147">
        <f t="shared" si="14"/>
        <v>0</v>
      </c>
      <c r="BF140" s="147">
        <f t="shared" si="15"/>
        <v>0</v>
      </c>
      <c r="BG140" s="147">
        <f t="shared" si="16"/>
        <v>0</v>
      </c>
      <c r="BH140" s="147">
        <f t="shared" si="17"/>
        <v>0</v>
      </c>
      <c r="BI140" s="147">
        <f t="shared" si="18"/>
        <v>0</v>
      </c>
      <c r="BJ140" s="17" t="s">
        <v>74</v>
      </c>
      <c r="BK140" s="147">
        <f t="shared" si="19"/>
        <v>0</v>
      </c>
      <c r="BL140" s="17" t="s">
        <v>82</v>
      </c>
      <c r="BM140" s="146" t="s">
        <v>209</v>
      </c>
    </row>
    <row r="141" spans="2:65" s="1" customFormat="1" ht="21.75" customHeight="1">
      <c r="B141" s="133"/>
      <c r="C141" s="134" t="s">
        <v>214</v>
      </c>
      <c r="D141" s="134" t="s">
        <v>143</v>
      </c>
      <c r="E141" s="135" t="s">
        <v>331</v>
      </c>
      <c r="F141" s="136" t="s">
        <v>1382</v>
      </c>
      <c r="G141" s="137" t="s">
        <v>1362</v>
      </c>
      <c r="H141" s="138">
        <v>16</v>
      </c>
      <c r="I141" s="139"/>
      <c r="J141" s="140">
        <f t="shared" si="10"/>
        <v>0</v>
      </c>
      <c r="K141" s="141"/>
      <c r="L141" s="32"/>
      <c r="M141" s="142" t="s">
        <v>1</v>
      </c>
      <c r="N141" s="143" t="s">
        <v>37</v>
      </c>
      <c r="P141" s="144">
        <f t="shared" si="11"/>
        <v>0</v>
      </c>
      <c r="Q141" s="144">
        <v>0</v>
      </c>
      <c r="R141" s="144">
        <f t="shared" si="12"/>
        <v>0</v>
      </c>
      <c r="S141" s="144">
        <v>0</v>
      </c>
      <c r="T141" s="145">
        <f t="shared" si="13"/>
        <v>0</v>
      </c>
      <c r="AR141" s="146" t="s">
        <v>82</v>
      </c>
      <c r="AT141" s="146" t="s">
        <v>143</v>
      </c>
      <c r="AU141" s="146" t="s">
        <v>74</v>
      </c>
      <c r="AY141" s="17" t="s">
        <v>141</v>
      </c>
      <c r="BE141" s="147">
        <f t="shared" si="14"/>
        <v>0</v>
      </c>
      <c r="BF141" s="147">
        <f t="shared" si="15"/>
        <v>0</v>
      </c>
      <c r="BG141" s="147">
        <f t="shared" si="16"/>
        <v>0</v>
      </c>
      <c r="BH141" s="147">
        <f t="shared" si="17"/>
        <v>0</v>
      </c>
      <c r="BI141" s="147">
        <f t="shared" si="18"/>
        <v>0</v>
      </c>
      <c r="BJ141" s="17" t="s">
        <v>74</v>
      </c>
      <c r="BK141" s="147">
        <f t="shared" si="19"/>
        <v>0</v>
      </c>
      <c r="BL141" s="17" t="s">
        <v>82</v>
      </c>
      <c r="BM141" s="146" t="s">
        <v>217</v>
      </c>
    </row>
    <row r="142" spans="2:65" s="1" customFormat="1" ht="49" customHeight="1">
      <c r="B142" s="133"/>
      <c r="C142" s="134" t="s">
        <v>179</v>
      </c>
      <c r="D142" s="134" t="s">
        <v>143</v>
      </c>
      <c r="E142" s="135" t="s">
        <v>217</v>
      </c>
      <c r="F142" s="136" t="s">
        <v>1383</v>
      </c>
      <c r="G142" s="137" t="s">
        <v>1362</v>
      </c>
      <c r="H142" s="138">
        <v>2</v>
      </c>
      <c r="I142" s="139"/>
      <c r="J142" s="140">
        <f t="shared" si="10"/>
        <v>0</v>
      </c>
      <c r="K142" s="141"/>
      <c r="L142" s="32"/>
      <c r="M142" s="142" t="s">
        <v>1</v>
      </c>
      <c r="N142" s="143" t="s">
        <v>37</v>
      </c>
      <c r="P142" s="144">
        <f t="shared" si="11"/>
        <v>0</v>
      </c>
      <c r="Q142" s="144">
        <v>0</v>
      </c>
      <c r="R142" s="144">
        <f t="shared" si="12"/>
        <v>0</v>
      </c>
      <c r="S142" s="144">
        <v>0</v>
      </c>
      <c r="T142" s="145">
        <f t="shared" si="13"/>
        <v>0</v>
      </c>
      <c r="AR142" s="146" t="s">
        <v>82</v>
      </c>
      <c r="AT142" s="146" t="s">
        <v>143</v>
      </c>
      <c r="AU142" s="146" t="s">
        <v>74</v>
      </c>
      <c r="AY142" s="17" t="s">
        <v>141</v>
      </c>
      <c r="BE142" s="147">
        <f t="shared" si="14"/>
        <v>0</v>
      </c>
      <c r="BF142" s="147">
        <f t="shared" si="15"/>
        <v>0</v>
      </c>
      <c r="BG142" s="147">
        <f t="shared" si="16"/>
        <v>0</v>
      </c>
      <c r="BH142" s="147">
        <f t="shared" si="17"/>
        <v>0</v>
      </c>
      <c r="BI142" s="147">
        <f t="shared" si="18"/>
        <v>0</v>
      </c>
      <c r="BJ142" s="17" t="s">
        <v>74</v>
      </c>
      <c r="BK142" s="147">
        <f t="shared" si="19"/>
        <v>0</v>
      </c>
      <c r="BL142" s="17" t="s">
        <v>82</v>
      </c>
      <c r="BM142" s="146" t="s">
        <v>224</v>
      </c>
    </row>
    <row r="143" spans="2:65" s="1" customFormat="1" ht="16.5" customHeight="1">
      <c r="B143" s="133"/>
      <c r="C143" s="134" t="s">
        <v>228</v>
      </c>
      <c r="D143" s="134" t="s">
        <v>143</v>
      </c>
      <c r="E143" s="135" t="s">
        <v>343</v>
      </c>
      <c r="F143" s="136" t="s">
        <v>1384</v>
      </c>
      <c r="G143" s="137" t="s">
        <v>1362</v>
      </c>
      <c r="H143" s="138">
        <v>2</v>
      </c>
      <c r="I143" s="139"/>
      <c r="J143" s="140">
        <f t="shared" si="10"/>
        <v>0</v>
      </c>
      <c r="K143" s="141"/>
      <c r="L143" s="32"/>
      <c r="M143" s="142" t="s">
        <v>1</v>
      </c>
      <c r="N143" s="143" t="s">
        <v>37</v>
      </c>
      <c r="P143" s="144">
        <f t="shared" si="11"/>
        <v>0</v>
      </c>
      <c r="Q143" s="144">
        <v>0</v>
      </c>
      <c r="R143" s="144">
        <f t="shared" si="12"/>
        <v>0</v>
      </c>
      <c r="S143" s="144">
        <v>0</v>
      </c>
      <c r="T143" s="145">
        <f t="shared" si="13"/>
        <v>0</v>
      </c>
      <c r="AR143" s="146" t="s">
        <v>82</v>
      </c>
      <c r="AT143" s="146" t="s">
        <v>143</v>
      </c>
      <c r="AU143" s="146" t="s">
        <v>74</v>
      </c>
      <c r="AY143" s="17" t="s">
        <v>141</v>
      </c>
      <c r="BE143" s="147">
        <f t="shared" si="14"/>
        <v>0</v>
      </c>
      <c r="BF143" s="147">
        <f t="shared" si="15"/>
        <v>0</v>
      </c>
      <c r="BG143" s="147">
        <f t="shared" si="16"/>
        <v>0</v>
      </c>
      <c r="BH143" s="147">
        <f t="shared" si="17"/>
        <v>0</v>
      </c>
      <c r="BI143" s="147">
        <f t="shared" si="18"/>
        <v>0</v>
      </c>
      <c r="BJ143" s="17" t="s">
        <v>74</v>
      </c>
      <c r="BK143" s="147">
        <f t="shared" si="19"/>
        <v>0</v>
      </c>
      <c r="BL143" s="17" t="s">
        <v>82</v>
      </c>
      <c r="BM143" s="146" t="s">
        <v>232</v>
      </c>
    </row>
    <row r="144" spans="2:65" s="1" customFormat="1" ht="16.5" customHeight="1">
      <c r="B144" s="133"/>
      <c r="C144" s="134" t="s">
        <v>182</v>
      </c>
      <c r="D144" s="134" t="s">
        <v>143</v>
      </c>
      <c r="E144" s="135" t="s">
        <v>224</v>
      </c>
      <c r="F144" s="136" t="s">
        <v>1385</v>
      </c>
      <c r="G144" s="137" t="s">
        <v>1362</v>
      </c>
      <c r="H144" s="138">
        <v>10</v>
      </c>
      <c r="I144" s="139"/>
      <c r="J144" s="140">
        <f t="shared" si="10"/>
        <v>0</v>
      </c>
      <c r="K144" s="141"/>
      <c r="L144" s="32"/>
      <c r="M144" s="142" t="s">
        <v>1</v>
      </c>
      <c r="N144" s="143" t="s">
        <v>37</v>
      </c>
      <c r="P144" s="144">
        <f t="shared" si="11"/>
        <v>0</v>
      </c>
      <c r="Q144" s="144">
        <v>0</v>
      </c>
      <c r="R144" s="144">
        <f t="shared" si="12"/>
        <v>0</v>
      </c>
      <c r="S144" s="144">
        <v>0</v>
      </c>
      <c r="T144" s="145">
        <f t="shared" si="13"/>
        <v>0</v>
      </c>
      <c r="AR144" s="146" t="s">
        <v>82</v>
      </c>
      <c r="AT144" s="146" t="s">
        <v>143</v>
      </c>
      <c r="AU144" s="146" t="s">
        <v>74</v>
      </c>
      <c r="AY144" s="17" t="s">
        <v>141</v>
      </c>
      <c r="BE144" s="147">
        <f t="shared" si="14"/>
        <v>0</v>
      </c>
      <c r="BF144" s="147">
        <f t="shared" si="15"/>
        <v>0</v>
      </c>
      <c r="BG144" s="147">
        <f t="shared" si="16"/>
        <v>0</v>
      </c>
      <c r="BH144" s="147">
        <f t="shared" si="17"/>
        <v>0</v>
      </c>
      <c r="BI144" s="147">
        <f t="shared" si="18"/>
        <v>0</v>
      </c>
      <c r="BJ144" s="17" t="s">
        <v>74</v>
      </c>
      <c r="BK144" s="147">
        <f t="shared" si="19"/>
        <v>0</v>
      </c>
      <c r="BL144" s="17" t="s">
        <v>82</v>
      </c>
      <c r="BM144" s="146" t="s">
        <v>237</v>
      </c>
    </row>
    <row r="145" spans="2:65" s="1" customFormat="1" ht="16.5" customHeight="1">
      <c r="B145" s="133"/>
      <c r="C145" s="134" t="s">
        <v>7</v>
      </c>
      <c r="D145" s="134" t="s">
        <v>143</v>
      </c>
      <c r="E145" s="135" t="s">
        <v>354</v>
      </c>
      <c r="F145" s="136" t="s">
        <v>1386</v>
      </c>
      <c r="G145" s="137" t="s">
        <v>380</v>
      </c>
      <c r="H145" s="138">
        <v>570</v>
      </c>
      <c r="I145" s="139"/>
      <c r="J145" s="140">
        <f t="shared" si="10"/>
        <v>0</v>
      </c>
      <c r="K145" s="141"/>
      <c r="L145" s="32"/>
      <c r="M145" s="142" t="s">
        <v>1</v>
      </c>
      <c r="N145" s="143" t="s">
        <v>37</v>
      </c>
      <c r="P145" s="144">
        <f t="shared" si="11"/>
        <v>0</v>
      </c>
      <c r="Q145" s="144">
        <v>0</v>
      </c>
      <c r="R145" s="144">
        <f t="shared" si="12"/>
        <v>0</v>
      </c>
      <c r="S145" s="144">
        <v>0</v>
      </c>
      <c r="T145" s="145">
        <f t="shared" si="13"/>
        <v>0</v>
      </c>
      <c r="AR145" s="146" t="s">
        <v>82</v>
      </c>
      <c r="AT145" s="146" t="s">
        <v>143</v>
      </c>
      <c r="AU145" s="146" t="s">
        <v>74</v>
      </c>
      <c r="AY145" s="17" t="s">
        <v>141</v>
      </c>
      <c r="BE145" s="147">
        <f t="shared" si="14"/>
        <v>0</v>
      </c>
      <c r="BF145" s="147">
        <f t="shared" si="15"/>
        <v>0</v>
      </c>
      <c r="BG145" s="147">
        <f t="shared" si="16"/>
        <v>0</v>
      </c>
      <c r="BH145" s="147">
        <f t="shared" si="17"/>
        <v>0</v>
      </c>
      <c r="BI145" s="147">
        <f t="shared" si="18"/>
        <v>0</v>
      </c>
      <c r="BJ145" s="17" t="s">
        <v>74</v>
      </c>
      <c r="BK145" s="147">
        <f t="shared" si="19"/>
        <v>0</v>
      </c>
      <c r="BL145" s="17" t="s">
        <v>82</v>
      </c>
      <c r="BM145" s="146" t="s">
        <v>244</v>
      </c>
    </row>
    <row r="146" spans="2:65" s="1" customFormat="1" ht="16.5" customHeight="1">
      <c r="B146" s="133"/>
      <c r="C146" s="134" t="s">
        <v>187</v>
      </c>
      <c r="D146" s="134" t="s">
        <v>143</v>
      </c>
      <c r="E146" s="135" t="s">
        <v>232</v>
      </c>
      <c r="F146" s="136" t="s">
        <v>1387</v>
      </c>
      <c r="G146" s="137" t="s">
        <v>380</v>
      </c>
      <c r="H146" s="138">
        <v>120</v>
      </c>
      <c r="I146" s="139"/>
      <c r="J146" s="140">
        <f t="shared" si="10"/>
        <v>0</v>
      </c>
      <c r="K146" s="141"/>
      <c r="L146" s="32"/>
      <c r="M146" s="142" t="s">
        <v>1</v>
      </c>
      <c r="N146" s="143" t="s">
        <v>37</v>
      </c>
      <c r="P146" s="144">
        <f t="shared" si="11"/>
        <v>0</v>
      </c>
      <c r="Q146" s="144">
        <v>0</v>
      </c>
      <c r="R146" s="144">
        <f t="shared" si="12"/>
        <v>0</v>
      </c>
      <c r="S146" s="144">
        <v>0</v>
      </c>
      <c r="T146" s="145">
        <f t="shared" si="13"/>
        <v>0</v>
      </c>
      <c r="AR146" s="146" t="s">
        <v>82</v>
      </c>
      <c r="AT146" s="146" t="s">
        <v>143</v>
      </c>
      <c r="AU146" s="146" t="s">
        <v>74</v>
      </c>
      <c r="AY146" s="17" t="s">
        <v>141</v>
      </c>
      <c r="BE146" s="147">
        <f t="shared" si="14"/>
        <v>0</v>
      </c>
      <c r="BF146" s="147">
        <f t="shared" si="15"/>
        <v>0</v>
      </c>
      <c r="BG146" s="147">
        <f t="shared" si="16"/>
        <v>0</v>
      </c>
      <c r="BH146" s="147">
        <f t="shared" si="17"/>
        <v>0</v>
      </c>
      <c r="BI146" s="147">
        <f t="shared" si="18"/>
        <v>0</v>
      </c>
      <c r="BJ146" s="17" t="s">
        <v>74</v>
      </c>
      <c r="BK146" s="147">
        <f t="shared" si="19"/>
        <v>0</v>
      </c>
      <c r="BL146" s="17" t="s">
        <v>82</v>
      </c>
      <c r="BM146" s="146" t="s">
        <v>248</v>
      </c>
    </row>
    <row r="147" spans="2:65" s="1" customFormat="1" ht="24.15" customHeight="1">
      <c r="B147" s="133"/>
      <c r="C147" s="134" t="s">
        <v>250</v>
      </c>
      <c r="D147" s="134" t="s">
        <v>143</v>
      </c>
      <c r="E147" s="135" t="s">
        <v>363</v>
      </c>
      <c r="F147" s="136" t="s">
        <v>1388</v>
      </c>
      <c r="G147" s="137" t="s">
        <v>1362</v>
      </c>
      <c r="H147" s="138">
        <v>12</v>
      </c>
      <c r="I147" s="139"/>
      <c r="J147" s="140">
        <f t="shared" si="10"/>
        <v>0</v>
      </c>
      <c r="K147" s="141"/>
      <c r="L147" s="32"/>
      <c r="M147" s="142" t="s">
        <v>1</v>
      </c>
      <c r="N147" s="143" t="s">
        <v>37</v>
      </c>
      <c r="P147" s="144">
        <f t="shared" si="11"/>
        <v>0</v>
      </c>
      <c r="Q147" s="144">
        <v>0</v>
      </c>
      <c r="R147" s="144">
        <f t="shared" si="12"/>
        <v>0</v>
      </c>
      <c r="S147" s="144">
        <v>0</v>
      </c>
      <c r="T147" s="145">
        <f t="shared" si="13"/>
        <v>0</v>
      </c>
      <c r="AR147" s="146" t="s">
        <v>82</v>
      </c>
      <c r="AT147" s="146" t="s">
        <v>143</v>
      </c>
      <c r="AU147" s="146" t="s">
        <v>74</v>
      </c>
      <c r="AY147" s="17" t="s">
        <v>141</v>
      </c>
      <c r="BE147" s="147">
        <f t="shared" si="14"/>
        <v>0</v>
      </c>
      <c r="BF147" s="147">
        <f t="shared" si="15"/>
        <v>0</v>
      </c>
      <c r="BG147" s="147">
        <f t="shared" si="16"/>
        <v>0</v>
      </c>
      <c r="BH147" s="147">
        <f t="shared" si="17"/>
        <v>0</v>
      </c>
      <c r="BI147" s="147">
        <f t="shared" si="18"/>
        <v>0</v>
      </c>
      <c r="BJ147" s="17" t="s">
        <v>74</v>
      </c>
      <c r="BK147" s="147">
        <f t="shared" si="19"/>
        <v>0</v>
      </c>
      <c r="BL147" s="17" t="s">
        <v>82</v>
      </c>
      <c r="BM147" s="146" t="s">
        <v>253</v>
      </c>
    </row>
    <row r="148" spans="2:65" s="1" customFormat="1" ht="24.15" customHeight="1">
      <c r="B148" s="133"/>
      <c r="C148" s="134" t="s">
        <v>191</v>
      </c>
      <c r="D148" s="134" t="s">
        <v>143</v>
      </c>
      <c r="E148" s="135" t="s">
        <v>237</v>
      </c>
      <c r="F148" s="136" t="s">
        <v>1389</v>
      </c>
      <c r="G148" s="137" t="s">
        <v>1362</v>
      </c>
      <c r="H148" s="138">
        <v>17</v>
      </c>
      <c r="I148" s="139"/>
      <c r="J148" s="140">
        <f t="shared" si="10"/>
        <v>0</v>
      </c>
      <c r="K148" s="141"/>
      <c r="L148" s="32"/>
      <c r="M148" s="142" t="s">
        <v>1</v>
      </c>
      <c r="N148" s="143" t="s">
        <v>37</v>
      </c>
      <c r="P148" s="144">
        <f t="shared" si="11"/>
        <v>0</v>
      </c>
      <c r="Q148" s="144">
        <v>0</v>
      </c>
      <c r="R148" s="144">
        <f t="shared" si="12"/>
        <v>0</v>
      </c>
      <c r="S148" s="144">
        <v>0</v>
      </c>
      <c r="T148" s="145">
        <f t="shared" si="13"/>
        <v>0</v>
      </c>
      <c r="AR148" s="146" t="s">
        <v>82</v>
      </c>
      <c r="AT148" s="146" t="s">
        <v>143</v>
      </c>
      <c r="AU148" s="146" t="s">
        <v>74</v>
      </c>
      <c r="AY148" s="17" t="s">
        <v>141</v>
      </c>
      <c r="BE148" s="147">
        <f t="shared" si="14"/>
        <v>0</v>
      </c>
      <c r="BF148" s="147">
        <f t="shared" si="15"/>
        <v>0</v>
      </c>
      <c r="BG148" s="147">
        <f t="shared" si="16"/>
        <v>0</v>
      </c>
      <c r="BH148" s="147">
        <f t="shared" si="17"/>
        <v>0</v>
      </c>
      <c r="BI148" s="147">
        <f t="shared" si="18"/>
        <v>0</v>
      </c>
      <c r="BJ148" s="17" t="s">
        <v>74</v>
      </c>
      <c r="BK148" s="147">
        <f t="shared" si="19"/>
        <v>0</v>
      </c>
      <c r="BL148" s="17" t="s">
        <v>82</v>
      </c>
      <c r="BM148" s="146" t="s">
        <v>257</v>
      </c>
    </row>
    <row r="149" spans="2:65" s="1" customFormat="1" ht="24.15" customHeight="1">
      <c r="B149" s="133"/>
      <c r="C149" s="134" t="s">
        <v>260</v>
      </c>
      <c r="D149" s="134" t="s">
        <v>143</v>
      </c>
      <c r="E149" s="135" t="s">
        <v>377</v>
      </c>
      <c r="F149" s="136" t="s">
        <v>1390</v>
      </c>
      <c r="G149" s="137" t="s">
        <v>1362</v>
      </c>
      <c r="H149" s="138">
        <v>17</v>
      </c>
      <c r="I149" s="139"/>
      <c r="J149" s="140">
        <f t="shared" si="10"/>
        <v>0</v>
      </c>
      <c r="K149" s="141"/>
      <c r="L149" s="32"/>
      <c r="M149" s="142" t="s">
        <v>1</v>
      </c>
      <c r="N149" s="143" t="s">
        <v>37</v>
      </c>
      <c r="P149" s="144">
        <f t="shared" si="11"/>
        <v>0</v>
      </c>
      <c r="Q149" s="144">
        <v>0</v>
      </c>
      <c r="R149" s="144">
        <f t="shared" si="12"/>
        <v>0</v>
      </c>
      <c r="S149" s="144">
        <v>0</v>
      </c>
      <c r="T149" s="145">
        <f t="shared" si="13"/>
        <v>0</v>
      </c>
      <c r="AR149" s="146" t="s">
        <v>82</v>
      </c>
      <c r="AT149" s="146" t="s">
        <v>143</v>
      </c>
      <c r="AU149" s="146" t="s">
        <v>74</v>
      </c>
      <c r="AY149" s="17" t="s">
        <v>141</v>
      </c>
      <c r="BE149" s="147">
        <f t="shared" si="14"/>
        <v>0</v>
      </c>
      <c r="BF149" s="147">
        <f t="shared" si="15"/>
        <v>0</v>
      </c>
      <c r="BG149" s="147">
        <f t="shared" si="16"/>
        <v>0</v>
      </c>
      <c r="BH149" s="147">
        <f t="shared" si="17"/>
        <v>0</v>
      </c>
      <c r="BI149" s="147">
        <f t="shared" si="18"/>
        <v>0</v>
      </c>
      <c r="BJ149" s="17" t="s">
        <v>74</v>
      </c>
      <c r="BK149" s="147">
        <f t="shared" si="19"/>
        <v>0</v>
      </c>
      <c r="BL149" s="17" t="s">
        <v>82</v>
      </c>
      <c r="BM149" s="146" t="s">
        <v>263</v>
      </c>
    </row>
    <row r="150" spans="2:65" s="1" customFormat="1" ht="16.5" customHeight="1">
      <c r="B150" s="133"/>
      <c r="C150" s="134" t="s">
        <v>195</v>
      </c>
      <c r="D150" s="134" t="s">
        <v>143</v>
      </c>
      <c r="E150" s="135" t="s">
        <v>244</v>
      </c>
      <c r="F150" s="136" t="s">
        <v>1391</v>
      </c>
      <c r="G150" s="137" t="s">
        <v>380</v>
      </c>
      <c r="H150" s="138">
        <v>50</v>
      </c>
      <c r="I150" s="139"/>
      <c r="J150" s="140">
        <f t="shared" si="10"/>
        <v>0</v>
      </c>
      <c r="K150" s="141"/>
      <c r="L150" s="32"/>
      <c r="M150" s="142" t="s">
        <v>1</v>
      </c>
      <c r="N150" s="143" t="s">
        <v>37</v>
      </c>
      <c r="P150" s="144">
        <f t="shared" si="11"/>
        <v>0</v>
      </c>
      <c r="Q150" s="144">
        <v>0</v>
      </c>
      <c r="R150" s="144">
        <f t="shared" si="12"/>
        <v>0</v>
      </c>
      <c r="S150" s="144">
        <v>0</v>
      </c>
      <c r="T150" s="145">
        <f t="shared" si="13"/>
        <v>0</v>
      </c>
      <c r="AR150" s="146" t="s">
        <v>82</v>
      </c>
      <c r="AT150" s="146" t="s">
        <v>143</v>
      </c>
      <c r="AU150" s="146" t="s">
        <v>74</v>
      </c>
      <c r="AY150" s="17" t="s">
        <v>141</v>
      </c>
      <c r="BE150" s="147">
        <f t="shared" si="14"/>
        <v>0</v>
      </c>
      <c r="BF150" s="147">
        <f t="shared" si="15"/>
        <v>0</v>
      </c>
      <c r="BG150" s="147">
        <f t="shared" si="16"/>
        <v>0</v>
      </c>
      <c r="BH150" s="147">
        <f t="shared" si="17"/>
        <v>0</v>
      </c>
      <c r="BI150" s="147">
        <f t="shared" si="18"/>
        <v>0</v>
      </c>
      <c r="BJ150" s="17" t="s">
        <v>74</v>
      </c>
      <c r="BK150" s="147">
        <f t="shared" si="19"/>
        <v>0</v>
      </c>
      <c r="BL150" s="17" t="s">
        <v>82</v>
      </c>
      <c r="BM150" s="146" t="s">
        <v>280</v>
      </c>
    </row>
    <row r="151" spans="2:65" s="1" customFormat="1" ht="16.5" customHeight="1">
      <c r="B151" s="133"/>
      <c r="C151" s="134" t="s">
        <v>284</v>
      </c>
      <c r="D151" s="134" t="s">
        <v>143</v>
      </c>
      <c r="E151" s="135" t="s">
        <v>387</v>
      </c>
      <c r="F151" s="136" t="s">
        <v>1392</v>
      </c>
      <c r="G151" s="137" t="s">
        <v>380</v>
      </c>
      <c r="H151" s="138">
        <v>70</v>
      </c>
      <c r="I151" s="139"/>
      <c r="J151" s="140">
        <f t="shared" si="10"/>
        <v>0</v>
      </c>
      <c r="K151" s="141"/>
      <c r="L151" s="32"/>
      <c r="M151" s="142" t="s">
        <v>1</v>
      </c>
      <c r="N151" s="143" t="s">
        <v>37</v>
      </c>
      <c r="P151" s="144">
        <f t="shared" si="11"/>
        <v>0</v>
      </c>
      <c r="Q151" s="144">
        <v>0</v>
      </c>
      <c r="R151" s="144">
        <f t="shared" si="12"/>
        <v>0</v>
      </c>
      <c r="S151" s="144">
        <v>0</v>
      </c>
      <c r="T151" s="145">
        <f t="shared" si="13"/>
        <v>0</v>
      </c>
      <c r="AR151" s="146" t="s">
        <v>82</v>
      </c>
      <c r="AT151" s="146" t="s">
        <v>143</v>
      </c>
      <c r="AU151" s="146" t="s">
        <v>74</v>
      </c>
      <c r="AY151" s="17" t="s">
        <v>141</v>
      </c>
      <c r="BE151" s="147">
        <f t="shared" si="14"/>
        <v>0</v>
      </c>
      <c r="BF151" s="147">
        <f t="shared" si="15"/>
        <v>0</v>
      </c>
      <c r="BG151" s="147">
        <f t="shared" si="16"/>
        <v>0</v>
      </c>
      <c r="BH151" s="147">
        <f t="shared" si="17"/>
        <v>0</v>
      </c>
      <c r="BI151" s="147">
        <f t="shared" si="18"/>
        <v>0</v>
      </c>
      <c r="BJ151" s="17" t="s">
        <v>74</v>
      </c>
      <c r="BK151" s="147">
        <f t="shared" si="19"/>
        <v>0</v>
      </c>
      <c r="BL151" s="17" t="s">
        <v>82</v>
      </c>
      <c r="BM151" s="146" t="s">
        <v>287</v>
      </c>
    </row>
    <row r="152" spans="2:65" s="1" customFormat="1" ht="16.5" customHeight="1">
      <c r="B152" s="133"/>
      <c r="C152" s="134" t="s">
        <v>199</v>
      </c>
      <c r="D152" s="134" t="s">
        <v>143</v>
      </c>
      <c r="E152" s="135" t="s">
        <v>248</v>
      </c>
      <c r="F152" s="136" t="s">
        <v>1393</v>
      </c>
      <c r="G152" s="137" t="s">
        <v>1362</v>
      </c>
      <c r="H152" s="138">
        <v>39</v>
      </c>
      <c r="I152" s="139"/>
      <c r="J152" s="140">
        <f t="shared" si="10"/>
        <v>0</v>
      </c>
      <c r="K152" s="141"/>
      <c r="L152" s="32"/>
      <c r="M152" s="142" t="s">
        <v>1</v>
      </c>
      <c r="N152" s="143" t="s">
        <v>37</v>
      </c>
      <c r="P152" s="144">
        <f t="shared" si="11"/>
        <v>0</v>
      </c>
      <c r="Q152" s="144">
        <v>0</v>
      </c>
      <c r="R152" s="144">
        <f t="shared" si="12"/>
        <v>0</v>
      </c>
      <c r="S152" s="144">
        <v>0</v>
      </c>
      <c r="T152" s="145">
        <f t="shared" si="13"/>
        <v>0</v>
      </c>
      <c r="AR152" s="146" t="s">
        <v>82</v>
      </c>
      <c r="AT152" s="146" t="s">
        <v>143</v>
      </c>
      <c r="AU152" s="146" t="s">
        <v>74</v>
      </c>
      <c r="AY152" s="17" t="s">
        <v>141</v>
      </c>
      <c r="BE152" s="147">
        <f t="shared" si="14"/>
        <v>0</v>
      </c>
      <c r="BF152" s="147">
        <f t="shared" si="15"/>
        <v>0</v>
      </c>
      <c r="BG152" s="147">
        <f t="shared" si="16"/>
        <v>0</v>
      </c>
      <c r="BH152" s="147">
        <f t="shared" si="17"/>
        <v>0</v>
      </c>
      <c r="BI152" s="147">
        <f t="shared" si="18"/>
        <v>0</v>
      </c>
      <c r="BJ152" s="17" t="s">
        <v>74</v>
      </c>
      <c r="BK152" s="147">
        <f t="shared" si="19"/>
        <v>0</v>
      </c>
      <c r="BL152" s="17" t="s">
        <v>82</v>
      </c>
      <c r="BM152" s="146" t="s">
        <v>290</v>
      </c>
    </row>
    <row r="153" spans="2:65" s="1" customFormat="1" ht="16.5" customHeight="1">
      <c r="B153" s="133"/>
      <c r="C153" s="134" t="s">
        <v>293</v>
      </c>
      <c r="D153" s="134" t="s">
        <v>143</v>
      </c>
      <c r="E153" s="135" t="s">
        <v>396</v>
      </c>
      <c r="F153" s="136" t="s">
        <v>1394</v>
      </c>
      <c r="G153" s="137" t="s">
        <v>1369</v>
      </c>
      <c r="H153" s="138">
        <v>4</v>
      </c>
      <c r="I153" s="139"/>
      <c r="J153" s="140">
        <f t="shared" si="10"/>
        <v>0</v>
      </c>
      <c r="K153" s="141"/>
      <c r="L153" s="32"/>
      <c r="M153" s="142" t="s">
        <v>1</v>
      </c>
      <c r="N153" s="143" t="s">
        <v>37</v>
      </c>
      <c r="P153" s="144">
        <f t="shared" si="11"/>
        <v>0</v>
      </c>
      <c r="Q153" s="144">
        <v>0</v>
      </c>
      <c r="R153" s="144">
        <f t="shared" si="12"/>
        <v>0</v>
      </c>
      <c r="S153" s="144">
        <v>0</v>
      </c>
      <c r="T153" s="145">
        <f t="shared" si="13"/>
        <v>0</v>
      </c>
      <c r="AR153" s="146" t="s">
        <v>82</v>
      </c>
      <c r="AT153" s="146" t="s">
        <v>143</v>
      </c>
      <c r="AU153" s="146" t="s">
        <v>74</v>
      </c>
      <c r="AY153" s="17" t="s">
        <v>141</v>
      </c>
      <c r="BE153" s="147">
        <f t="shared" si="14"/>
        <v>0</v>
      </c>
      <c r="BF153" s="147">
        <f t="shared" si="15"/>
        <v>0</v>
      </c>
      <c r="BG153" s="147">
        <f t="shared" si="16"/>
        <v>0</v>
      </c>
      <c r="BH153" s="147">
        <f t="shared" si="17"/>
        <v>0</v>
      </c>
      <c r="BI153" s="147">
        <f t="shared" si="18"/>
        <v>0</v>
      </c>
      <c r="BJ153" s="17" t="s">
        <v>74</v>
      </c>
      <c r="BK153" s="147">
        <f t="shared" si="19"/>
        <v>0</v>
      </c>
      <c r="BL153" s="17" t="s">
        <v>82</v>
      </c>
      <c r="BM153" s="146" t="s">
        <v>296</v>
      </c>
    </row>
    <row r="154" spans="2:65" s="1" customFormat="1" ht="16.5" customHeight="1">
      <c r="B154" s="133"/>
      <c r="C154" s="134" t="s">
        <v>203</v>
      </c>
      <c r="D154" s="134" t="s">
        <v>143</v>
      </c>
      <c r="E154" s="135" t="s">
        <v>253</v>
      </c>
      <c r="F154" s="136" t="s">
        <v>1395</v>
      </c>
      <c r="G154" s="137" t="s">
        <v>1362</v>
      </c>
      <c r="H154" s="138">
        <v>6</v>
      </c>
      <c r="I154" s="139"/>
      <c r="J154" s="140">
        <f t="shared" si="10"/>
        <v>0</v>
      </c>
      <c r="K154" s="141"/>
      <c r="L154" s="32"/>
      <c r="M154" s="142" t="s">
        <v>1</v>
      </c>
      <c r="N154" s="143" t="s">
        <v>37</v>
      </c>
      <c r="P154" s="144">
        <f t="shared" si="11"/>
        <v>0</v>
      </c>
      <c r="Q154" s="144">
        <v>0</v>
      </c>
      <c r="R154" s="144">
        <f t="shared" si="12"/>
        <v>0</v>
      </c>
      <c r="S154" s="144">
        <v>0</v>
      </c>
      <c r="T154" s="145">
        <f t="shared" si="13"/>
        <v>0</v>
      </c>
      <c r="AR154" s="146" t="s">
        <v>82</v>
      </c>
      <c r="AT154" s="146" t="s">
        <v>143</v>
      </c>
      <c r="AU154" s="146" t="s">
        <v>74</v>
      </c>
      <c r="AY154" s="17" t="s">
        <v>141</v>
      </c>
      <c r="BE154" s="147">
        <f t="shared" si="14"/>
        <v>0</v>
      </c>
      <c r="BF154" s="147">
        <f t="shared" si="15"/>
        <v>0</v>
      </c>
      <c r="BG154" s="147">
        <f t="shared" si="16"/>
        <v>0</v>
      </c>
      <c r="BH154" s="147">
        <f t="shared" si="17"/>
        <v>0</v>
      </c>
      <c r="BI154" s="147">
        <f t="shared" si="18"/>
        <v>0</v>
      </c>
      <c r="BJ154" s="17" t="s">
        <v>74</v>
      </c>
      <c r="BK154" s="147">
        <f t="shared" si="19"/>
        <v>0</v>
      </c>
      <c r="BL154" s="17" t="s">
        <v>82</v>
      </c>
      <c r="BM154" s="146" t="s">
        <v>303</v>
      </c>
    </row>
    <row r="155" spans="2:65" s="1" customFormat="1" ht="33" customHeight="1">
      <c r="B155" s="133"/>
      <c r="C155" s="134" t="s">
        <v>322</v>
      </c>
      <c r="D155" s="134" t="s">
        <v>143</v>
      </c>
      <c r="E155" s="135" t="s">
        <v>406</v>
      </c>
      <c r="F155" s="136" t="s">
        <v>1396</v>
      </c>
      <c r="G155" s="137" t="s">
        <v>1362</v>
      </c>
      <c r="H155" s="138">
        <v>1</v>
      </c>
      <c r="I155" s="139"/>
      <c r="J155" s="140">
        <f t="shared" si="10"/>
        <v>0</v>
      </c>
      <c r="K155" s="141"/>
      <c r="L155" s="32"/>
      <c r="M155" s="142" t="s">
        <v>1</v>
      </c>
      <c r="N155" s="143" t="s">
        <v>37</v>
      </c>
      <c r="P155" s="144">
        <f t="shared" si="11"/>
        <v>0</v>
      </c>
      <c r="Q155" s="144">
        <v>0</v>
      </c>
      <c r="R155" s="144">
        <f t="shared" si="12"/>
        <v>0</v>
      </c>
      <c r="S155" s="144">
        <v>0</v>
      </c>
      <c r="T155" s="145">
        <f t="shared" si="13"/>
        <v>0</v>
      </c>
      <c r="AR155" s="146" t="s">
        <v>82</v>
      </c>
      <c r="AT155" s="146" t="s">
        <v>143</v>
      </c>
      <c r="AU155" s="146" t="s">
        <v>74</v>
      </c>
      <c r="AY155" s="17" t="s">
        <v>141</v>
      </c>
      <c r="BE155" s="147">
        <f t="shared" si="14"/>
        <v>0</v>
      </c>
      <c r="BF155" s="147">
        <f t="shared" si="15"/>
        <v>0</v>
      </c>
      <c r="BG155" s="147">
        <f t="shared" si="16"/>
        <v>0</v>
      </c>
      <c r="BH155" s="147">
        <f t="shared" si="17"/>
        <v>0</v>
      </c>
      <c r="BI155" s="147">
        <f t="shared" si="18"/>
        <v>0</v>
      </c>
      <c r="BJ155" s="17" t="s">
        <v>74</v>
      </c>
      <c r="BK155" s="147">
        <f t="shared" si="19"/>
        <v>0</v>
      </c>
      <c r="BL155" s="17" t="s">
        <v>82</v>
      </c>
      <c r="BM155" s="146" t="s">
        <v>325</v>
      </c>
    </row>
    <row r="156" spans="2:65" s="1" customFormat="1" ht="16.5" customHeight="1">
      <c r="B156" s="133"/>
      <c r="C156" s="134" t="s">
        <v>209</v>
      </c>
      <c r="D156" s="134" t="s">
        <v>143</v>
      </c>
      <c r="E156" s="135" t="s">
        <v>257</v>
      </c>
      <c r="F156" s="136" t="s">
        <v>1397</v>
      </c>
      <c r="G156" s="137" t="s">
        <v>662</v>
      </c>
      <c r="H156" s="138">
        <v>1</v>
      </c>
      <c r="I156" s="139"/>
      <c r="J156" s="140">
        <f t="shared" si="10"/>
        <v>0</v>
      </c>
      <c r="K156" s="141"/>
      <c r="L156" s="32"/>
      <c r="M156" s="142" t="s">
        <v>1</v>
      </c>
      <c r="N156" s="143" t="s">
        <v>37</v>
      </c>
      <c r="P156" s="144">
        <f t="shared" si="11"/>
        <v>0</v>
      </c>
      <c r="Q156" s="144">
        <v>0</v>
      </c>
      <c r="R156" s="144">
        <f t="shared" si="12"/>
        <v>0</v>
      </c>
      <c r="S156" s="144">
        <v>0</v>
      </c>
      <c r="T156" s="145">
        <f t="shared" si="13"/>
        <v>0</v>
      </c>
      <c r="AR156" s="146" t="s">
        <v>82</v>
      </c>
      <c r="AT156" s="146" t="s">
        <v>143</v>
      </c>
      <c r="AU156" s="146" t="s">
        <v>74</v>
      </c>
      <c r="AY156" s="17" t="s">
        <v>141</v>
      </c>
      <c r="BE156" s="147">
        <f t="shared" si="14"/>
        <v>0</v>
      </c>
      <c r="BF156" s="147">
        <f t="shared" si="15"/>
        <v>0</v>
      </c>
      <c r="BG156" s="147">
        <f t="shared" si="16"/>
        <v>0</v>
      </c>
      <c r="BH156" s="147">
        <f t="shared" si="17"/>
        <v>0</v>
      </c>
      <c r="BI156" s="147">
        <f t="shared" si="18"/>
        <v>0</v>
      </c>
      <c r="BJ156" s="17" t="s">
        <v>74</v>
      </c>
      <c r="BK156" s="147">
        <f t="shared" si="19"/>
        <v>0</v>
      </c>
      <c r="BL156" s="17" t="s">
        <v>82</v>
      </c>
      <c r="BM156" s="146" t="s">
        <v>330</v>
      </c>
    </row>
    <row r="157" spans="2:65" s="1" customFormat="1" ht="16.5" customHeight="1">
      <c r="B157" s="133"/>
      <c r="C157" s="134" t="s">
        <v>331</v>
      </c>
      <c r="D157" s="134" t="s">
        <v>143</v>
      </c>
      <c r="E157" s="135" t="s">
        <v>414</v>
      </c>
      <c r="F157" s="136" t="s">
        <v>1398</v>
      </c>
      <c r="G157" s="137" t="s">
        <v>662</v>
      </c>
      <c r="H157" s="138">
        <v>1</v>
      </c>
      <c r="I157" s="139"/>
      <c r="J157" s="140">
        <f t="shared" si="10"/>
        <v>0</v>
      </c>
      <c r="K157" s="141"/>
      <c r="L157" s="32"/>
      <c r="M157" s="142" t="s">
        <v>1</v>
      </c>
      <c r="N157" s="143" t="s">
        <v>37</v>
      </c>
      <c r="P157" s="144">
        <f t="shared" si="11"/>
        <v>0</v>
      </c>
      <c r="Q157" s="144">
        <v>0</v>
      </c>
      <c r="R157" s="144">
        <f t="shared" si="12"/>
        <v>0</v>
      </c>
      <c r="S157" s="144">
        <v>0</v>
      </c>
      <c r="T157" s="145">
        <f t="shared" si="13"/>
        <v>0</v>
      </c>
      <c r="AR157" s="146" t="s">
        <v>82</v>
      </c>
      <c r="AT157" s="146" t="s">
        <v>143</v>
      </c>
      <c r="AU157" s="146" t="s">
        <v>74</v>
      </c>
      <c r="AY157" s="17" t="s">
        <v>141</v>
      </c>
      <c r="BE157" s="147">
        <f t="shared" si="14"/>
        <v>0</v>
      </c>
      <c r="BF157" s="147">
        <f t="shared" si="15"/>
        <v>0</v>
      </c>
      <c r="BG157" s="147">
        <f t="shared" si="16"/>
        <v>0</v>
      </c>
      <c r="BH157" s="147">
        <f t="shared" si="17"/>
        <v>0</v>
      </c>
      <c r="BI157" s="147">
        <f t="shared" si="18"/>
        <v>0</v>
      </c>
      <c r="BJ157" s="17" t="s">
        <v>74</v>
      </c>
      <c r="BK157" s="147">
        <f t="shared" si="19"/>
        <v>0</v>
      </c>
      <c r="BL157" s="17" t="s">
        <v>82</v>
      </c>
      <c r="BM157" s="146" t="s">
        <v>334</v>
      </c>
    </row>
    <row r="158" spans="2:65" s="1" customFormat="1" ht="21.75" customHeight="1">
      <c r="B158" s="133"/>
      <c r="C158" s="134" t="s">
        <v>217</v>
      </c>
      <c r="D158" s="134" t="s">
        <v>143</v>
      </c>
      <c r="E158" s="135" t="s">
        <v>263</v>
      </c>
      <c r="F158" s="136" t="s">
        <v>1399</v>
      </c>
      <c r="G158" s="137" t="s">
        <v>662</v>
      </c>
      <c r="H158" s="138">
        <v>1</v>
      </c>
      <c r="I158" s="139"/>
      <c r="J158" s="140">
        <f t="shared" si="10"/>
        <v>0</v>
      </c>
      <c r="K158" s="141"/>
      <c r="L158" s="32"/>
      <c r="M158" s="142" t="s">
        <v>1</v>
      </c>
      <c r="N158" s="143" t="s">
        <v>37</v>
      </c>
      <c r="P158" s="144">
        <f t="shared" si="11"/>
        <v>0</v>
      </c>
      <c r="Q158" s="144">
        <v>0</v>
      </c>
      <c r="R158" s="144">
        <f t="shared" si="12"/>
        <v>0</v>
      </c>
      <c r="S158" s="144">
        <v>0</v>
      </c>
      <c r="T158" s="145">
        <f t="shared" si="13"/>
        <v>0</v>
      </c>
      <c r="AR158" s="146" t="s">
        <v>82</v>
      </c>
      <c r="AT158" s="146" t="s">
        <v>143</v>
      </c>
      <c r="AU158" s="146" t="s">
        <v>74</v>
      </c>
      <c r="AY158" s="17" t="s">
        <v>141</v>
      </c>
      <c r="BE158" s="147">
        <f t="shared" si="14"/>
        <v>0</v>
      </c>
      <c r="BF158" s="147">
        <f t="shared" si="15"/>
        <v>0</v>
      </c>
      <c r="BG158" s="147">
        <f t="shared" si="16"/>
        <v>0</v>
      </c>
      <c r="BH158" s="147">
        <f t="shared" si="17"/>
        <v>0</v>
      </c>
      <c r="BI158" s="147">
        <f t="shared" si="18"/>
        <v>0</v>
      </c>
      <c r="BJ158" s="17" t="s">
        <v>74</v>
      </c>
      <c r="BK158" s="147">
        <f t="shared" si="19"/>
        <v>0</v>
      </c>
      <c r="BL158" s="17" t="s">
        <v>82</v>
      </c>
      <c r="BM158" s="146" t="s">
        <v>340</v>
      </c>
    </row>
    <row r="159" spans="2:63" s="11" customFormat="1" ht="25.9" customHeight="1">
      <c r="B159" s="121"/>
      <c r="D159" s="122" t="s">
        <v>69</v>
      </c>
      <c r="E159" s="123" t="s">
        <v>429</v>
      </c>
      <c r="F159" s="123" t="s">
        <v>1400</v>
      </c>
      <c r="I159" s="124"/>
      <c r="J159" s="125">
        <f>BK159</f>
        <v>0</v>
      </c>
      <c r="L159" s="121"/>
      <c r="M159" s="126"/>
      <c r="P159" s="127">
        <f>SUM(P160:P169)</f>
        <v>0</v>
      </c>
      <c r="R159" s="127">
        <f>SUM(R160:R169)</f>
        <v>0</v>
      </c>
      <c r="T159" s="128">
        <f>SUM(T160:T169)</f>
        <v>0</v>
      </c>
      <c r="AR159" s="122" t="s">
        <v>74</v>
      </c>
      <c r="AT159" s="129" t="s">
        <v>69</v>
      </c>
      <c r="AU159" s="129" t="s">
        <v>70</v>
      </c>
      <c r="AY159" s="122" t="s">
        <v>141</v>
      </c>
      <c r="BK159" s="130">
        <f>SUM(BK160:BK169)</f>
        <v>0</v>
      </c>
    </row>
    <row r="160" spans="2:65" s="1" customFormat="1" ht="21.75" customHeight="1">
      <c r="B160" s="133"/>
      <c r="C160" s="134" t="s">
        <v>224</v>
      </c>
      <c r="D160" s="134" t="s">
        <v>143</v>
      </c>
      <c r="E160" s="135" t="s">
        <v>444</v>
      </c>
      <c r="F160" s="136" t="s">
        <v>1401</v>
      </c>
      <c r="G160" s="137" t="s">
        <v>1362</v>
      </c>
      <c r="H160" s="138">
        <v>2</v>
      </c>
      <c r="I160" s="139"/>
      <c r="J160" s="140">
        <f aca="true" t="shared" si="20" ref="J160:J169">ROUND(I160*H160,2)</f>
        <v>0</v>
      </c>
      <c r="K160" s="141"/>
      <c r="L160" s="32"/>
      <c r="M160" s="142" t="s">
        <v>1</v>
      </c>
      <c r="N160" s="143" t="s">
        <v>37</v>
      </c>
      <c r="P160" s="144">
        <f aca="true" t="shared" si="21" ref="P160:P169">O160*H160</f>
        <v>0</v>
      </c>
      <c r="Q160" s="144">
        <v>0</v>
      </c>
      <c r="R160" s="144">
        <f aca="true" t="shared" si="22" ref="R160:R169">Q160*H160</f>
        <v>0</v>
      </c>
      <c r="S160" s="144">
        <v>0</v>
      </c>
      <c r="T160" s="145">
        <f aca="true" t="shared" si="23" ref="T160:T169">S160*H160</f>
        <v>0</v>
      </c>
      <c r="AR160" s="146" t="s">
        <v>82</v>
      </c>
      <c r="AT160" s="146" t="s">
        <v>143</v>
      </c>
      <c r="AU160" s="146" t="s">
        <v>74</v>
      </c>
      <c r="AY160" s="17" t="s">
        <v>141</v>
      </c>
      <c r="BE160" s="147">
        <f aca="true" t="shared" si="24" ref="BE160:BE169">IF(N160="základní",J160,0)</f>
        <v>0</v>
      </c>
      <c r="BF160" s="147">
        <f aca="true" t="shared" si="25" ref="BF160:BF169">IF(N160="snížená",J160,0)</f>
        <v>0</v>
      </c>
      <c r="BG160" s="147">
        <f aca="true" t="shared" si="26" ref="BG160:BG169">IF(N160="zákl. přenesená",J160,0)</f>
        <v>0</v>
      </c>
      <c r="BH160" s="147">
        <f aca="true" t="shared" si="27" ref="BH160:BH169">IF(N160="sníž. přenesená",J160,0)</f>
        <v>0</v>
      </c>
      <c r="BI160" s="147">
        <f aca="true" t="shared" si="28" ref="BI160:BI169">IF(N160="nulová",J160,0)</f>
        <v>0</v>
      </c>
      <c r="BJ160" s="17" t="s">
        <v>74</v>
      </c>
      <c r="BK160" s="147">
        <f aca="true" t="shared" si="29" ref="BK160:BK169">ROUND(I160*H160,2)</f>
        <v>0</v>
      </c>
      <c r="BL160" s="17" t="s">
        <v>82</v>
      </c>
      <c r="BM160" s="146" t="s">
        <v>351</v>
      </c>
    </row>
    <row r="161" spans="2:65" s="1" customFormat="1" ht="16.5" customHeight="1">
      <c r="B161" s="133"/>
      <c r="C161" s="134" t="s">
        <v>232</v>
      </c>
      <c r="D161" s="134" t="s">
        <v>143</v>
      </c>
      <c r="E161" s="135" t="s">
        <v>458</v>
      </c>
      <c r="F161" s="136" t="s">
        <v>1579</v>
      </c>
      <c r="G161" s="137" t="s">
        <v>1362</v>
      </c>
      <c r="H161" s="138">
        <v>2</v>
      </c>
      <c r="I161" s="139"/>
      <c r="J161" s="140">
        <f t="shared" si="20"/>
        <v>0</v>
      </c>
      <c r="K161" s="141"/>
      <c r="L161" s="32"/>
      <c r="M161" s="142" t="s">
        <v>1</v>
      </c>
      <c r="N161" s="143" t="s">
        <v>37</v>
      </c>
      <c r="P161" s="144">
        <f t="shared" si="21"/>
        <v>0</v>
      </c>
      <c r="Q161" s="144">
        <v>0</v>
      </c>
      <c r="R161" s="144">
        <f t="shared" si="22"/>
        <v>0</v>
      </c>
      <c r="S161" s="144">
        <v>0</v>
      </c>
      <c r="T161" s="145">
        <f t="shared" si="23"/>
        <v>0</v>
      </c>
      <c r="AR161" s="146" t="s">
        <v>82</v>
      </c>
      <c r="AT161" s="146" t="s">
        <v>143</v>
      </c>
      <c r="AU161" s="146" t="s">
        <v>74</v>
      </c>
      <c r="AY161" s="17" t="s">
        <v>141</v>
      </c>
      <c r="BE161" s="147">
        <f t="shared" si="24"/>
        <v>0</v>
      </c>
      <c r="BF161" s="147">
        <f t="shared" si="25"/>
        <v>0</v>
      </c>
      <c r="BG161" s="147">
        <f t="shared" si="26"/>
        <v>0</v>
      </c>
      <c r="BH161" s="147">
        <f t="shared" si="27"/>
        <v>0</v>
      </c>
      <c r="BI161" s="147">
        <f t="shared" si="28"/>
        <v>0</v>
      </c>
      <c r="BJ161" s="17" t="s">
        <v>74</v>
      </c>
      <c r="BK161" s="147">
        <f t="shared" si="29"/>
        <v>0</v>
      </c>
      <c r="BL161" s="17" t="s">
        <v>82</v>
      </c>
      <c r="BM161" s="146" t="s">
        <v>362</v>
      </c>
    </row>
    <row r="162" spans="2:65" s="1" customFormat="1" ht="24.15" customHeight="1">
      <c r="B162" s="133"/>
      <c r="C162" s="134" t="s">
        <v>363</v>
      </c>
      <c r="D162" s="134" t="s">
        <v>143</v>
      </c>
      <c r="E162" s="135" t="s">
        <v>290</v>
      </c>
      <c r="F162" s="136" t="s">
        <v>1580</v>
      </c>
      <c r="G162" s="137" t="s">
        <v>1362</v>
      </c>
      <c r="H162" s="138">
        <v>1</v>
      </c>
      <c r="I162" s="139"/>
      <c r="J162" s="140">
        <f t="shared" si="20"/>
        <v>0</v>
      </c>
      <c r="K162" s="141"/>
      <c r="L162" s="32"/>
      <c r="M162" s="142" t="s">
        <v>1</v>
      </c>
      <c r="N162" s="143" t="s">
        <v>37</v>
      </c>
      <c r="P162" s="144">
        <f t="shared" si="21"/>
        <v>0</v>
      </c>
      <c r="Q162" s="144">
        <v>0</v>
      </c>
      <c r="R162" s="144">
        <f t="shared" si="22"/>
        <v>0</v>
      </c>
      <c r="S162" s="144">
        <v>0</v>
      </c>
      <c r="T162" s="145">
        <f t="shared" si="23"/>
        <v>0</v>
      </c>
      <c r="AR162" s="146" t="s">
        <v>82</v>
      </c>
      <c r="AT162" s="146" t="s">
        <v>143</v>
      </c>
      <c r="AU162" s="146" t="s">
        <v>74</v>
      </c>
      <c r="AY162" s="17" t="s">
        <v>141</v>
      </c>
      <c r="BE162" s="147">
        <f t="shared" si="24"/>
        <v>0</v>
      </c>
      <c r="BF162" s="147">
        <f t="shared" si="25"/>
        <v>0</v>
      </c>
      <c r="BG162" s="147">
        <f t="shared" si="26"/>
        <v>0</v>
      </c>
      <c r="BH162" s="147">
        <f t="shared" si="27"/>
        <v>0</v>
      </c>
      <c r="BI162" s="147">
        <f t="shared" si="28"/>
        <v>0</v>
      </c>
      <c r="BJ162" s="17" t="s">
        <v>74</v>
      </c>
      <c r="BK162" s="147">
        <f t="shared" si="29"/>
        <v>0</v>
      </c>
      <c r="BL162" s="17" t="s">
        <v>82</v>
      </c>
      <c r="BM162" s="146" t="s">
        <v>366</v>
      </c>
    </row>
    <row r="163" spans="2:65" s="1" customFormat="1" ht="16.5" customHeight="1">
      <c r="B163" s="133"/>
      <c r="C163" s="134" t="s">
        <v>237</v>
      </c>
      <c r="D163" s="134" t="s">
        <v>143</v>
      </c>
      <c r="E163" s="135" t="s">
        <v>474</v>
      </c>
      <c r="F163" s="136" t="s">
        <v>1402</v>
      </c>
      <c r="G163" s="137" t="s">
        <v>1362</v>
      </c>
      <c r="H163" s="138">
        <v>6</v>
      </c>
      <c r="I163" s="139"/>
      <c r="J163" s="140">
        <f t="shared" si="20"/>
        <v>0</v>
      </c>
      <c r="K163" s="141"/>
      <c r="L163" s="32"/>
      <c r="M163" s="142" t="s">
        <v>1</v>
      </c>
      <c r="N163" s="143" t="s">
        <v>37</v>
      </c>
      <c r="P163" s="144">
        <f t="shared" si="21"/>
        <v>0</v>
      </c>
      <c r="Q163" s="144">
        <v>0</v>
      </c>
      <c r="R163" s="144">
        <f t="shared" si="22"/>
        <v>0</v>
      </c>
      <c r="S163" s="144">
        <v>0</v>
      </c>
      <c r="T163" s="145">
        <f t="shared" si="23"/>
        <v>0</v>
      </c>
      <c r="AR163" s="146" t="s">
        <v>82</v>
      </c>
      <c r="AT163" s="146" t="s">
        <v>143</v>
      </c>
      <c r="AU163" s="146" t="s">
        <v>74</v>
      </c>
      <c r="AY163" s="17" t="s">
        <v>141</v>
      </c>
      <c r="BE163" s="147">
        <f t="shared" si="24"/>
        <v>0</v>
      </c>
      <c r="BF163" s="147">
        <f t="shared" si="25"/>
        <v>0</v>
      </c>
      <c r="BG163" s="147">
        <f t="shared" si="26"/>
        <v>0</v>
      </c>
      <c r="BH163" s="147">
        <f t="shared" si="27"/>
        <v>0</v>
      </c>
      <c r="BI163" s="147">
        <f t="shared" si="28"/>
        <v>0</v>
      </c>
      <c r="BJ163" s="17" t="s">
        <v>74</v>
      </c>
      <c r="BK163" s="147">
        <f t="shared" si="29"/>
        <v>0</v>
      </c>
      <c r="BL163" s="17" t="s">
        <v>82</v>
      </c>
      <c r="BM163" s="146" t="s">
        <v>371</v>
      </c>
    </row>
    <row r="164" spans="2:65" s="1" customFormat="1" ht="24.15" customHeight="1">
      <c r="B164" s="133"/>
      <c r="C164" s="134" t="s">
        <v>377</v>
      </c>
      <c r="D164" s="134" t="s">
        <v>143</v>
      </c>
      <c r="E164" s="135" t="s">
        <v>296</v>
      </c>
      <c r="F164" s="136" t="s">
        <v>1577</v>
      </c>
      <c r="G164" s="137" t="s">
        <v>380</v>
      </c>
      <c r="H164" s="138">
        <v>2400</v>
      </c>
      <c r="I164" s="139"/>
      <c r="J164" s="140">
        <f t="shared" si="20"/>
        <v>0</v>
      </c>
      <c r="K164" s="141"/>
      <c r="L164" s="32"/>
      <c r="M164" s="142" t="s">
        <v>1</v>
      </c>
      <c r="N164" s="143" t="s">
        <v>37</v>
      </c>
      <c r="P164" s="144">
        <f t="shared" si="21"/>
        <v>0</v>
      </c>
      <c r="Q164" s="144">
        <v>0</v>
      </c>
      <c r="R164" s="144">
        <f t="shared" si="22"/>
        <v>0</v>
      </c>
      <c r="S164" s="144">
        <v>0</v>
      </c>
      <c r="T164" s="145">
        <f t="shared" si="23"/>
        <v>0</v>
      </c>
      <c r="AR164" s="146" t="s">
        <v>82</v>
      </c>
      <c r="AT164" s="146" t="s">
        <v>143</v>
      </c>
      <c r="AU164" s="146" t="s">
        <v>74</v>
      </c>
      <c r="AY164" s="17" t="s">
        <v>141</v>
      </c>
      <c r="BE164" s="147">
        <f t="shared" si="24"/>
        <v>0</v>
      </c>
      <c r="BF164" s="147">
        <f t="shared" si="25"/>
        <v>0</v>
      </c>
      <c r="BG164" s="147">
        <f t="shared" si="26"/>
        <v>0</v>
      </c>
      <c r="BH164" s="147">
        <f t="shared" si="27"/>
        <v>0</v>
      </c>
      <c r="BI164" s="147">
        <f t="shared" si="28"/>
        <v>0</v>
      </c>
      <c r="BJ164" s="17" t="s">
        <v>74</v>
      </c>
      <c r="BK164" s="147">
        <f t="shared" si="29"/>
        <v>0</v>
      </c>
      <c r="BL164" s="17" t="s">
        <v>82</v>
      </c>
      <c r="BM164" s="146" t="s">
        <v>381</v>
      </c>
    </row>
    <row r="165" spans="2:65" s="1" customFormat="1" ht="24.15" customHeight="1">
      <c r="B165" s="133"/>
      <c r="C165" s="134" t="s">
        <v>244</v>
      </c>
      <c r="D165" s="134" t="s">
        <v>143</v>
      </c>
      <c r="E165" s="135" t="s">
        <v>485</v>
      </c>
      <c r="F165" s="136" t="s">
        <v>1578</v>
      </c>
      <c r="G165" s="137" t="s">
        <v>1362</v>
      </c>
      <c r="H165" s="138">
        <v>40</v>
      </c>
      <c r="I165" s="139"/>
      <c r="J165" s="140">
        <f t="shared" si="20"/>
        <v>0</v>
      </c>
      <c r="K165" s="141"/>
      <c r="L165" s="32"/>
      <c r="M165" s="142" t="s">
        <v>1</v>
      </c>
      <c r="N165" s="143" t="s">
        <v>37</v>
      </c>
      <c r="P165" s="144">
        <f t="shared" si="21"/>
        <v>0</v>
      </c>
      <c r="Q165" s="144">
        <v>0</v>
      </c>
      <c r="R165" s="144">
        <f t="shared" si="22"/>
        <v>0</v>
      </c>
      <c r="S165" s="144">
        <v>0</v>
      </c>
      <c r="T165" s="145">
        <f t="shared" si="23"/>
        <v>0</v>
      </c>
      <c r="AR165" s="146" t="s">
        <v>82</v>
      </c>
      <c r="AT165" s="146" t="s">
        <v>143</v>
      </c>
      <c r="AU165" s="146" t="s">
        <v>74</v>
      </c>
      <c r="AY165" s="17" t="s">
        <v>141</v>
      </c>
      <c r="BE165" s="147">
        <f t="shared" si="24"/>
        <v>0</v>
      </c>
      <c r="BF165" s="147">
        <f t="shared" si="25"/>
        <v>0</v>
      </c>
      <c r="BG165" s="147">
        <f t="shared" si="26"/>
        <v>0</v>
      </c>
      <c r="BH165" s="147">
        <f t="shared" si="27"/>
        <v>0</v>
      </c>
      <c r="BI165" s="147">
        <f t="shared" si="28"/>
        <v>0</v>
      </c>
      <c r="BJ165" s="17" t="s">
        <v>74</v>
      </c>
      <c r="BK165" s="147">
        <f t="shared" si="29"/>
        <v>0</v>
      </c>
      <c r="BL165" s="17" t="s">
        <v>82</v>
      </c>
      <c r="BM165" s="146" t="s">
        <v>386</v>
      </c>
    </row>
    <row r="166" spans="2:65" s="1" customFormat="1" ht="16.5" customHeight="1">
      <c r="B166" s="133"/>
      <c r="C166" s="134" t="s">
        <v>387</v>
      </c>
      <c r="D166" s="134" t="s">
        <v>143</v>
      </c>
      <c r="E166" s="135" t="s">
        <v>303</v>
      </c>
      <c r="F166" s="136" t="s">
        <v>1403</v>
      </c>
      <c r="G166" s="137" t="s">
        <v>1362</v>
      </c>
      <c r="H166" s="138">
        <v>160</v>
      </c>
      <c r="I166" s="139"/>
      <c r="J166" s="140">
        <f t="shared" si="20"/>
        <v>0</v>
      </c>
      <c r="K166" s="141"/>
      <c r="L166" s="32"/>
      <c r="M166" s="142" t="s">
        <v>1</v>
      </c>
      <c r="N166" s="143" t="s">
        <v>37</v>
      </c>
      <c r="P166" s="144">
        <f t="shared" si="21"/>
        <v>0</v>
      </c>
      <c r="Q166" s="144">
        <v>0</v>
      </c>
      <c r="R166" s="144">
        <f t="shared" si="22"/>
        <v>0</v>
      </c>
      <c r="S166" s="144">
        <v>0</v>
      </c>
      <c r="T166" s="145">
        <f t="shared" si="23"/>
        <v>0</v>
      </c>
      <c r="AR166" s="146" t="s">
        <v>82</v>
      </c>
      <c r="AT166" s="146" t="s">
        <v>143</v>
      </c>
      <c r="AU166" s="146" t="s">
        <v>74</v>
      </c>
      <c r="AY166" s="17" t="s">
        <v>141</v>
      </c>
      <c r="BE166" s="147">
        <f t="shared" si="24"/>
        <v>0</v>
      </c>
      <c r="BF166" s="147">
        <f t="shared" si="25"/>
        <v>0</v>
      </c>
      <c r="BG166" s="147">
        <f t="shared" si="26"/>
        <v>0</v>
      </c>
      <c r="BH166" s="147">
        <f t="shared" si="27"/>
        <v>0</v>
      </c>
      <c r="BI166" s="147">
        <f t="shared" si="28"/>
        <v>0</v>
      </c>
      <c r="BJ166" s="17" t="s">
        <v>74</v>
      </c>
      <c r="BK166" s="147">
        <f t="shared" si="29"/>
        <v>0</v>
      </c>
      <c r="BL166" s="17" t="s">
        <v>82</v>
      </c>
      <c r="BM166" s="146" t="s">
        <v>390</v>
      </c>
    </row>
    <row r="167" spans="2:65" s="1" customFormat="1" ht="21.75" customHeight="1">
      <c r="B167" s="133"/>
      <c r="C167" s="134" t="s">
        <v>396</v>
      </c>
      <c r="D167" s="134" t="s">
        <v>143</v>
      </c>
      <c r="E167" s="135" t="s">
        <v>325</v>
      </c>
      <c r="F167" s="136" t="s">
        <v>1404</v>
      </c>
      <c r="G167" s="137" t="s">
        <v>662</v>
      </c>
      <c r="H167" s="138">
        <v>1</v>
      </c>
      <c r="I167" s="139"/>
      <c r="J167" s="140">
        <f t="shared" si="20"/>
        <v>0</v>
      </c>
      <c r="K167" s="141"/>
      <c r="L167" s="32"/>
      <c r="M167" s="142" t="s">
        <v>1</v>
      </c>
      <c r="N167" s="143" t="s">
        <v>37</v>
      </c>
      <c r="P167" s="144">
        <f t="shared" si="21"/>
        <v>0</v>
      </c>
      <c r="Q167" s="144">
        <v>0</v>
      </c>
      <c r="R167" s="144">
        <f t="shared" si="22"/>
        <v>0</v>
      </c>
      <c r="S167" s="144">
        <v>0</v>
      </c>
      <c r="T167" s="145">
        <f t="shared" si="23"/>
        <v>0</v>
      </c>
      <c r="AR167" s="146" t="s">
        <v>82</v>
      </c>
      <c r="AT167" s="146" t="s">
        <v>143</v>
      </c>
      <c r="AU167" s="146" t="s">
        <v>74</v>
      </c>
      <c r="AY167" s="17" t="s">
        <v>141</v>
      </c>
      <c r="BE167" s="147">
        <f t="shared" si="24"/>
        <v>0</v>
      </c>
      <c r="BF167" s="147">
        <f t="shared" si="25"/>
        <v>0</v>
      </c>
      <c r="BG167" s="147">
        <f t="shared" si="26"/>
        <v>0</v>
      </c>
      <c r="BH167" s="147">
        <f t="shared" si="27"/>
        <v>0</v>
      </c>
      <c r="BI167" s="147">
        <f t="shared" si="28"/>
        <v>0</v>
      </c>
      <c r="BJ167" s="17" t="s">
        <v>74</v>
      </c>
      <c r="BK167" s="147">
        <f t="shared" si="29"/>
        <v>0</v>
      </c>
      <c r="BL167" s="17" t="s">
        <v>82</v>
      </c>
      <c r="BM167" s="146" t="s">
        <v>399</v>
      </c>
    </row>
    <row r="168" spans="2:65" s="1" customFormat="1" ht="24.15" customHeight="1">
      <c r="B168" s="133"/>
      <c r="C168" s="134" t="s">
        <v>406</v>
      </c>
      <c r="D168" s="134" t="s">
        <v>143</v>
      </c>
      <c r="E168" s="135" t="s">
        <v>1405</v>
      </c>
      <c r="F168" s="136" t="s">
        <v>1406</v>
      </c>
      <c r="G168" s="137" t="s">
        <v>1369</v>
      </c>
      <c r="H168" s="138">
        <v>8</v>
      </c>
      <c r="I168" s="139"/>
      <c r="J168" s="140">
        <f t="shared" si="20"/>
        <v>0</v>
      </c>
      <c r="K168" s="141"/>
      <c r="L168" s="32"/>
      <c r="M168" s="142" t="s">
        <v>1</v>
      </c>
      <c r="N168" s="143" t="s">
        <v>37</v>
      </c>
      <c r="P168" s="144">
        <f t="shared" si="21"/>
        <v>0</v>
      </c>
      <c r="Q168" s="144">
        <v>0</v>
      </c>
      <c r="R168" s="144">
        <f t="shared" si="22"/>
        <v>0</v>
      </c>
      <c r="S168" s="144">
        <v>0</v>
      </c>
      <c r="T168" s="145">
        <f t="shared" si="23"/>
        <v>0</v>
      </c>
      <c r="AR168" s="146" t="s">
        <v>82</v>
      </c>
      <c r="AT168" s="146" t="s">
        <v>143</v>
      </c>
      <c r="AU168" s="146" t="s">
        <v>74</v>
      </c>
      <c r="AY168" s="17" t="s">
        <v>141</v>
      </c>
      <c r="BE168" s="147">
        <f t="shared" si="24"/>
        <v>0</v>
      </c>
      <c r="BF168" s="147">
        <f t="shared" si="25"/>
        <v>0</v>
      </c>
      <c r="BG168" s="147">
        <f t="shared" si="26"/>
        <v>0</v>
      </c>
      <c r="BH168" s="147">
        <f t="shared" si="27"/>
        <v>0</v>
      </c>
      <c r="BI168" s="147">
        <f t="shared" si="28"/>
        <v>0</v>
      </c>
      <c r="BJ168" s="17" t="s">
        <v>74</v>
      </c>
      <c r="BK168" s="147">
        <f t="shared" si="29"/>
        <v>0</v>
      </c>
      <c r="BL168" s="17" t="s">
        <v>82</v>
      </c>
      <c r="BM168" s="146" t="s">
        <v>409</v>
      </c>
    </row>
    <row r="169" spans="2:65" s="1" customFormat="1" ht="16.5" customHeight="1">
      <c r="B169" s="133"/>
      <c r="C169" s="134" t="s">
        <v>257</v>
      </c>
      <c r="D169" s="134" t="s">
        <v>143</v>
      </c>
      <c r="E169" s="135" t="s">
        <v>330</v>
      </c>
      <c r="F169" s="136" t="s">
        <v>1407</v>
      </c>
      <c r="G169" s="137" t="s">
        <v>1362</v>
      </c>
      <c r="H169" s="138">
        <v>102</v>
      </c>
      <c r="I169" s="139"/>
      <c r="J169" s="140">
        <f t="shared" si="20"/>
        <v>0</v>
      </c>
      <c r="K169" s="141"/>
      <c r="L169" s="32"/>
      <c r="M169" s="142" t="s">
        <v>1</v>
      </c>
      <c r="N169" s="143" t="s">
        <v>37</v>
      </c>
      <c r="P169" s="144">
        <f t="shared" si="21"/>
        <v>0</v>
      </c>
      <c r="Q169" s="144">
        <v>0</v>
      </c>
      <c r="R169" s="144">
        <f t="shared" si="22"/>
        <v>0</v>
      </c>
      <c r="S169" s="144">
        <v>0</v>
      </c>
      <c r="T169" s="145">
        <f t="shared" si="23"/>
        <v>0</v>
      </c>
      <c r="AR169" s="146" t="s">
        <v>82</v>
      </c>
      <c r="AT169" s="146" t="s">
        <v>143</v>
      </c>
      <c r="AU169" s="146" t="s">
        <v>74</v>
      </c>
      <c r="AY169" s="17" t="s">
        <v>141</v>
      </c>
      <c r="BE169" s="147">
        <f t="shared" si="24"/>
        <v>0</v>
      </c>
      <c r="BF169" s="147">
        <f t="shared" si="25"/>
        <v>0</v>
      </c>
      <c r="BG169" s="147">
        <f t="shared" si="26"/>
        <v>0</v>
      </c>
      <c r="BH169" s="147">
        <f t="shared" si="27"/>
        <v>0</v>
      </c>
      <c r="BI169" s="147">
        <f t="shared" si="28"/>
        <v>0</v>
      </c>
      <c r="BJ169" s="17" t="s">
        <v>74</v>
      </c>
      <c r="BK169" s="147">
        <f t="shared" si="29"/>
        <v>0</v>
      </c>
      <c r="BL169" s="17" t="s">
        <v>82</v>
      </c>
      <c r="BM169" s="146" t="s">
        <v>413</v>
      </c>
    </row>
    <row r="170" spans="2:63" s="11" customFormat="1" ht="25.9" customHeight="1">
      <c r="B170" s="121"/>
      <c r="D170" s="122" t="s">
        <v>69</v>
      </c>
      <c r="E170" s="123" t="s">
        <v>519</v>
      </c>
      <c r="F170" s="123" t="s">
        <v>1408</v>
      </c>
      <c r="I170" s="124"/>
      <c r="J170" s="125">
        <f>BK170</f>
        <v>0</v>
      </c>
      <c r="L170" s="121"/>
      <c r="M170" s="126"/>
      <c r="P170" s="127">
        <f>SUM(P171:P190)</f>
        <v>0</v>
      </c>
      <c r="R170" s="127">
        <f>SUM(R171:R190)</f>
        <v>0</v>
      </c>
      <c r="T170" s="128">
        <f>SUM(T171:T190)</f>
        <v>0</v>
      </c>
      <c r="AR170" s="122" t="s">
        <v>74</v>
      </c>
      <c r="AT170" s="129" t="s">
        <v>69</v>
      </c>
      <c r="AU170" s="129" t="s">
        <v>70</v>
      </c>
      <c r="AY170" s="122" t="s">
        <v>141</v>
      </c>
      <c r="BK170" s="130">
        <f>SUM(BK171:BK190)</f>
        <v>0</v>
      </c>
    </row>
    <row r="171" spans="2:65" s="1" customFormat="1" ht="16.5" customHeight="1">
      <c r="B171" s="133"/>
      <c r="C171" s="134" t="s">
        <v>414</v>
      </c>
      <c r="D171" s="134" t="s">
        <v>143</v>
      </c>
      <c r="E171" s="135" t="s">
        <v>334</v>
      </c>
      <c r="F171" s="136" t="s">
        <v>1392</v>
      </c>
      <c r="G171" s="137" t="s">
        <v>380</v>
      </c>
      <c r="H171" s="138">
        <v>450</v>
      </c>
      <c r="I171" s="139"/>
      <c r="J171" s="140">
        <f aca="true" t="shared" si="30" ref="J171:J190">ROUND(I171*H171,2)</f>
        <v>0</v>
      </c>
      <c r="K171" s="141"/>
      <c r="L171" s="32"/>
      <c r="M171" s="142" t="s">
        <v>1</v>
      </c>
      <c r="N171" s="143" t="s">
        <v>37</v>
      </c>
      <c r="P171" s="144">
        <f aca="true" t="shared" si="31" ref="P171:P190">O171*H171</f>
        <v>0</v>
      </c>
      <c r="Q171" s="144">
        <v>0</v>
      </c>
      <c r="R171" s="144">
        <f aca="true" t="shared" si="32" ref="R171:R190">Q171*H171</f>
        <v>0</v>
      </c>
      <c r="S171" s="144">
        <v>0</v>
      </c>
      <c r="T171" s="145">
        <f aca="true" t="shared" si="33" ref="T171:T190">S171*H171</f>
        <v>0</v>
      </c>
      <c r="AR171" s="146" t="s">
        <v>82</v>
      </c>
      <c r="AT171" s="146" t="s">
        <v>143</v>
      </c>
      <c r="AU171" s="146" t="s">
        <v>74</v>
      </c>
      <c r="AY171" s="17" t="s">
        <v>141</v>
      </c>
      <c r="BE171" s="147">
        <f aca="true" t="shared" si="34" ref="BE171:BE190">IF(N171="základní",J171,0)</f>
        <v>0</v>
      </c>
      <c r="BF171" s="147">
        <f aca="true" t="shared" si="35" ref="BF171:BF190">IF(N171="snížená",J171,0)</f>
        <v>0</v>
      </c>
      <c r="BG171" s="147">
        <f aca="true" t="shared" si="36" ref="BG171:BG190">IF(N171="zákl. přenesená",J171,0)</f>
        <v>0</v>
      </c>
      <c r="BH171" s="147">
        <f aca="true" t="shared" si="37" ref="BH171:BH190">IF(N171="sníž. přenesená",J171,0)</f>
        <v>0</v>
      </c>
      <c r="BI171" s="147">
        <f aca="true" t="shared" si="38" ref="BI171:BI190">IF(N171="nulová",J171,0)</f>
        <v>0</v>
      </c>
      <c r="BJ171" s="17" t="s">
        <v>74</v>
      </c>
      <c r="BK171" s="147">
        <f aca="true" t="shared" si="39" ref="BK171:BK190">ROUND(I171*H171,2)</f>
        <v>0</v>
      </c>
      <c r="BL171" s="17" t="s">
        <v>82</v>
      </c>
      <c r="BM171" s="146" t="s">
        <v>417</v>
      </c>
    </row>
    <row r="172" spans="2:65" s="1" customFormat="1" ht="16.5" customHeight="1">
      <c r="B172" s="133"/>
      <c r="C172" s="134" t="s">
        <v>263</v>
      </c>
      <c r="D172" s="134" t="s">
        <v>143</v>
      </c>
      <c r="E172" s="135" t="s">
        <v>529</v>
      </c>
      <c r="F172" s="136" t="s">
        <v>1409</v>
      </c>
      <c r="G172" s="137" t="s">
        <v>1362</v>
      </c>
      <c r="H172" s="138">
        <v>58</v>
      </c>
      <c r="I172" s="139"/>
      <c r="J172" s="140">
        <f t="shared" si="30"/>
        <v>0</v>
      </c>
      <c r="K172" s="141"/>
      <c r="L172" s="32"/>
      <c r="M172" s="142" t="s">
        <v>1</v>
      </c>
      <c r="N172" s="143" t="s">
        <v>37</v>
      </c>
      <c r="P172" s="144">
        <f t="shared" si="31"/>
        <v>0</v>
      </c>
      <c r="Q172" s="144">
        <v>0</v>
      </c>
      <c r="R172" s="144">
        <f t="shared" si="32"/>
        <v>0</v>
      </c>
      <c r="S172" s="144">
        <v>0</v>
      </c>
      <c r="T172" s="145">
        <f t="shared" si="33"/>
        <v>0</v>
      </c>
      <c r="AR172" s="146" t="s">
        <v>82</v>
      </c>
      <c r="AT172" s="146" t="s">
        <v>143</v>
      </c>
      <c r="AU172" s="146" t="s">
        <v>74</v>
      </c>
      <c r="AY172" s="17" t="s">
        <v>141</v>
      </c>
      <c r="BE172" s="147">
        <f t="shared" si="34"/>
        <v>0</v>
      </c>
      <c r="BF172" s="147">
        <f t="shared" si="35"/>
        <v>0</v>
      </c>
      <c r="BG172" s="147">
        <f t="shared" si="36"/>
        <v>0</v>
      </c>
      <c r="BH172" s="147">
        <f t="shared" si="37"/>
        <v>0</v>
      </c>
      <c r="BI172" s="147">
        <f t="shared" si="38"/>
        <v>0</v>
      </c>
      <c r="BJ172" s="17" t="s">
        <v>74</v>
      </c>
      <c r="BK172" s="147">
        <f t="shared" si="39"/>
        <v>0</v>
      </c>
      <c r="BL172" s="17" t="s">
        <v>82</v>
      </c>
      <c r="BM172" s="146" t="s">
        <v>423</v>
      </c>
    </row>
    <row r="173" spans="2:65" s="1" customFormat="1" ht="16.5" customHeight="1">
      <c r="B173" s="133"/>
      <c r="C173" s="134" t="s">
        <v>429</v>
      </c>
      <c r="D173" s="134" t="s">
        <v>143</v>
      </c>
      <c r="E173" s="135" t="s">
        <v>340</v>
      </c>
      <c r="F173" s="136" t="s">
        <v>1410</v>
      </c>
      <c r="G173" s="137" t="s">
        <v>1362</v>
      </c>
      <c r="H173" s="138">
        <v>1</v>
      </c>
      <c r="I173" s="139"/>
      <c r="J173" s="140">
        <f t="shared" si="30"/>
        <v>0</v>
      </c>
      <c r="K173" s="141"/>
      <c r="L173" s="32"/>
      <c r="M173" s="142" t="s">
        <v>1</v>
      </c>
      <c r="N173" s="143" t="s">
        <v>37</v>
      </c>
      <c r="P173" s="144">
        <f t="shared" si="31"/>
        <v>0</v>
      </c>
      <c r="Q173" s="144">
        <v>0</v>
      </c>
      <c r="R173" s="144">
        <f t="shared" si="32"/>
        <v>0</v>
      </c>
      <c r="S173" s="144">
        <v>0</v>
      </c>
      <c r="T173" s="145">
        <f t="shared" si="33"/>
        <v>0</v>
      </c>
      <c r="AR173" s="146" t="s">
        <v>82</v>
      </c>
      <c r="AT173" s="146" t="s">
        <v>143</v>
      </c>
      <c r="AU173" s="146" t="s">
        <v>74</v>
      </c>
      <c r="AY173" s="17" t="s">
        <v>141</v>
      </c>
      <c r="BE173" s="147">
        <f t="shared" si="34"/>
        <v>0</v>
      </c>
      <c r="BF173" s="147">
        <f t="shared" si="35"/>
        <v>0</v>
      </c>
      <c r="BG173" s="147">
        <f t="shared" si="36"/>
        <v>0</v>
      </c>
      <c r="BH173" s="147">
        <f t="shared" si="37"/>
        <v>0</v>
      </c>
      <c r="BI173" s="147">
        <f t="shared" si="38"/>
        <v>0</v>
      </c>
      <c r="BJ173" s="17" t="s">
        <v>74</v>
      </c>
      <c r="BK173" s="147">
        <f t="shared" si="39"/>
        <v>0</v>
      </c>
      <c r="BL173" s="17" t="s">
        <v>82</v>
      </c>
      <c r="BM173" s="146" t="s">
        <v>432</v>
      </c>
    </row>
    <row r="174" spans="2:65" s="1" customFormat="1" ht="16.5" customHeight="1">
      <c r="B174" s="133"/>
      <c r="C174" s="134" t="s">
        <v>280</v>
      </c>
      <c r="D174" s="134" t="s">
        <v>143</v>
      </c>
      <c r="E174" s="135" t="s">
        <v>537</v>
      </c>
      <c r="F174" s="136" t="s">
        <v>1411</v>
      </c>
      <c r="G174" s="137" t="s">
        <v>1362</v>
      </c>
      <c r="H174" s="138">
        <v>32</v>
      </c>
      <c r="I174" s="139"/>
      <c r="J174" s="140">
        <f t="shared" si="30"/>
        <v>0</v>
      </c>
      <c r="K174" s="141"/>
      <c r="L174" s="32"/>
      <c r="M174" s="142" t="s">
        <v>1</v>
      </c>
      <c r="N174" s="143" t="s">
        <v>37</v>
      </c>
      <c r="P174" s="144">
        <f t="shared" si="31"/>
        <v>0</v>
      </c>
      <c r="Q174" s="144">
        <v>0</v>
      </c>
      <c r="R174" s="144">
        <f t="shared" si="32"/>
        <v>0</v>
      </c>
      <c r="S174" s="144">
        <v>0</v>
      </c>
      <c r="T174" s="145">
        <f t="shared" si="33"/>
        <v>0</v>
      </c>
      <c r="AR174" s="146" t="s">
        <v>82</v>
      </c>
      <c r="AT174" s="146" t="s">
        <v>143</v>
      </c>
      <c r="AU174" s="146" t="s">
        <v>74</v>
      </c>
      <c r="AY174" s="17" t="s">
        <v>141</v>
      </c>
      <c r="BE174" s="147">
        <f t="shared" si="34"/>
        <v>0</v>
      </c>
      <c r="BF174" s="147">
        <f t="shared" si="35"/>
        <v>0</v>
      </c>
      <c r="BG174" s="147">
        <f t="shared" si="36"/>
        <v>0</v>
      </c>
      <c r="BH174" s="147">
        <f t="shared" si="37"/>
        <v>0</v>
      </c>
      <c r="BI174" s="147">
        <f t="shared" si="38"/>
        <v>0</v>
      </c>
      <c r="BJ174" s="17" t="s">
        <v>74</v>
      </c>
      <c r="BK174" s="147">
        <f t="shared" si="39"/>
        <v>0</v>
      </c>
      <c r="BL174" s="17" t="s">
        <v>82</v>
      </c>
      <c r="BM174" s="146" t="s">
        <v>438</v>
      </c>
    </row>
    <row r="175" spans="2:65" s="1" customFormat="1" ht="16.5" customHeight="1">
      <c r="B175" s="133"/>
      <c r="C175" s="134" t="s">
        <v>444</v>
      </c>
      <c r="D175" s="134" t="s">
        <v>143</v>
      </c>
      <c r="E175" s="135" t="s">
        <v>346</v>
      </c>
      <c r="F175" s="136" t="s">
        <v>1412</v>
      </c>
      <c r="G175" s="137" t="s">
        <v>1362</v>
      </c>
      <c r="H175" s="138">
        <v>2</v>
      </c>
      <c r="I175" s="139"/>
      <c r="J175" s="140">
        <f t="shared" si="30"/>
        <v>0</v>
      </c>
      <c r="K175" s="141"/>
      <c r="L175" s="32"/>
      <c r="M175" s="142" t="s">
        <v>1</v>
      </c>
      <c r="N175" s="143" t="s">
        <v>37</v>
      </c>
      <c r="P175" s="144">
        <f t="shared" si="31"/>
        <v>0</v>
      </c>
      <c r="Q175" s="144">
        <v>0</v>
      </c>
      <c r="R175" s="144">
        <f t="shared" si="32"/>
        <v>0</v>
      </c>
      <c r="S175" s="144">
        <v>0</v>
      </c>
      <c r="T175" s="145">
        <f t="shared" si="33"/>
        <v>0</v>
      </c>
      <c r="AR175" s="146" t="s">
        <v>82</v>
      </c>
      <c r="AT175" s="146" t="s">
        <v>143</v>
      </c>
      <c r="AU175" s="146" t="s">
        <v>74</v>
      </c>
      <c r="AY175" s="17" t="s">
        <v>141</v>
      </c>
      <c r="BE175" s="147">
        <f t="shared" si="34"/>
        <v>0</v>
      </c>
      <c r="BF175" s="147">
        <f t="shared" si="35"/>
        <v>0</v>
      </c>
      <c r="BG175" s="147">
        <f t="shared" si="36"/>
        <v>0</v>
      </c>
      <c r="BH175" s="147">
        <f t="shared" si="37"/>
        <v>0</v>
      </c>
      <c r="BI175" s="147">
        <f t="shared" si="38"/>
        <v>0</v>
      </c>
      <c r="BJ175" s="17" t="s">
        <v>74</v>
      </c>
      <c r="BK175" s="147">
        <f t="shared" si="39"/>
        <v>0</v>
      </c>
      <c r="BL175" s="17" t="s">
        <v>82</v>
      </c>
      <c r="BM175" s="146" t="s">
        <v>447</v>
      </c>
    </row>
    <row r="176" spans="2:65" s="1" customFormat="1" ht="24.15" customHeight="1">
      <c r="B176" s="133"/>
      <c r="C176" s="134" t="s">
        <v>287</v>
      </c>
      <c r="D176" s="134" t="s">
        <v>143</v>
      </c>
      <c r="E176" s="135" t="s">
        <v>550</v>
      </c>
      <c r="F176" s="136" t="s">
        <v>1413</v>
      </c>
      <c r="G176" s="137" t="s">
        <v>1362</v>
      </c>
      <c r="H176" s="138">
        <v>12</v>
      </c>
      <c r="I176" s="139"/>
      <c r="J176" s="140">
        <f t="shared" si="30"/>
        <v>0</v>
      </c>
      <c r="K176" s="141"/>
      <c r="L176" s="32"/>
      <c r="M176" s="142" t="s">
        <v>1</v>
      </c>
      <c r="N176" s="143" t="s">
        <v>37</v>
      </c>
      <c r="P176" s="144">
        <f t="shared" si="31"/>
        <v>0</v>
      </c>
      <c r="Q176" s="144">
        <v>0</v>
      </c>
      <c r="R176" s="144">
        <f t="shared" si="32"/>
        <v>0</v>
      </c>
      <c r="S176" s="144">
        <v>0</v>
      </c>
      <c r="T176" s="145">
        <f t="shared" si="33"/>
        <v>0</v>
      </c>
      <c r="AR176" s="146" t="s">
        <v>82</v>
      </c>
      <c r="AT176" s="146" t="s">
        <v>143</v>
      </c>
      <c r="AU176" s="146" t="s">
        <v>74</v>
      </c>
      <c r="AY176" s="17" t="s">
        <v>141</v>
      </c>
      <c r="BE176" s="147">
        <f t="shared" si="34"/>
        <v>0</v>
      </c>
      <c r="BF176" s="147">
        <f t="shared" si="35"/>
        <v>0</v>
      </c>
      <c r="BG176" s="147">
        <f t="shared" si="36"/>
        <v>0</v>
      </c>
      <c r="BH176" s="147">
        <f t="shared" si="37"/>
        <v>0</v>
      </c>
      <c r="BI176" s="147">
        <f t="shared" si="38"/>
        <v>0</v>
      </c>
      <c r="BJ176" s="17" t="s">
        <v>74</v>
      </c>
      <c r="BK176" s="147">
        <f t="shared" si="39"/>
        <v>0</v>
      </c>
      <c r="BL176" s="17" t="s">
        <v>82</v>
      </c>
      <c r="BM176" s="146" t="s">
        <v>452</v>
      </c>
    </row>
    <row r="177" spans="2:65" s="1" customFormat="1" ht="24.15" customHeight="1">
      <c r="B177" s="133"/>
      <c r="C177" s="134" t="s">
        <v>458</v>
      </c>
      <c r="D177" s="134" t="s">
        <v>143</v>
      </c>
      <c r="E177" s="135" t="s">
        <v>351</v>
      </c>
      <c r="F177" s="136" t="s">
        <v>1414</v>
      </c>
      <c r="G177" s="137" t="s">
        <v>1362</v>
      </c>
      <c r="H177" s="138">
        <v>112</v>
      </c>
      <c r="I177" s="139"/>
      <c r="J177" s="140">
        <f t="shared" si="30"/>
        <v>0</v>
      </c>
      <c r="K177" s="141"/>
      <c r="L177" s="32"/>
      <c r="M177" s="142" t="s">
        <v>1</v>
      </c>
      <c r="N177" s="143" t="s">
        <v>37</v>
      </c>
      <c r="P177" s="144">
        <f t="shared" si="31"/>
        <v>0</v>
      </c>
      <c r="Q177" s="144">
        <v>0</v>
      </c>
      <c r="R177" s="144">
        <f t="shared" si="32"/>
        <v>0</v>
      </c>
      <c r="S177" s="144">
        <v>0</v>
      </c>
      <c r="T177" s="145">
        <f t="shared" si="33"/>
        <v>0</v>
      </c>
      <c r="AR177" s="146" t="s">
        <v>82</v>
      </c>
      <c r="AT177" s="146" t="s">
        <v>143</v>
      </c>
      <c r="AU177" s="146" t="s">
        <v>74</v>
      </c>
      <c r="AY177" s="17" t="s">
        <v>141</v>
      </c>
      <c r="BE177" s="147">
        <f t="shared" si="34"/>
        <v>0</v>
      </c>
      <c r="BF177" s="147">
        <f t="shared" si="35"/>
        <v>0</v>
      </c>
      <c r="BG177" s="147">
        <f t="shared" si="36"/>
        <v>0</v>
      </c>
      <c r="BH177" s="147">
        <f t="shared" si="37"/>
        <v>0</v>
      </c>
      <c r="BI177" s="147">
        <f t="shared" si="38"/>
        <v>0</v>
      </c>
      <c r="BJ177" s="17" t="s">
        <v>74</v>
      </c>
      <c r="BK177" s="147">
        <f t="shared" si="39"/>
        <v>0</v>
      </c>
      <c r="BL177" s="17" t="s">
        <v>82</v>
      </c>
      <c r="BM177" s="146" t="s">
        <v>461</v>
      </c>
    </row>
    <row r="178" spans="2:65" s="1" customFormat="1" ht="24.15" customHeight="1">
      <c r="B178" s="133"/>
      <c r="C178" s="134" t="s">
        <v>290</v>
      </c>
      <c r="D178" s="134" t="s">
        <v>143</v>
      </c>
      <c r="E178" s="135" t="s">
        <v>561</v>
      </c>
      <c r="F178" s="136" t="s">
        <v>1415</v>
      </c>
      <c r="G178" s="137" t="s">
        <v>662</v>
      </c>
      <c r="H178" s="138">
        <v>4</v>
      </c>
      <c r="I178" s="139"/>
      <c r="J178" s="140">
        <f t="shared" si="30"/>
        <v>0</v>
      </c>
      <c r="K178" s="141"/>
      <c r="L178" s="32"/>
      <c r="M178" s="142" t="s">
        <v>1</v>
      </c>
      <c r="N178" s="143" t="s">
        <v>37</v>
      </c>
      <c r="P178" s="144">
        <f t="shared" si="31"/>
        <v>0</v>
      </c>
      <c r="Q178" s="144">
        <v>0</v>
      </c>
      <c r="R178" s="144">
        <f t="shared" si="32"/>
        <v>0</v>
      </c>
      <c r="S178" s="144">
        <v>0</v>
      </c>
      <c r="T178" s="145">
        <f t="shared" si="33"/>
        <v>0</v>
      </c>
      <c r="AR178" s="146" t="s">
        <v>82</v>
      </c>
      <c r="AT178" s="146" t="s">
        <v>143</v>
      </c>
      <c r="AU178" s="146" t="s">
        <v>74</v>
      </c>
      <c r="AY178" s="17" t="s">
        <v>141</v>
      </c>
      <c r="BE178" s="147">
        <f t="shared" si="34"/>
        <v>0</v>
      </c>
      <c r="BF178" s="147">
        <f t="shared" si="35"/>
        <v>0</v>
      </c>
      <c r="BG178" s="147">
        <f t="shared" si="36"/>
        <v>0</v>
      </c>
      <c r="BH178" s="147">
        <f t="shared" si="37"/>
        <v>0</v>
      </c>
      <c r="BI178" s="147">
        <f t="shared" si="38"/>
        <v>0</v>
      </c>
      <c r="BJ178" s="17" t="s">
        <v>74</v>
      </c>
      <c r="BK178" s="147">
        <f t="shared" si="39"/>
        <v>0</v>
      </c>
      <c r="BL178" s="17" t="s">
        <v>82</v>
      </c>
      <c r="BM178" s="146" t="s">
        <v>468</v>
      </c>
    </row>
    <row r="179" spans="2:65" s="1" customFormat="1" ht="21.75" customHeight="1">
      <c r="B179" s="133"/>
      <c r="C179" s="134" t="s">
        <v>474</v>
      </c>
      <c r="D179" s="134" t="s">
        <v>143</v>
      </c>
      <c r="E179" s="135" t="s">
        <v>357</v>
      </c>
      <c r="F179" s="136" t="s">
        <v>1416</v>
      </c>
      <c r="G179" s="137" t="s">
        <v>662</v>
      </c>
      <c r="H179" s="138">
        <v>5</v>
      </c>
      <c r="I179" s="139"/>
      <c r="J179" s="140">
        <f t="shared" si="30"/>
        <v>0</v>
      </c>
      <c r="K179" s="141"/>
      <c r="L179" s="32"/>
      <c r="M179" s="142" t="s">
        <v>1</v>
      </c>
      <c r="N179" s="143" t="s">
        <v>37</v>
      </c>
      <c r="P179" s="144">
        <f t="shared" si="31"/>
        <v>0</v>
      </c>
      <c r="Q179" s="144">
        <v>0</v>
      </c>
      <c r="R179" s="144">
        <f t="shared" si="32"/>
        <v>0</v>
      </c>
      <c r="S179" s="144">
        <v>0</v>
      </c>
      <c r="T179" s="145">
        <f t="shared" si="33"/>
        <v>0</v>
      </c>
      <c r="AR179" s="146" t="s">
        <v>82</v>
      </c>
      <c r="AT179" s="146" t="s">
        <v>143</v>
      </c>
      <c r="AU179" s="146" t="s">
        <v>74</v>
      </c>
      <c r="AY179" s="17" t="s">
        <v>141</v>
      </c>
      <c r="BE179" s="147">
        <f t="shared" si="34"/>
        <v>0</v>
      </c>
      <c r="BF179" s="147">
        <f t="shared" si="35"/>
        <v>0</v>
      </c>
      <c r="BG179" s="147">
        <f t="shared" si="36"/>
        <v>0</v>
      </c>
      <c r="BH179" s="147">
        <f t="shared" si="37"/>
        <v>0</v>
      </c>
      <c r="BI179" s="147">
        <f t="shared" si="38"/>
        <v>0</v>
      </c>
      <c r="BJ179" s="17" t="s">
        <v>74</v>
      </c>
      <c r="BK179" s="147">
        <f t="shared" si="39"/>
        <v>0</v>
      </c>
      <c r="BL179" s="17" t="s">
        <v>82</v>
      </c>
      <c r="BM179" s="146" t="s">
        <v>477</v>
      </c>
    </row>
    <row r="180" spans="2:65" s="1" customFormat="1" ht="33" customHeight="1">
      <c r="B180" s="133"/>
      <c r="C180" s="134" t="s">
        <v>296</v>
      </c>
      <c r="D180" s="134" t="s">
        <v>143</v>
      </c>
      <c r="E180" s="135" t="s">
        <v>327</v>
      </c>
      <c r="F180" s="136" t="s">
        <v>1417</v>
      </c>
      <c r="G180" s="137" t="s">
        <v>1362</v>
      </c>
      <c r="H180" s="138">
        <v>1</v>
      </c>
      <c r="I180" s="139"/>
      <c r="J180" s="140">
        <f t="shared" si="30"/>
        <v>0</v>
      </c>
      <c r="K180" s="141"/>
      <c r="L180" s="32"/>
      <c r="M180" s="142" t="s">
        <v>1</v>
      </c>
      <c r="N180" s="143" t="s">
        <v>37</v>
      </c>
      <c r="P180" s="144">
        <f t="shared" si="31"/>
        <v>0</v>
      </c>
      <c r="Q180" s="144">
        <v>0</v>
      </c>
      <c r="R180" s="144">
        <f t="shared" si="32"/>
        <v>0</v>
      </c>
      <c r="S180" s="144">
        <v>0</v>
      </c>
      <c r="T180" s="145">
        <f t="shared" si="33"/>
        <v>0</v>
      </c>
      <c r="AR180" s="146" t="s">
        <v>82</v>
      </c>
      <c r="AT180" s="146" t="s">
        <v>143</v>
      </c>
      <c r="AU180" s="146" t="s">
        <v>74</v>
      </c>
      <c r="AY180" s="17" t="s">
        <v>141</v>
      </c>
      <c r="BE180" s="147">
        <f t="shared" si="34"/>
        <v>0</v>
      </c>
      <c r="BF180" s="147">
        <f t="shared" si="35"/>
        <v>0</v>
      </c>
      <c r="BG180" s="147">
        <f t="shared" si="36"/>
        <v>0</v>
      </c>
      <c r="BH180" s="147">
        <f t="shared" si="37"/>
        <v>0</v>
      </c>
      <c r="BI180" s="147">
        <f t="shared" si="38"/>
        <v>0</v>
      </c>
      <c r="BJ180" s="17" t="s">
        <v>74</v>
      </c>
      <c r="BK180" s="147">
        <f t="shared" si="39"/>
        <v>0</v>
      </c>
      <c r="BL180" s="17" t="s">
        <v>82</v>
      </c>
      <c r="BM180" s="146" t="s">
        <v>482</v>
      </c>
    </row>
    <row r="181" spans="2:65" s="1" customFormat="1" ht="24.15" customHeight="1">
      <c r="B181" s="133"/>
      <c r="C181" s="134" t="s">
        <v>485</v>
      </c>
      <c r="D181" s="134" t="s">
        <v>143</v>
      </c>
      <c r="E181" s="135" t="s">
        <v>362</v>
      </c>
      <c r="F181" s="136" t="s">
        <v>1418</v>
      </c>
      <c r="G181" s="137" t="s">
        <v>1362</v>
      </c>
      <c r="H181" s="138">
        <v>1</v>
      </c>
      <c r="I181" s="139"/>
      <c r="J181" s="140">
        <f t="shared" si="30"/>
        <v>0</v>
      </c>
      <c r="K181" s="141"/>
      <c r="L181" s="32"/>
      <c r="M181" s="142" t="s">
        <v>1</v>
      </c>
      <c r="N181" s="143" t="s">
        <v>37</v>
      </c>
      <c r="P181" s="144">
        <f t="shared" si="31"/>
        <v>0</v>
      </c>
      <c r="Q181" s="144">
        <v>0</v>
      </c>
      <c r="R181" s="144">
        <f t="shared" si="32"/>
        <v>0</v>
      </c>
      <c r="S181" s="144">
        <v>0</v>
      </c>
      <c r="T181" s="145">
        <f t="shared" si="33"/>
        <v>0</v>
      </c>
      <c r="AR181" s="146" t="s">
        <v>82</v>
      </c>
      <c r="AT181" s="146" t="s">
        <v>143</v>
      </c>
      <c r="AU181" s="146" t="s">
        <v>74</v>
      </c>
      <c r="AY181" s="17" t="s">
        <v>141</v>
      </c>
      <c r="BE181" s="147">
        <f t="shared" si="34"/>
        <v>0</v>
      </c>
      <c r="BF181" s="147">
        <f t="shared" si="35"/>
        <v>0</v>
      </c>
      <c r="BG181" s="147">
        <f t="shared" si="36"/>
        <v>0</v>
      </c>
      <c r="BH181" s="147">
        <f t="shared" si="37"/>
        <v>0</v>
      </c>
      <c r="BI181" s="147">
        <f t="shared" si="38"/>
        <v>0</v>
      </c>
      <c r="BJ181" s="17" t="s">
        <v>74</v>
      </c>
      <c r="BK181" s="147">
        <f t="shared" si="39"/>
        <v>0</v>
      </c>
      <c r="BL181" s="17" t="s">
        <v>82</v>
      </c>
      <c r="BM181" s="146" t="s">
        <v>488</v>
      </c>
    </row>
    <row r="182" spans="2:65" s="1" customFormat="1" ht="21.75" customHeight="1">
      <c r="B182" s="133"/>
      <c r="C182" s="134" t="s">
        <v>303</v>
      </c>
      <c r="D182" s="134" t="s">
        <v>143</v>
      </c>
      <c r="E182" s="135" t="s">
        <v>577</v>
      </c>
      <c r="F182" s="136" t="s">
        <v>1419</v>
      </c>
      <c r="G182" s="137" t="s">
        <v>662</v>
      </c>
      <c r="H182" s="138">
        <v>1</v>
      </c>
      <c r="I182" s="139"/>
      <c r="J182" s="140">
        <f t="shared" si="30"/>
        <v>0</v>
      </c>
      <c r="K182" s="141"/>
      <c r="L182" s="32"/>
      <c r="M182" s="142" t="s">
        <v>1</v>
      </c>
      <c r="N182" s="143" t="s">
        <v>37</v>
      </c>
      <c r="P182" s="144">
        <f t="shared" si="31"/>
        <v>0</v>
      </c>
      <c r="Q182" s="144">
        <v>0</v>
      </c>
      <c r="R182" s="144">
        <f t="shared" si="32"/>
        <v>0</v>
      </c>
      <c r="S182" s="144">
        <v>0</v>
      </c>
      <c r="T182" s="145">
        <f t="shared" si="33"/>
        <v>0</v>
      </c>
      <c r="AR182" s="146" t="s">
        <v>82</v>
      </c>
      <c r="AT182" s="146" t="s">
        <v>143</v>
      </c>
      <c r="AU182" s="146" t="s">
        <v>74</v>
      </c>
      <c r="AY182" s="17" t="s">
        <v>141</v>
      </c>
      <c r="BE182" s="147">
        <f t="shared" si="34"/>
        <v>0</v>
      </c>
      <c r="BF182" s="147">
        <f t="shared" si="35"/>
        <v>0</v>
      </c>
      <c r="BG182" s="147">
        <f t="shared" si="36"/>
        <v>0</v>
      </c>
      <c r="BH182" s="147">
        <f t="shared" si="37"/>
        <v>0</v>
      </c>
      <c r="BI182" s="147">
        <f t="shared" si="38"/>
        <v>0</v>
      </c>
      <c r="BJ182" s="17" t="s">
        <v>74</v>
      </c>
      <c r="BK182" s="147">
        <f t="shared" si="39"/>
        <v>0</v>
      </c>
      <c r="BL182" s="17" t="s">
        <v>82</v>
      </c>
      <c r="BM182" s="146" t="s">
        <v>495</v>
      </c>
    </row>
    <row r="183" spans="2:65" s="1" customFormat="1" ht="37.75" customHeight="1">
      <c r="B183" s="133"/>
      <c r="C183" s="134" t="s">
        <v>498</v>
      </c>
      <c r="D183" s="134" t="s">
        <v>143</v>
      </c>
      <c r="E183" s="135" t="s">
        <v>366</v>
      </c>
      <c r="F183" s="136" t="s">
        <v>1420</v>
      </c>
      <c r="G183" s="137" t="s">
        <v>1362</v>
      </c>
      <c r="H183" s="138">
        <v>1</v>
      </c>
      <c r="I183" s="139"/>
      <c r="J183" s="140">
        <f t="shared" si="30"/>
        <v>0</v>
      </c>
      <c r="K183" s="141"/>
      <c r="L183" s="32"/>
      <c r="M183" s="142" t="s">
        <v>1</v>
      </c>
      <c r="N183" s="143" t="s">
        <v>37</v>
      </c>
      <c r="P183" s="144">
        <f t="shared" si="31"/>
        <v>0</v>
      </c>
      <c r="Q183" s="144">
        <v>0</v>
      </c>
      <c r="R183" s="144">
        <f t="shared" si="32"/>
        <v>0</v>
      </c>
      <c r="S183" s="144">
        <v>0</v>
      </c>
      <c r="T183" s="145">
        <f t="shared" si="33"/>
        <v>0</v>
      </c>
      <c r="AR183" s="146" t="s">
        <v>82</v>
      </c>
      <c r="AT183" s="146" t="s">
        <v>143</v>
      </c>
      <c r="AU183" s="146" t="s">
        <v>74</v>
      </c>
      <c r="AY183" s="17" t="s">
        <v>141</v>
      </c>
      <c r="BE183" s="147">
        <f t="shared" si="34"/>
        <v>0</v>
      </c>
      <c r="BF183" s="147">
        <f t="shared" si="35"/>
        <v>0</v>
      </c>
      <c r="BG183" s="147">
        <f t="shared" si="36"/>
        <v>0</v>
      </c>
      <c r="BH183" s="147">
        <f t="shared" si="37"/>
        <v>0</v>
      </c>
      <c r="BI183" s="147">
        <f t="shared" si="38"/>
        <v>0</v>
      </c>
      <c r="BJ183" s="17" t="s">
        <v>74</v>
      </c>
      <c r="BK183" s="147">
        <f t="shared" si="39"/>
        <v>0</v>
      </c>
      <c r="BL183" s="17" t="s">
        <v>82</v>
      </c>
      <c r="BM183" s="146" t="s">
        <v>501</v>
      </c>
    </row>
    <row r="184" spans="2:65" s="1" customFormat="1" ht="16.5" customHeight="1">
      <c r="B184" s="133"/>
      <c r="C184" s="134" t="s">
        <v>325</v>
      </c>
      <c r="D184" s="134" t="s">
        <v>143</v>
      </c>
      <c r="E184" s="135" t="s">
        <v>587</v>
      </c>
      <c r="F184" s="136" t="s">
        <v>1421</v>
      </c>
      <c r="G184" s="137" t="s">
        <v>380</v>
      </c>
      <c r="H184" s="138">
        <v>120</v>
      </c>
      <c r="I184" s="139"/>
      <c r="J184" s="140">
        <f t="shared" si="30"/>
        <v>0</v>
      </c>
      <c r="K184" s="141"/>
      <c r="L184" s="32"/>
      <c r="M184" s="142" t="s">
        <v>1</v>
      </c>
      <c r="N184" s="143" t="s">
        <v>37</v>
      </c>
      <c r="P184" s="144">
        <f t="shared" si="31"/>
        <v>0</v>
      </c>
      <c r="Q184" s="144">
        <v>0</v>
      </c>
      <c r="R184" s="144">
        <f t="shared" si="32"/>
        <v>0</v>
      </c>
      <c r="S184" s="144">
        <v>0</v>
      </c>
      <c r="T184" s="145">
        <f t="shared" si="33"/>
        <v>0</v>
      </c>
      <c r="AR184" s="146" t="s">
        <v>82</v>
      </c>
      <c r="AT184" s="146" t="s">
        <v>143</v>
      </c>
      <c r="AU184" s="146" t="s">
        <v>74</v>
      </c>
      <c r="AY184" s="17" t="s">
        <v>141</v>
      </c>
      <c r="BE184" s="147">
        <f t="shared" si="34"/>
        <v>0</v>
      </c>
      <c r="BF184" s="147">
        <f t="shared" si="35"/>
        <v>0</v>
      </c>
      <c r="BG184" s="147">
        <f t="shared" si="36"/>
        <v>0</v>
      </c>
      <c r="BH184" s="147">
        <f t="shared" si="37"/>
        <v>0</v>
      </c>
      <c r="BI184" s="147">
        <f t="shared" si="38"/>
        <v>0</v>
      </c>
      <c r="BJ184" s="17" t="s">
        <v>74</v>
      </c>
      <c r="BK184" s="147">
        <f t="shared" si="39"/>
        <v>0</v>
      </c>
      <c r="BL184" s="17" t="s">
        <v>82</v>
      </c>
      <c r="BM184" s="146" t="s">
        <v>505</v>
      </c>
    </row>
    <row r="185" spans="2:65" s="1" customFormat="1" ht="16.5" customHeight="1">
      <c r="B185" s="133"/>
      <c r="C185" s="134" t="s">
        <v>507</v>
      </c>
      <c r="D185" s="134" t="s">
        <v>143</v>
      </c>
      <c r="E185" s="135" t="s">
        <v>1422</v>
      </c>
      <c r="F185" s="136" t="s">
        <v>1423</v>
      </c>
      <c r="G185" s="137" t="s">
        <v>662</v>
      </c>
      <c r="H185" s="138">
        <v>1</v>
      </c>
      <c r="I185" s="139"/>
      <c r="J185" s="140">
        <f t="shared" si="30"/>
        <v>0</v>
      </c>
      <c r="K185" s="141"/>
      <c r="L185" s="32"/>
      <c r="M185" s="142" t="s">
        <v>1</v>
      </c>
      <c r="N185" s="143" t="s">
        <v>37</v>
      </c>
      <c r="P185" s="144">
        <f t="shared" si="31"/>
        <v>0</v>
      </c>
      <c r="Q185" s="144">
        <v>0</v>
      </c>
      <c r="R185" s="144">
        <f t="shared" si="32"/>
        <v>0</v>
      </c>
      <c r="S185" s="144">
        <v>0</v>
      </c>
      <c r="T185" s="145">
        <f t="shared" si="33"/>
        <v>0</v>
      </c>
      <c r="AR185" s="146" t="s">
        <v>82</v>
      </c>
      <c r="AT185" s="146" t="s">
        <v>143</v>
      </c>
      <c r="AU185" s="146" t="s">
        <v>74</v>
      </c>
      <c r="AY185" s="17" t="s">
        <v>141</v>
      </c>
      <c r="BE185" s="147">
        <f t="shared" si="34"/>
        <v>0</v>
      </c>
      <c r="BF185" s="147">
        <f t="shared" si="35"/>
        <v>0</v>
      </c>
      <c r="BG185" s="147">
        <f t="shared" si="36"/>
        <v>0</v>
      </c>
      <c r="BH185" s="147">
        <f t="shared" si="37"/>
        <v>0</v>
      </c>
      <c r="BI185" s="147">
        <f t="shared" si="38"/>
        <v>0</v>
      </c>
      <c r="BJ185" s="17" t="s">
        <v>74</v>
      </c>
      <c r="BK185" s="147">
        <f t="shared" si="39"/>
        <v>0</v>
      </c>
      <c r="BL185" s="17" t="s">
        <v>82</v>
      </c>
      <c r="BM185" s="146" t="s">
        <v>510</v>
      </c>
    </row>
    <row r="186" spans="2:65" s="1" customFormat="1" ht="16.5" customHeight="1">
      <c r="B186" s="133"/>
      <c r="C186" s="134" t="s">
        <v>330</v>
      </c>
      <c r="D186" s="134" t="s">
        <v>143</v>
      </c>
      <c r="E186" s="135" t="s">
        <v>597</v>
      </c>
      <c r="F186" s="136" t="s">
        <v>1424</v>
      </c>
      <c r="G186" s="137" t="s">
        <v>1369</v>
      </c>
      <c r="H186" s="138">
        <v>4</v>
      </c>
      <c r="I186" s="139"/>
      <c r="J186" s="140">
        <f t="shared" si="30"/>
        <v>0</v>
      </c>
      <c r="K186" s="141"/>
      <c r="L186" s="32"/>
      <c r="M186" s="142" t="s">
        <v>1</v>
      </c>
      <c r="N186" s="143" t="s">
        <v>37</v>
      </c>
      <c r="P186" s="144">
        <f t="shared" si="31"/>
        <v>0</v>
      </c>
      <c r="Q186" s="144">
        <v>0</v>
      </c>
      <c r="R186" s="144">
        <f t="shared" si="32"/>
        <v>0</v>
      </c>
      <c r="S186" s="144">
        <v>0</v>
      </c>
      <c r="T186" s="145">
        <f t="shared" si="33"/>
        <v>0</v>
      </c>
      <c r="AR186" s="146" t="s">
        <v>82</v>
      </c>
      <c r="AT186" s="146" t="s">
        <v>143</v>
      </c>
      <c r="AU186" s="146" t="s">
        <v>74</v>
      </c>
      <c r="AY186" s="17" t="s">
        <v>141</v>
      </c>
      <c r="BE186" s="147">
        <f t="shared" si="34"/>
        <v>0</v>
      </c>
      <c r="BF186" s="147">
        <f t="shared" si="35"/>
        <v>0</v>
      </c>
      <c r="BG186" s="147">
        <f t="shared" si="36"/>
        <v>0</v>
      </c>
      <c r="BH186" s="147">
        <f t="shared" si="37"/>
        <v>0</v>
      </c>
      <c r="BI186" s="147">
        <f t="shared" si="38"/>
        <v>0</v>
      </c>
      <c r="BJ186" s="17" t="s">
        <v>74</v>
      </c>
      <c r="BK186" s="147">
        <f t="shared" si="39"/>
        <v>0</v>
      </c>
      <c r="BL186" s="17" t="s">
        <v>82</v>
      </c>
      <c r="BM186" s="146" t="s">
        <v>516</v>
      </c>
    </row>
    <row r="187" spans="2:65" s="1" customFormat="1" ht="16.5" customHeight="1">
      <c r="B187" s="133"/>
      <c r="C187" s="134" t="s">
        <v>519</v>
      </c>
      <c r="D187" s="134" t="s">
        <v>143</v>
      </c>
      <c r="E187" s="135" t="s">
        <v>381</v>
      </c>
      <c r="F187" s="136" t="s">
        <v>1425</v>
      </c>
      <c r="G187" s="137" t="s">
        <v>1369</v>
      </c>
      <c r="H187" s="138">
        <v>12</v>
      </c>
      <c r="I187" s="139"/>
      <c r="J187" s="140">
        <f t="shared" si="30"/>
        <v>0</v>
      </c>
      <c r="K187" s="141"/>
      <c r="L187" s="32"/>
      <c r="M187" s="142" t="s">
        <v>1</v>
      </c>
      <c r="N187" s="143" t="s">
        <v>37</v>
      </c>
      <c r="P187" s="144">
        <f t="shared" si="31"/>
        <v>0</v>
      </c>
      <c r="Q187" s="144">
        <v>0</v>
      </c>
      <c r="R187" s="144">
        <f t="shared" si="32"/>
        <v>0</v>
      </c>
      <c r="S187" s="144">
        <v>0</v>
      </c>
      <c r="T187" s="145">
        <f t="shared" si="33"/>
        <v>0</v>
      </c>
      <c r="AR187" s="146" t="s">
        <v>82</v>
      </c>
      <c r="AT187" s="146" t="s">
        <v>143</v>
      </c>
      <c r="AU187" s="146" t="s">
        <v>74</v>
      </c>
      <c r="AY187" s="17" t="s">
        <v>141</v>
      </c>
      <c r="BE187" s="147">
        <f t="shared" si="34"/>
        <v>0</v>
      </c>
      <c r="BF187" s="147">
        <f t="shared" si="35"/>
        <v>0</v>
      </c>
      <c r="BG187" s="147">
        <f t="shared" si="36"/>
        <v>0</v>
      </c>
      <c r="BH187" s="147">
        <f t="shared" si="37"/>
        <v>0</v>
      </c>
      <c r="BI187" s="147">
        <f t="shared" si="38"/>
        <v>0</v>
      </c>
      <c r="BJ187" s="17" t="s">
        <v>74</v>
      </c>
      <c r="BK187" s="147">
        <f t="shared" si="39"/>
        <v>0</v>
      </c>
      <c r="BL187" s="17" t="s">
        <v>82</v>
      </c>
      <c r="BM187" s="146" t="s">
        <v>522</v>
      </c>
    </row>
    <row r="188" spans="2:65" s="1" customFormat="1" ht="16.5" customHeight="1">
      <c r="B188" s="133"/>
      <c r="C188" s="134" t="s">
        <v>334</v>
      </c>
      <c r="D188" s="134" t="s">
        <v>143</v>
      </c>
      <c r="E188" s="135" t="s">
        <v>604</v>
      </c>
      <c r="F188" s="136" t="s">
        <v>1426</v>
      </c>
      <c r="G188" s="137" t="s">
        <v>1369</v>
      </c>
      <c r="H188" s="138">
        <v>8</v>
      </c>
      <c r="I188" s="139"/>
      <c r="J188" s="140">
        <f t="shared" si="30"/>
        <v>0</v>
      </c>
      <c r="K188" s="141"/>
      <c r="L188" s="32"/>
      <c r="M188" s="142" t="s">
        <v>1</v>
      </c>
      <c r="N188" s="143" t="s">
        <v>37</v>
      </c>
      <c r="P188" s="144">
        <f t="shared" si="31"/>
        <v>0</v>
      </c>
      <c r="Q188" s="144">
        <v>0</v>
      </c>
      <c r="R188" s="144">
        <f t="shared" si="32"/>
        <v>0</v>
      </c>
      <c r="S188" s="144">
        <v>0</v>
      </c>
      <c r="T188" s="145">
        <f t="shared" si="33"/>
        <v>0</v>
      </c>
      <c r="AR188" s="146" t="s">
        <v>82</v>
      </c>
      <c r="AT188" s="146" t="s">
        <v>143</v>
      </c>
      <c r="AU188" s="146" t="s">
        <v>74</v>
      </c>
      <c r="AY188" s="17" t="s">
        <v>141</v>
      </c>
      <c r="BE188" s="147">
        <f t="shared" si="34"/>
        <v>0</v>
      </c>
      <c r="BF188" s="147">
        <f t="shared" si="35"/>
        <v>0</v>
      </c>
      <c r="BG188" s="147">
        <f t="shared" si="36"/>
        <v>0</v>
      </c>
      <c r="BH188" s="147">
        <f t="shared" si="37"/>
        <v>0</v>
      </c>
      <c r="BI188" s="147">
        <f t="shared" si="38"/>
        <v>0</v>
      </c>
      <c r="BJ188" s="17" t="s">
        <v>74</v>
      </c>
      <c r="BK188" s="147">
        <f t="shared" si="39"/>
        <v>0</v>
      </c>
      <c r="BL188" s="17" t="s">
        <v>82</v>
      </c>
      <c r="BM188" s="146" t="s">
        <v>528</v>
      </c>
    </row>
    <row r="189" spans="2:65" s="1" customFormat="1" ht="16.5" customHeight="1">
      <c r="B189" s="133"/>
      <c r="C189" s="134" t="s">
        <v>529</v>
      </c>
      <c r="D189" s="134" t="s">
        <v>143</v>
      </c>
      <c r="E189" s="135" t="s">
        <v>386</v>
      </c>
      <c r="F189" s="136" t="s">
        <v>1427</v>
      </c>
      <c r="G189" s="137" t="s">
        <v>1369</v>
      </c>
      <c r="H189" s="138">
        <v>16</v>
      </c>
      <c r="I189" s="139"/>
      <c r="J189" s="140">
        <f t="shared" si="30"/>
        <v>0</v>
      </c>
      <c r="K189" s="141"/>
      <c r="L189" s="32"/>
      <c r="M189" s="142" t="s">
        <v>1</v>
      </c>
      <c r="N189" s="143" t="s">
        <v>37</v>
      </c>
      <c r="P189" s="144">
        <f t="shared" si="31"/>
        <v>0</v>
      </c>
      <c r="Q189" s="144">
        <v>0</v>
      </c>
      <c r="R189" s="144">
        <f t="shared" si="32"/>
        <v>0</v>
      </c>
      <c r="S189" s="144">
        <v>0</v>
      </c>
      <c r="T189" s="145">
        <f t="shared" si="33"/>
        <v>0</v>
      </c>
      <c r="AR189" s="146" t="s">
        <v>82</v>
      </c>
      <c r="AT189" s="146" t="s">
        <v>143</v>
      </c>
      <c r="AU189" s="146" t="s">
        <v>74</v>
      </c>
      <c r="AY189" s="17" t="s">
        <v>141</v>
      </c>
      <c r="BE189" s="147">
        <f t="shared" si="34"/>
        <v>0</v>
      </c>
      <c r="BF189" s="147">
        <f t="shared" si="35"/>
        <v>0</v>
      </c>
      <c r="BG189" s="147">
        <f t="shared" si="36"/>
        <v>0</v>
      </c>
      <c r="BH189" s="147">
        <f t="shared" si="37"/>
        <v>0</v>
      </c>
      <c r="BI189" s="147">
        <f t="shared" si="38"/>
        <v>0</v>
      </c>
      <c r="BJ189" s="17" t="s">
        <v>74</v>
      </c>
      <c r="BK189" s="147">
        <f t="shared" si="39"/>
        <v>0</v>
      </c>
      <c r="BL189" s="17" t="s">
        <v>82</v>
      </c>
      <c r="BM189" s="146" t="s">
        <v>532</v>
      </c>
    </row>
    <row r="190" spans="2:65" s="1" customFormat="1" ht="21.75" customHeight="1">
      <c r="B190" s="133"/>
      <c r="C190" s="134" t="s">
        <v>340</v>
      </c>
      <c r="D190" s="134" t="s">
        <v>143</v>
      </c>
      <c r="E190" s="135" t="s">
        <v>616</v>
      </c>
      <c r="F190" s="136" t="s">
        <v>1404</v>
      </c>
      <c r="G190" s="137" t="s">
        <v>662</v>
      </c>
      <c r="H190" s="138">
        <v>1</v>
      </c>
      <c r="I190" s="139"/>
      <c r="J190" s="140">
        <f t="shared" si="30"/>
        <v>0</v>
      </c>
      <c r="K190" s="141"/>
      <c r="L190" s="32"/>
      <c r="M190" s="142" t="s">
        <v>1</v>
      </c>
      <c r="N190" s="143" t="s">
        <v>37</v>
      </c>
      <c r="P190" s="144">
        <f t="shared" si="31"/>
        <v>0</v>
      </c>
      <c r="Q190" s="144">
        <v>0</v>
      </c>
      <c r="R190" s="144">
        <f t="shared" si="32"/>
        <v>0</v>
      </c>
      <c r="S190" s="144">
        <v>0</v>
      </c>
      <c r="T190" s="145">
        <f t="shared" si="33"/>
        <v>0</v>
      </c>
      <c r="AR190" s="146" t="s">
        <v>82</v>
      </c>
      <c r="AT190" s="146" t="s">
        <v>143</v>
      </c>
      <c r="AU190" s="146" t="s">
        <v>74</v>
      </c>
      <c r="AY190" s="17" t="s">
        <v>141</v>
      </c>
      <c r="BE190" s="147">
        <f t="shared" si="34"/>
        <v>0</v>
      </c>
      <c r="BF190" s="147">
        <f t="shared" si="35"/>
        <v>0</v>
      </c>
      <c r="BG190" s="147">
        <f t="shared" si="36"/>
        <v>0</v>
      </c>
      <c r="BH190" s="147">
        <f t="shared" si="37"/>
        <v>0</v>
      </c>
      <c r="BI190" s="147">
        <f t="shared" si="38"/>
        <v>0</v>
      </c>
      <c r="BJ190" s="17" t="s">
        <v>74</v>
      </c>
      <c r="BK190" s="147">
        <f t="shared" si="39"/>
        <v>0</v>
      </c>
      <c r="BL190" s="17" t="s">
        <v>82</v>
      </c>
      <c r="BM190" s="146" t="s">
        <v>535</v>
      </c>
    </row>
    <row r="191" spans="2:63" s="11" customFormat="1" ht="25.9" customHeight="1">
      <c r="B191" s="121"/>
      <c r="D191" s="122" t="s">
        <v>69</v>
      </c>
      <c r="E191" s="123" t="s">
        <v>390</v>
      </c>
      <c r="F191" s="123" t="s">
        <v>1428</v>
      </c>
      <c r="I191" s="124"/>
      <c r="J191" s="125">
        <f>BK191</f>
        <v>0</v>
      </c>
      <c r="L191" s="121"/>
      <c r="M191" s="126"/>
      <c r="P191" s="127">
        <f>SUM(P192:P214)</f>
        <v>0</v>
      </c>
      <c r="R191" s="127">
        <f>SUM(R192:R214)</f>
        <v>0</v>
      </c>
      <c r="T191" s="128">
        <f>SUM(T192:T214)</f>
        <v>0</v>
      </c>
      <c r="AR191" s="122" t="s">
        <v>74</v>
      </c>
      <c r="AT191" s="129" t="s">
        <v>69</v>
      </c>
      <c r="AU191" s="129" t="s">
        <v>70</v>
      </c>
      <c r="AY191" s="122" t="s">
        <v>141</v>
      </c>
      <c r="BK191" s="130">
        <f>SUM(BK192:BK214)</f>
        <v>0</v>
      </c>
    </row>
    <row r="192" spans="2:65" s="1" customFormat="1" ht="21.75" customHeight="1">
      <c r="B192" s="133"/>
      <c r="C192" s="134" t="s">
        <v>537</v>
      </c>
      <c r="D192" s="134" t="s">
        <v>143</v>
      </c>
      <c r="E192" s="135" t="s">
        <v>631</v>
      </c>
      <c r="F192" s="136" t="s">
        <v>1429</v>
      </c>
      <c r="G192" s="137" t="s">
        <v>1362</v>
      </c>
      <c r="H192" s="138">
        <v>1</v>
      </c>
      <c r="I192" s="139"/>
      <c r="J192" s="140">
        <f aca="true" t="shared" si="40" ref="J192:J214">ROUND(I192*H192,2)</f>
        <v>0</v>
      </c>
      <c r="K192" s="141"/>
      <c r="L192" s="32"/>
      <c r="M192" s="142" t="s">
        <v>1</v>
      </c>
      <c r="N192" s="143" t="s">
        <v>37</v>
      </c>
      <c r="P192" s="144">
        <f aca="true" t="shared" si="41" ref="P192:P214">O192*H192</f>
        <v>0</v>
      </c>
      <c r="Q192" s="144">
        <v>0</v>
      </c>
      <c r="R192" s="144">
        <f aca="true" t="shared" si="42" ref="R192:R214">Q192*H192</f>
        <v>0</v>
      </c>
      <c r="S192" s="144">
        <v>0</v>
      </c>
      <c r="T192" s="145">
        <f aca="true" t="shared" si="43" ref="T192:T214">S192*H192</f>
        <v>0</v>
      </c>
      <c r="AR192" s="146" t="s">
        <v>82</v>
      </c>
      <c r="AT192" s="146" t="s">
        <v>143</v>
      </c>
      <c r="AU192" s="146" t="s">
        <v>74</v>
      </c>
      <c r="AY192" s="17" t="s">
        <v>141</v>
      </c>
      <c r="BE192" s="147">
        <f aca="true" t="shared" si="44" ref="BE192:BE214">IF(N192="základní",J192,0)</f>
        <v>0</v>
      </c>
      <c r="BF192" s="147">
        <f aca="true" t="shared" si="45" ref="BF192:BF214">IF(N192="snížená",J192,0)</f>
        <v>0</v>
      </c>
      <c r="BG192" s="147">
        <f aca="true" t="shared" si="46" ref="BG192:BG214">IF(N192="zákl. přenesená",J192,0)</f>
        <v>0</v>
      </c>
      <c r="BH192" s="147">
        <f aca="true" t="shared" si="47" ref="BH192:BH214">IF(N192="sníž. přenesená",J192,0)</f>
        <v>0</v>
      </c>
      <c r="BI192" s="147">
        <f aca="true" t="shared" si="48" ref="BI192:BI214">IF(N192="nulová",J192,0)</f>
        <v>0</v>
      </c>
      <c r="BJ192" s="17" t="s">
        <v>74</v>
      </c>
      <c r="BK192" s="147">
        <f aca="true" t="shared" si="49" ref="BK192:BK214">ROUND(I192*H192,2)</f>
        <v>0</v>
      </c>
      <c r="BL192" s="17" t="s">
        <v>82</v>
      </c>
      <c r="BM192" s="146" t="s">
        <v>540</v>
      </c>
    </row>
    <row r="193" spans="2:65" s="1" customFormat="1" ht="16.5" customHeight="1">
      <c r="B193" s="133"/>
      <c r="C193" s="134" t="s">
        <v>346</v>
      </c>
      <c r="D193" s="134" t="s">
        <v>143</v>
      </c>
      <c r="E193" s="135" t="s">
        <v>395</v>
      </c>
      <c r="F193" s="136" t="s">
        <v>1430</v>
      </c>
      <c r="G193" s="137" t="s">
        <v>1431</v>
      </c>
      <c r="H193" s="138">
        <v>1</v>
      </c>
      <c r="I193" s="139"/>
      <c r="J193" s="140">
        <f t="shared" si="40"/>
        <v>0</v>
      </c>
      <c r="K193" s="141"/>
      <c r="L193" s="32"/>
      <c r="M193" s="142" t="s">
        <v>1</v>
      </c>
      <c r="N193" s="143" t="s">
        <v>37</v>
      </c>
      <c r="P193" s="144">
        <f t="shared" si="41"/>
        <v>0</v>
      </c>
      <c r="Q193" s="144">
        <v>0</v>
      </c>
      <c r="R193" s="144">
        <f t="shared" si="42"/>
        <v>0</v>
      </c>
      <c r="S193" s="144">
        <v>0</v>
      </c>
      <c r="T193" s="145">
        <f t="shared" si="43"/>
        <v>0</v>
      </c>
      <c r="AR193" s="146" t="s">
        <v>82</v>
      </c>
      <c r="AT193" s="146" t="s">
        <v>143</v>
      </c>
      <c r="AU193" s="146" t="s">
        <v>74</v>
      </c>
      <c r="AY193" s="17" t="s">
        <v>141</v>
      </c>
      <c r="BE193" s="147">
        <f t="shared" si="44"/>
        <v>0</v>
      </c>
      <c r="BF193" s="147">
        <f t="shared" si="45"/>
        <v>0</v>
      </c>
      <c r="BG193" s="147">
        <f t="shared" si="46"/>
        <v>0</v>
      </c>
      <c r="BH193" s="147">
        <f t="shared" si="47"/>
        <v>0</v>
      </c>
      <c r="BI193" s="147">
        <f t="shared" si="48"/>
        <v>0</v>
      </c>
      <c r="BJ193" s="17" t="s">
        <v>74</v>
      </c>
      <c r="BK193" s="147">
        <f t="shared" si="49"/>
        <v>0</v>
      </c>
      <c r="BL193" s="17" t="s">
        <v>82</v>
      </c>
      <c r="BM193" s="146" t="s">
        <v>545</v>
      </c>
    </row>
    <row r="194" spans="2:65" s="1" customFormat="1" ht="16.5" customHeight="1">
      <c r="B194" s="133"/>
      <c r="C194" s="134" t="s">
        <v>550</v>
      </c>
      <c r="D194" s="134" t="s">
        <v>143</v>
      </c>
      <c r="E194" s="135" t="s">
        <v>641</v>
      </c>
      <c r="F194" s="136" t="s">
        <v>1432</v>
      </c>
      <c r="G194" s="137" t="s">
        <v>380</v>
      </c>
      <c r="H194" s="138">
        <v>240</v>
      </c>
      <c r="I194" s="139"/>
      <c r="J194" s="140">
        <f t="shared" si="40"/>
        <v>0</v>
      </c>
      <c r="K194" s="141"/>
      <c r="L194" s="32"/>
      <c r="M194" s="142" t="s">
        <v>1</v>
      </c>
      <c r="N194" s="143" t="s">
        <v>37</v>
      </c>
      <c r="P194" s="144">
        <f t="shared" si="41"/>
        <v>0</v>
      </c>
      <c r="Q194" s="144">
        <v>0</v>
      </c>
      <c r="R194" s="144">
        <f t="shared" si="42"/>
        <v>0</v>
      </c>
      <c r="S194" s="144">
        <v>0</v>
      </c>
      <c r="T194" s="145">
        <f t="shared" si="43"/>
        <v>0</v>
      </c>
      <c r="AR194" s="146" t="s">
        <v>82</v>
      </c>
      <c r="AT194" s="146" t="s">
        <v>143</v>
      </c>
      <c r="AU194" s="146" t="s">
        <v>74</v>
      </c>
      <c r="AY194" s="17" t="s">
        <v>141</v>
      </c>
      <c r="BE194" s="147">
        <f t="shared" si="44"/>
        <v>0</v>
      </c>
      <c r="BF194" s="147">
        <f t="shared" si="45"/>
        <v>0</v>
      </c>
      <c r="BG194" s="147">
        <f t="shared" si="46"/>
        <v>0</v>
      </c>
      <c r="BH194" s="147">
        <f t="shared" si="47"/>
        <v>0</v>
      </c>
      <c r="BI194" s="147">
        <f t="shared" si="48"/>
        <v>0</v>
      </c>
      <c r="BJ194" s="17" t="s">
        <v>74</v>
      </c>
      <c r="BK194" s="147">
        <f t="shared" si="49"/>
        <v>0</v>
      </c>
      <c r="BL194" s="17" t="s">
        <v>82</v>
      </c>
      <c r="BM194" s="146" t="s">
        <v>553</v>
      </c>
    </row>
    <row r="195" spans="2:65" s="1" customFormat="1" ht="16.5" customHeight="1">
      <c r="B195" s="133"/>
      <c r="C195" s="134" t="s">
        <v>351</v>
      </c>
      <c r="D195" s="134" t="s">
        <v>143</v>
      </c>
      <c r="E195" s="135" t="s">
        <v>399</v>
      </c>
      <c r="F195" s="136" t="s">
        <v>1433</v>
      </c>
      <c r="G195" s="137" t="s">
        <v>380</v>
      </c>
      <c r="H195" s="138">
        <v>250</v>
      </c>
      <c r="I195" s="139"/>
      <c r="J195" s="140">
        <f t="shared" si="40"/>
        <v>0</v>
      </c>
      <c r="K195" s="141"/>
      <c r="L195" s="32"/>
      <c r="M195" s="142" t="s">
        <v>1</v>
      </c>
      <c r="N195" s="143" t="s">
        <v>37</v>
      </c>
      <c r="P195" s="144">
        <f t="shared" si="41"/>
        <v>0</v>
      </c>
      <c r="Q195" s="144">
        <v>0</v>
      </c>
      <c r="R195" s="144">
        <f t="shared" si="42"/>
        <v>0</v>
      </c>
      <c r="S195" s="144">
        <v>0</v>
      </c>
      <c r="T195" s="145">
        <f t="shared" si="43"/>
        <v>0</v>
      </c>
      <c r="AR195" s="146" t="s">
        <v>82</v>
      </c>
      <c r="AT195" s="146" t="s">
        <v>143</v>
      </c>
      <c r="AU195" s="146" t="s">
        <v>74</v>
      </c>
      <c r="AY195" s="17" t="s">
        <v>141</v>
      </c>
      <c r="BE195" s="147">
        <f t="shared" si="44"/>
        <v>0</v>
      </c>
      <c r="BF195" s="147">
        <f t="shared" si="45"/>
        <v>0</v>
      </c>
      <c r="BG195" s="147">
        <f t="shared" si="46"/>
        <v>0</v>
      </c>
      <c r="BH195" s="147">
        <f t="shared" si="47"/>
        <v>0</v>
      </c>
      <c r="BI195" s="147">
        <f t="shared" si="48"/>
        <v>0</v>
      </c>
      <c r="BJ195" s="17" t="s">
        <v>74</v>
      </c>
      <c r="BK195" s="147">
        <f t="shared" si="49"/>
        <v>0</v>
      </c>
      <c r="BL195" s="17" t="s">
        <v>82</v>
      </c>
      <c r="BM195" s="146" t="s">
        <v>560</v>
      </c>
    </row>
    <row r="196" spans="2:65" s="1" customFormat="1" ht="16.5" customHeight="1">
      <c r="B196" s="133"/>
      <c r="C196" s="134" t="s">
        <v>561</v>
      </c>
      <c r="D196" s="134" t="s">
        <v>143</v>
      </c>
      <c r="E196" s="135" t="s">
        <v>654</v>
      </c>
      <c r="F196" s="136" t="s">
        <v>1434</v>
      </c>
      <c r="G196" s="137" t="s">
        <v>380</v>
      </c>
      <c r="H196" s="138">
        <v>50</v>
      </c>
      <c r="I196" s="139"/>
      <c r="J196" s="140">
        <f t="shared" si="40"/>
        <v>0</v>
      </c>
      <c r="K196" s="141"/>
      <c r="L196" s="32"/>
      <c r="M196" s="142" t="s">
        <v>1</v>
      </c>
      <c r="N196" s="143" t="s">
        <v>37</v>
      </c>
      <c r="P196" s="144">
        <f t="shared" si="41"/>
        <v>0</v>
      </c>
      <c r="Q196" s="144">
        <v>0</v>
      </c>
      <c r="R196" s="144">
        <f t="shared" si="42"/>
        <v>0</v>
      </c>
      <c r="S196" s="144">
        <v>0</v>
      </c>
      <c r="T196" s="145">
        <f t="shared" si="43"/>
        <v>0</v>
      </c>
      <c r="AR196" s="146" t="s">
        <v>82</v>
      </c>
      <c r="AT196" s="146" t="s">
        <v>143</v>
      </c>
      <c r="AU196" s="146" t="s">
        <v>74</v>
      </c>
      <c r="AY196" s="17" t="s">
        <v>141</v>
      </c>
      <c r="BE196" s="147">
        <f t="shared" si="44"/>
        <v>0</v>
      </c>
      <c r="BF196" s="147">
        <f t="shared" si="45"/>
        <v>0</v>
      </c>
      <c r="BG196" s="147">
        <f t="shared" si="46"/>
        <v>0</v>
      </c>
      <c r="BH196" s="147">
        <f t="shared" si="47"/>
        <v>0</v>
      </c>
      <c r="BI196" s="147">
        <f t="shared" si="48"/>
        <v>0</v>
      </c>
      <c r="BJ196" s="17" t="s">
        <v>74</v>
      </c>
      <c r="BK196" s="147">
        <f t="shared" si="49"/>
        <v>0</v>
      </c>
      <c r="BL196" s="17" t="s">
        <v>82</v>
      </c>
      <c r="BM196" s="146" t="s">
        <v>564</v>
      </c>
    </row>
    <row r="197" spans="2:65" s="1" customFormat="1" ht="16.5" customHeight="1">
      <c r="B197" s="133"/>
      <c r="C197" s="134" t="s">
        <v>357</v>
      </c>
      <c r="D197" s="134" t="s">
        <v>143</v>
      </c>
      <c r="E197" s="135" t="s">
        <v>402</v>
      </c>
      <c r="F197" s="136" t="s">
        <v>1435</v>
      </c>
      <c r="G197" s="137" t="s">
        <v>380</v>
      </c>
      <c r="H197" s="138">
        <v>50</v>
      </c>
      <c r="I197" s="139"/>
      <c r="J197" s="140">
        <f t="shared" si="40"/>
        <v>0</v>
      </c>
      <c r="K197" s="141"/>
      <c r="L197" s="32"/>
      <c r="M197" s="142" t="s">
        <v>1</v>
      </c>
      <c r="N197" s="143" t="s">
        <v>37</v>
      </c>
      <c r="P197" s="144">
        <f t="shared" si="41"/>
        <v>0</v>
      </c>
      <c r="Q197" s="144">
        <v>0</v>
      </c>
      <c r="R197" s="144">
        <f t="shared" si="42"/>
        <v>0</v>
      </c>
      <c r="S197" s="144">
        <v>0</v>
      </c>
      <c r="T197" s="145">
        <f t="shared" si="43"/>
        <v>0</v>
      </c>
      <c r="AR197" s="146" t="s">
        <v>82</v>
      </c>
      <c r="AT197" s="146" t="s">
        <v>143</v>
      </c>
      <c r="AU197" s="146" t="s">
        <v>74</v>
      </c>
      <c r="AY197" s="17" t="s">
        <v>141</v>
      </c>
      <c r="BE197" s="147">
        <f t="shared" si="44"/>
        <v>0</v>
      </c>
      <c r="BF197" s="147">
        <f t="shared" si="45"/>
        <v>0</v>
      </c>
      <c r="BG197" s="147">
        <f t="shared" si="46"/>
        <v>0</v>
      </c>
      <c r="BH197" s="147">
        <f t="shared" si="47"/>
        <v>0</v>
      </c>
      <c r="BI197" s="147">
        <f t="shared" si="48"/>
        <v>0</v>
      </c>
      <c r="BJ197" s="17" t="s">
        <v>74</v>
      </c>
      <c r="BK197" s="147">
        <f t="shared" si="49"/>
        <v>0</v>
      </c>
      <c r="BL197" s="17" t="s">
        <v>82</v>
      </c>
      <c r="BM197" s="146" t="s">
        <v>567</v>
      </c>
    </row>
    <row r="198" spans="2:65" s="1" customFormat="1" ht="16.5" customHeight="1">
      <c r="B198" s="133"/>
      <c r="C198" s="134" t="s">
        <v>327</v>
      </c>
      <c r="D198" s="134" t="s">
        <v>143</v>
      </c>
      <c r="E198" s="135" t="s">
        <v>664</v>
      </c>
      <c r="F198" s="136" t="s">
        <v>1436</v>
      </c>
      <c r="G198" s="137" t="s">
        <v>1362</v>
      </c>
      <c r="H198" s="138">
        <v>370</v>
      </c>
      <c r="I198" s="139"/>
      <c r="J198" s="140">
        <f t="shared" si="40"/>
        <v>0</v>
      </c>
      <c r="K198" s="141"/>
      <c r="L198" s="32"/>
      <c r="M198" s="142" t="s">
        <v>1</v>
      </c>
      <c r="N198" s="143" t="s">
        <v>37</v>
      </c>
      <c r="P198" s="144">
        <f t="shared" si="41"/>
        <v>0</v>
      </c>
      <c r="Q198" s="144">
        <v>0</v>
      </c>
      <c r="R198" s="144">
        <f t="shared" si="42"/>
        <v>0</v>
      </c>
      <c r="S198" s="144">
        <v>0</v>
      </c>
      <c r="T198" s="145">
        <f t="shared" si="43"/>
        <v>0</v>
      </c>
      <c r="AR198" s="146" t="s">
        <v>82</v>
      </c>
      <c r="AT198" s="146" t="s">
        <v>143</v>
      </c>
      <c r="AU198" s="146" t="s">
        <v>74</v>
      </c>
      <c r="AY198" s="17" t="s">
        <v>141</v>
      </c>
      <c r="BE198" s="147">
        <f t="shared" si="44"/>
        <v>0</v>
      </c>
      <c r="BF198" s="147">
        <f t="shared" si="45"/>
        <v>0</v>
      </c>
      <c r="BG198" s="147">
        <f t="shared" si="46"/>
        <v>0</v>
      </c>
      <c r="BH198" s="147">
        <f t="shared" si="47"/>
        <v>0</v>
      </c>
      <c r="BI198" s="147">
        <f t="shared" si="48"/>
        <v>0</v>
      </c>
      <c r="BJ198" s="17" t="s">
        <v>74</v>
      </c>
      <c r="BK198" s="147">
        <f t="shared" si="49"/>
        <v>0</v>
      </c>
      <c r="BL198" s="17" t="s">
        <v>82</v>
      </c>
      <c r="BM198" s="146" t="s">
        <v>573</v>
      </c>
    </row>
    <row r="199" spans="2:65" s="1" customFormat="1" ht="16.5" customHeight="1">
      <c r="B199" s="133"/>
      <c r="C199" s="134" t="s">
        <v>362</v>
      </c>
      <c r="D199" s="134" t="s">
        <v>143</v>
      </c>
      <c r="E199" s="135" t="s">
        <v>409</v>
      </c>
      <c r="F199" s="136" t="s">
        <v>1437</v>
      </c>
      <c r="G199" s="137" t="s">
        <v>380</v>
      </c>
      <c r="H199" s="138">
        <v>520</v>
      </c>
      <c r="I199" s="139"/>
      <c r="J199" s="140">
        <f t="shared" si="40"/>
        <v>0</v>
      </c>
      <c r="K199" s="141"/>
      <c r="L199" s="32"/>
      <c r="M199" s="142" t="s">
        <v>1</v>
      </c>
      <c r="N199" s="143" t="s">
        <v>37</v>
      </c>
      <c r="P199" s="144">
        <f t="shared" si="41"/>
        <v>0</v>
      </c>
      <c r="Q199" s="144">
        <v>0</v>
      </c>
      <c r="R199" s="144">
        <f t="shared" si="42"/>
        <v>0</v>
      </c>
      <c r="S199" s="144">
        <v>0</v>
      </c>
      <c r="T199" s="145">
        <f t="shared" si="43"/>
        <v>0</v>
      </c>
      <c r="AR199" s="146" t="s">
        <v>82</v>
      </c>
      <c r="AT199" s="146" t="s">
        <v>143</v>
      </c>
      <c r="AU199" s="146" t="s">
        <v>74</v>
      </c>
      <c r="AY199" s="17" t="s">
        <v>141</v>
      </c>
      <c r="BE199" s="147">
        <f t="shared" si="44"/>
        <v>0</v>
      </c>
      <c r="BF199" s="147">
        <f t="shared" si="45"/>
        <v>0</v>
      </c>
      <c r="BG199" s="147">
        <f t="shared" si="46"/>
        <v>0</v>
      </c>
      <c r="BH199" s="147">
        <f t="shared" si="47"/>
        <v>0</v>
      </c>
      <c r="BI199" s="147">
        <f t="shared" si="48"/>
        <v>0</v>
      </c>
      <c r="BJ199" s="17" t="s">
        <v>74</v>
      </c>
      <c r="BK199" s="147">
        <f t="shared" si="49"/>
        <v>0</v>
      </c>
      <c r="BL199" s="17" t="s">
        <v>82</v>
      </c>
      <c r="BM199" s="146" t="s">
        <v>576</v>
      </c>
    </row>
    <row r="200" spans="2:65" s="1" customFormat="1" ht="16.5" customHeight="1">
      <c r="B200" s="133"/>
      <c r="C200" s="134" t="s">
        <v>577</v>
      </c>
      <c r="D200" s="134" t="s">
        <v>143</v>
      </c>
      <c r="E200" s="135" t="s">
        <v>671</v>
      </c>
      <c r="F200" s="136" t="s">
        <v>1438</v>
      </c>
      <c r="G200" s="137" t="s">
        <v>1362</v>
      </c>
      <c r="H200" s="138">
        <v>50</v>
      </c>
      <c r="I200" s="139"/>
      <c r="J200" s="140">
        <f t="shared" si="40"/>
        <v>0</v>
      </c>
      <c r="K200" s="141"/>
      <c r="L200" s="32"/>
      <c r="M200" s="142" t="s">
        <v>1</v>
      </c>
      <c r="N200" s="143" t="s">
        <v>37</v>
      </c>
      <c r="P200" s="144">
        <f t="shared" si="41"/>
        <v>0</v>
      </c>
      <c r="Q200" s="144">
        <v>0</v>
      </c>
      <c r="R200" s="144">
        <f t="shared" si="42"/>
        <v>0</v>
      </c>
      <c r="S200" s="144">
        <v>0</v>
      </c>
      <c r="T200" s="145">
        <f t="shared" si="43"/>
        <v>0</v>
      </c>
      <c r="AR200" s="146" t="s">
        <v>82</v>
      </c>
      <c r="AT200" s="146" t="s">
        <v>143</v>
      </c>
      <c r="AU200" s="146" t="s">
        <v>74</v>
      </c>
      <c r="AY200" s="17" t="s">
        <v>141</v>
      </c>
      <c r="BE200" s="147">
        <f t="shared" si="44"/>
        <v>0</v>
      </c>
      <c r="BF200" s="147">
        <f t="shared" si="45"/>
        <v>0</v>
      </c>
      <c r="BG200" s="147">
        <f t="shared" si="46"/>
        <v>0</v>
      </c>
      <c r="BH200" s="147">
        <f t="shared" si="47"/>
        <v>0</v>
      </c>
      <c r="BI200" s="147">
        <f t="shared" si="48"/>
        <v>0</v>
      </c>
      <c r="BJ200" s="17" t="s">
        <v>74</v>
      </c>
      <c r="BK200" s="147">
        <f t="shared" si="49"/>
        <v>0</v>
      </c>
      <c r="BL200" s="17" t="s">
        <v>82</v>
      </c>
      <c r="BM200" s="146" t="s">
        <v>580</v>
      </c>
    </row>
    <row r="201" spans="2:65" s="1" customFormat="1" ht="16.5" customHeight="1">
      <c r="B201" s="133"/>
      <c r="C201" s="134" t="s">
        <v>366</v>
      </c>
      <c r="D201" s="134" t="s">
        <v>143</v>
      </c>
      <c r="E201" s="135" t="s">
        <v>413</v>
      </c>
      <c r="F201" s="136" t="s">
        <v>1439</v>
      </c>
      <c r="G201" s="137" t="s">
        <v>1362</v>
      </c>
      <c r="H201" s="138">
        <v>55</v>
      </c>
      <c r="I201" s="139"/>
      <c r="J201" s="140">
        <f t="shared" si="40"/>
        <v>0</v>
      </c>
      <c r="K201" s="141"/>
      <c r="L201" s="32"/>
      <c r="M201" s="142" t="s">
        <v>1</v>
      </c>
      <c r="N201" s="143" t="s">
        <v>37</v>
      </c>
      <c r="P201" s="144">
        <f t="shared" si="41"/>
        <v>0</v>
      </c>
      <c r="Q201" s="144">
        <v>0</v>
      </c>
      <c r="R201" s="144">
        <f t="shared" si="42"/>
        <v>0</v>
      </c>
      <c r="S201" s="144">
        <v>0</v>
      </c>
      <c r="T201" s="145">
        <f t="shared" si="43"/>
        <v>0</v>
      </c>
      <c r="AR201" s="146" t="s">
        <v>82</v>
      </c>
      <c r="AT201" s="146" t="s">
        <v>143</v>
      </c>
      <c r="AU201" s="146" t="s">
        <v>74</v>
      </c>
      <c r="AY201" s="17" t="s">
        <v>141</v>
      </c>
      <c r="BE201" s="147">
        <f t="shared" si="44"/>
        <v>0</v>
      </c>
      <c r="BF201" s="147">
        <f t="shared" si="45"/>
        <v>0</v>
      </c>
      <c r="BG201" s="147">
        <f t="shared" si="46"/>
        <v>0</v>
      </c>
      <c r="BH201" s="147">
        <f t="shared" si="47"/>
        <v>0</v>
      </c>
      <c r="BI201" s="147">
        <f t="shared" si="48"/>
        <v>0</v>
      </c>
      <c r="BJ201" s="17" t="s">
        <v>74</v>
      </c>
      <c r="BK201" s="147">
        <f t="shared" si="49"/>
        <v>0</v>
      </c>
      <c r="BL201" s="17" t="s">
        <v>82</v>
      </c>
      <c r="BM201" s="146" t="s">
        <v>584</v>
      </c>
    </row>
    <row r="202" spans="2:65" s="1" customFormat="1" ht="16.5" customHeight="1">
      <c r="B202" s="133"/>
      <c r="C202" s="134" t="s">
        <v>587</v>
      </c>
      <c r="D202" s="134" t="s">
        <v>143</v>
      </c>
      <c r="E202" s="135" t="s">
        <v>678</v>
      </c>
      <c r="F202" s="136" t="s">
        <v>1440</v>
      </c>
      <c r="G202" s="137" t="s">
        <v>1362</v>
      </c>
      <c r="H202" s="138">
        <v>25</v>
      </c>
      <c r="I202" s="139"/>
      <c r="J202" s="140">
        <f t="shared" si="40"/>
        <v>0</v>
      </c>
      <c r="K202" s="141"/>
      <c r="L202" s="32"/>
      <c r="M202" s="142" t="s">
        <v>1</v>
      </c>
      <c r="N202" s="143" t="s">
        <v>37</v>
      </c>
      <c r="P202" s="144">
        <f t="shared" si="41"/>
        <v>0</v>
      </c>
      <c r="Q202" s="144">
        <v>0</v>
      </c>
      <c r="R202" s="144">
        <f t="shared" si="42"/>
        <v>0</v>
      </c>
      <c r="S202" s="144">
        <v>0</v>
      </c>
      <c r="T202" s="145">
        <f t="shared" si="43"/>
        <v>0</v>
      </c>
      <c r="AR202" s="146" t="s">
        <v>82</v>
      </c>
      <c r="AT202" s="146" t="s">
        <v>143</v>
      </c>
      <c r="AU202" s="146" t="s">
        <v>74</v>
      </c>
      <c r="AY202" s="17" t="s">
        <v>141</v>
      </c>
      <c r="BE202" s="147">
        <f t="shared" si="44"/>
        <v>0</v>
      </c>
      <c r="BF202" s="147">
        <f t="shared" si="45"/>
        <v>0</v>
      </c>
      <c r="BG202" s="147">
        <f t="shared" si="46"/>
        <v>0</v>
      </c>
      <c r="BH202" s="147">
        <f t="shared" si="47"/>
        <v>0</v>
      </c>
      <c r="BI202" s="147">
        <f t="shared" si="48"/>
        <v>0</v>
      </c>
      <c r="BJ202" s="17" t="s">
        <v>74</v>
      </c>
      <c r="BK202" s="147">
        <f t="shared" si="49"/>
        <v>0</v>
      </c>
      <c r="BL202" s="17" t="s">
        <v>82</v>
      </c>
      <c r="BM202" s="146" t="s">
        <v>590</v>
      </c>
    </row>
    <row r="203" spans="2:65" s="1" customFormat="1" ht="16.5" customHeight="1">
      <c r="B203" s="133"/>
      <c r="C203" s="134" t="s">
        <v>371</v>
      </c>
      <c r="D203" s="134" t="s">
        <v>143</v>
      </c>
      <c r="E203" s="135" t="s">
        <v>417</v>
      </c>
      <c r="F203" s="136" t="s">
        <v>1441</v>
      </c>
      <c r="G203" s="137" t="s">
        <v>1362</v>
      </c>
      <c r="H203" s="138">
        <v>4</v>
      </c>
      <c r="I203" s="139"/>
      <c r="J203" s="140">
        <f t="shared" si="40"/>
        <v>0</v>
      </c>
      <c r="K203" s="141"/>
      <c r="L203" s="32"/>
      <c r="M203" s="142" t="s">
        <v>1</v>
      </c>
      <c r="N203" s="143" t="s">
        <v>37</v>
      </c>
      <c r="P203" s="144">
        <f t="shared" si="41"/>
        <v>0</v>
      </c>
      <c r="Q203" s="144">
        <v>0</v>
      </c>
      <c r="R203" s="144">
        <f t="shared" si="42"/>
        <v>0</v>
      </c>
      <c r="S203" s="144">
        <v>0</v>
      </c>
      <c r="T203" s="145">
        <f t="shared" si="43"/>
        <v>0</v>
      </c>
      <c r="AR203" s="146" t="s">
        <v>82</v>
      </c>
      <c r="AT203" s="146" t="s">
        <v>143</v>
      </c>
      <c r="AU203" s="146" t="s">
        <v>74</v>
      </c>
      <c r="AY203" s="17" t="s">
        <v>141</v>
      </c>
      <c r="BE203" s="147">
        <f t="shared" si="44"/>
        <v>0</v>
      </c>
      <c r="BF203" s="147">
        <f t="shared" si="45"/>
        <v>0</v>
      </c>
      <c r="BG203" s="147">
        <f t="shared" si="46"/>
        <v>0</v>
      </c>
      <c r="BH203" s="147">
        <f t="shared" si="47"/>
        <v>0</v>
      </c>
      <c r="BI203" s="147">
        <f t="shared" si="48"/>
        <v>0</v>
      </c>
      <c r="BJ203" s="17" t="s">
        <v>74</v>
      </c>
      <c r="BK203" s="147">
        <f t="shared" si="49"/>
        <v>0</v>
      </c>
      <c r="BL203" s="17" t="s">
        <v>82</v>
      </c>
      <c r="BM203" s="146" t="s">
        <v>595</v>
      </c>
    </row>
    <row r="204" spans="2:65" s="1" customFormat="1" ht="16.5" customHeight="1">
      <c r="B204" s="133"/>
      <c r="C204" s="134" t="s">
        <v>597</v>
      </c>
      <c r="D204" s="134" t="s">
        <v>143</v>
      </c>
      <c r="E204" s="135" t="s">
        <v>685</v>
      </c>
      <c r="F204" s="136" t="s">
        <v>1442</v>
      </c>
      <c r="G204" s="137" t="s">
        <v>380</v>
      </c>
      <c r="H204" s="138">
        <v>12</v>
      </c>
      <c r="I204" s="139"/>
      <c r="J204" s="140">
        <f t="shared" si="40"/>
        <v>0</v>
      </c>
      <c r="K204" s="141"/>
      <c r="L204" s="32"/>
      <c r="M204" s="142" t="s">
        <v>1</v>
      </c>
      <c r="N204" s="143" t="s">
        <v>37</v>
      </c>
      <c r="P204" s="144">
        <f t="shared" si="41"/>
        <v>0</v>
      </c>
      <c r="Q204" s="144">
        <v>0</v>
      </c>
      <c r="R204" s="144">
        <f t="shared" si="42"/>
        <v>0</v>
      </c>
      <c r="S204" s="144">
        <v>0</v>
      </c>
      <c r="T204" s="145">
        <f t="shared" si="43"/>
        <v>0</v>
      </c>
      <c r="AR204" s="146" t="s">
        <v>82</v>
      </c>
      <c r="AT204" s="146" t="s">
        <v>143</v>
      </c>
      <c r="AU204" s="146" t="s">
        <v>74</v>
      </c>
      <c r="AY204" s="17" t="s">
        <v>141</v>
      </c>
      <c r="BE204" s="147">
        <f t="shared" si="44"/>
        <v>0</v>
      </c>
      <c r="BF204" s="147">
        <f t="shared" si="45"/>
        <v>0</v>
      </c>
      <c r="BG204" s="147">
        <f t="shared" si="46"/>
        <v>0</v>
      </c>
      <c r="BH204" s="147">
        <f t="shared" si="47"/>
        <v>0</v>
      </c>
      <c r="BI204" s="147">
        <f t="shared" si="48"/>
        <v>0</v>
      </c>
      <c r="BJ204" s="17" t="s">
        <v>74</v>
      </c>
      <c r="BK204" s="147">
        <f t="shared" si="49"/>
        <v>0</v>
      </c>
      <c r="BL204" s="17" t="s">
        <v>82</v>
      </c>
      <c r="BM204" s="146" t="s">
        <v>600</v>
      </c>
    </row>
    <row r="205" spans="2:65" s="1" customFormat="1" ht="24.15" customHeight="1">
      <c r="B205" s="133"/>
      <c r="C205" s="134" t="s">
        <v>381</v>
      </c>
      <c r="D205" s="134" t="s">
        <v>143</v>
      </c>
      <c r="E205" s="135" t="s">
        <v>423</v>
      </c>
      <c r="F205" s="136" t="s">
        <v>1443</v>
      </c>
      <c r="G205" s="137" t="s">
        <v>662</v>
      </c>
      <c r="H205" s="138">
        <v>1</v>
      </c>
      <c r="I205" s="139"/>
      <c r="J205" s="140">
        <f t="shared" si="40"/>
        <v>0</v>
      </c>
      <c r="K205" s="141"/>
      <c r="L205" s="32"/>
      <c r="M205" s="142" t="s">
        <v>1</v>
      </c>
      <c r="N205" s="143" t="s">
        <v>37</v>
      </c>
      <c r="P205" s="144">
        <f t="shared" si="41"/>
        <v>0</v>
      </c>
      <c r="Q205" s="144">
        <v>0</v>
      </c>
      <c r="R205" s="144">
        <f t="shared" si="42"/>
        <v>0</v>
      </c>
      <c r="S205" s="144">
        <v>0</v>
      </c>
      <c r="T205" s="145">
        <f t="shared" si="43"/>
        <v>0</v>
      </c>
      <c r="AR205" s="146" t="s">
        <v>82</v>
      </c>
      <c r="AT205" s="146" t="s">
        <v>143</v>
      </c>
      <c r="AU205" s="146" t="s">
        <v>74</v>
      </c>
      <c r="AY205" s="17" t="s">
        <v>141</v>
      </c>
      <c r="BE205" s="147">
        <f t="shared" si="44"/>
        <v>0</v>
      </c>
      <c r="BF205" s="147">
        <f t="shared" si="45"/>
        <v>0</v>
      </c>
      <c r="BG205" s="147">
        <f t="shared" si="46"/>
        <v>0</v>
      </c>
      <c r="BH205" s="147">
        <f t="shared" si="47"/>
        <v>0</v>
      </c>
      <c r="BI205" s="147">
        <f t="shared" si="48"/>
        <v>0</v>
      </c>
      <c r="BJ205" s="17" t="s">
        <v>74</v>
      </c>
      <c r="BK205" s="147">
        <f t="shared" si="49"/>
        <v>0</v>
      </c>
      <c r="BL205" s="17" t="s">
        <v>82</v>
      </c>
      <c r="BM205" s="146" t="s">
        <v>603</v>
      </c>
    </row>
    <row r="206" spans="2:65" s="1" customFormat="1" ht="16.5" customHeight="1">
      <c r="B206" s="133"/>
      <c r="C206" s="134" t="s">
        <v>604</v>
      </c>
      <c r="D206" s="134" t="s">
        <v>143</v>
      </c>
      <c r="E206" s="135" t="s">
        <v>692</v>
      </c>
      <c r="F206" s="136" t="s">
        <v>1444</v>
      </c>
      <c r="G206" s="137" t="s">
        <v>1362</v>
      </c>
      <c r="H206" s="138">
        <v>96</v>
      </c>
      <c r="I206" s="139"/>
      <c r="J206" s="140">
        <f t="shared" si="40"/>
        <v>0</v>
      </c>
      <c r="K206" s="141"/>
      <c r="L206" s="32"/>
      <c r="M206" s="142" t="s">
        <v>1</v>
      </c>
      <c r="N206" s="143" t="s">
        <v>37</v>
      </c>
      <c r="P206" s="144">
        <f t="shared" si="41"/>
        <v>0</v>
      </c>
      <c r="Q206" s="144">
        <v>0</v>
      </c>
      <c r="R206" s="144">
        <f t="shared" si="42"/>
        <v>0</v>
      </c>
      <c r="S206" s="144">
        <v>0</v>
      </c>
      <c r="T206" s="145">
        <f t="shared" si="43"/>
        <v>0</v>
      </c>
      <c r="AR206" s="146" t="s">
        <v>82</v>
      </c>
      <c r="AT206" s="146" t="s">
        <v>143</v>
      </c>
      <c r="AU206" s="146" t="s">
        <v>74</v>
      </c>
      <c r="AY206" s="17" t="s">
        <v>141</v>
      </c>
      <c r="BE206" s="147">
        <f t="shared" si="44"/>
        <v>0</v>
      </c>
      <c r="BF206" s="147">
        <f t="shared" si="45"/>
        <v>0</v>
      </c>
      <c r="BG206" s="147">
        <f t="shared" si="46"/>
        <v>0</v>
      </c>
      <c r="BH206" s="147">
        <f t="shared" si="47"/>
        <v>0</v>
      </c>
      <c r="BI206" s="147">
        <f t="shared" si="48"/>
        <v>0</v>
      </c>
      <c r="BJ206" s="17" t="s">
        <v>74</v>
      </c>
      <c r="BK206" s="147">
        <f t="shared" si="49"/>
        <v>0</v>
      </c>
      <c r="BL206" s="17" t="s">
        <v>82</v>
      </c>
      <c r="BM206" s="146" t="s">
        <v>607</v>
      </c>
    </row>
    <row r="207" spans="2:65" s="1" customFormat="1" ht="16.5" customHeight="1">
      <c r="B207" s="133"/>
      <c r="C207" s="134" t="s">
        <v>386</v>
      </c>
      <c r="D207" s="134" t="s">
        <v>143</v>
      </c>
      <c r="E207" s="135" t="s">
        <v>432</v>
      </c>
      <c r="F207" s="136" t="s">
        <v>1445</v>
      </c>
      <c r="G207" s="137" t="s">
        <v>662</v>
      </c>
      <c r="H207" s="138">
        <v>1</v>
      </c>
      <c r="I207" s="139"/>
      <c r="J207" s="140">
        <f t="shared" si="40"/>
        <v>0</v>
      </c>
      <c r="K207" s="141"/>
      <c r="L207" s="32"/>
      <c r="M207" s="142" t="s">
        <v>1</v>
      </c>
      <c r="N207" s="143" t="s">
        <v>37</v>
      </c>
      <c r="P207" s="144">
        <f t="shared" si="41"/>
        <v>0</v>
      </c>
      <c r="Q207" s="144">
        <v>0</v>
      </c>
      <c r="R207" s="144">
        <f t="shared" si="42"/>
        <v>0</v>
      </c>
      <c r="S207" s="144">
        <v>0</v>
      </c>
      <c r="T207" s="145">
        <f t="shared" si="43"/>
        <v>0</v>
      </c>
      <c r="AR207" s="146" t="s">
        <v>82</v>
      </c>
      <c r="AT207" s="146" t="s">
        <v>143</v>
      </c>
      <c r="AU207" s="146" t="s">
        <v>74</v>
      </c>
      <c r="AY207" s="17" t="s">
        <v>141</v>
      </c>
      <c r="BE207" s="147">
        <f t="shared" si="44"/>
        <v>0</v>
      </c>
      <c r="BF207" s="147">
        <f t="shared" si="45"/>
        <v>0</v>
      </c>
      <c r="BG207" s="147">
        <f t="shared" si="46"/>
        <v>0</v>
      </c>
      <c r="BH207" s="147">
        <f t="shared" si="47"/>
        <v>0</v>
      </c>
      <c r="BI207" s="147">
        <f t="shared" si="48"/>
        <v>0</v>
      </c>
      <c r="BJ207" s="17" t="s">
        <v>74</v>
      </c>
      <c r="BK207" s="147">
        <f t="shared" si="49"/>
        <v>0</v>
      </c>
      <c r="BL207" s="17" t="s">
        <v>82</v>
      </c>
      <c r="BM207" s="146" t="s">
        <v>612</v>
      </c>
    </row>
    <row r="208" spans="2:65" s="1" customFormat="1" ht="16.5" customHeight="1">
      <c r="B208" s="133"/>
      <c r="C208" s="134" t="s">
        <v>616</v>
      </c>
      <c r="D208" s="134" t="s">
        <v>143</v>
      </c>
      <c r="E208" s="135" t="s">
        <v>699</v>
      </c>
      <c r="F208" s="136" t="s">
        <v>1446</v>
      </c>
      <c r="G208" s="137" t="s">
        <v>1362</v>
      </c>
      <c r="H208" s="138">
        <v>3</v>
      </c>
      <c r="I208" s="139"/>
      <c r="J208" s="140">
        <f t="shared" si="40"/>
        <v>0</v>
      </c>
      <c r="K208" s="141"/>
      <c r="L208" s="32"/>
      <c r="M208" s="142" t="s">
        <v>1</v>
      </c>
      <c r="N208" s="143" t="s">
        <v>37</v>
      </c>
      <c r="P208" s="144">
        <f t="shared" si="41"/>
        <v>0</v>
      </c>
      <c r="Q208" s="144">
        <v>0</v>
      </c>
      <c r="R208" s="144">
        <f t="shared" si="42"/>
        <v>0</v>
      </c>
      <c r="S208" s="144">
        <v>0</v>
      </c>
      <c r="T208" s="145">
        <f t="shared" si="43"/>
        <v>0</v>
      </c>
      <c r="AR208" s="146" t="s">
        <v>82</v>
      </c>
      <c r="AT208" s="146" t="s">
        <v>143</v>
      </c>
      <c r="AU208" s="146" t="s">
        <v>74</v>
      </c>
      <c r="AY208" s="17" t="s">
        <v>141</v>
      </c>
      <c r="BE208" s="147">
        <f t="shared" si="44"/>
        <v>0</v>
      </c>
      <c r="BF208" s="147">
        <f t="shared" si="45"/>
        <v>0</v>
      </c>
      <c r="BG208" s="147">
        <f t="shared" si="46"/>
        <v>0</v>
      </c>
      <c r="BH208" s="147">
        <f t="shared" si="47"/>
        <v>0</v>
      </c>
      <c r="BI208" s="147">
        <f t="shared" si="48"/>
        <v>0</v>
      </c>
      <c r="BJ208" s="17" t="s">
        <v>74</v>
      </c>
      <c r="BK208" s="147">
        <f t="shared" si="49"/>
        <v>0</v>
      </c>
      <c r="BL208" s="17" t="s">
        <v>82</v>
      </c>
      <c r="BM208" s="146" t="s">
        <v>619</v>
      </c>
    </row>
    <row r="209" spans="2:65" s="1" customFormat="1" ht="24.15" customHeight="1">
      <c r="B209" s="133"/>
      <c r="C209" s="134" t="s">
        <v>390</v>
      </c>
      <c r="D209" s="134" t="s">
        <v>143</v>
      </c>
      <c r="E209" s="135" t="s">
        <v>438</v>
      </c>
      <c r="F209" s="136" t="s">
        <v>1447</v>
      </c>
      <c r="G209" s="137" t="s">
        <v>380</v>
      </c>
      <c r="H209" s="138">
        <v>22</v>
      </c>
      <c r="I209" s="139"/>
      <c r="J209" s="140">
        <f t="shared" si="40"/>
        <v>0</v>
      </c>
      <c r="K209" s="141"/>
      <c r="L209" s="32"/>
      <c r="M209" s="142" t="s">
        <v>1</v>
      </c>
      <c r="N209" s="143" t="s">
        <v>37</v>
      </c>
      <c r="P209" s="144">
        <f t="shared" si="41"/>
        <v>0</v>
      </c>
      <c r="Q209" s="144">
        <v>0</v>
      </c>
      <c r="R209" s="144">
        <f t="shared" si="42"/>
        <v>0</v>
      </c>
      <c r="S209" s="144">
        <v>0</v>
      </c>
      <c r="T209" s="145">
        <f t="shared" si="43"/>
        <v>0</v>
      </c>
      <c r="AR209" s="146" t="s">
        <v>82</v>
      </c>
      <c r="AT209" s="146" t="s">
        <v>143</v>
      </c>
      <c r="AU209" s="146" t="s">
        <v>74</v>
      </c>
      <c r="AY209" s="17" t="s">
        <v>141</v>
      </c>
      <c r="BE209" s="147">
        <f t="shared" si="44"/>
        <v>0</v>
      </c>
      <c r="BF209" s="147">
        <f t="shared" si="45"/>
        <v>0</v>
      </c>
      <c r="BG209" s="147">
        <f t="shared" si="46"/>
        <v>0</v>
      </c>
      <c r="BH209" s="147">
        <f t="shared" si="47"/>
        <v>0</v>
      </c>
      <c r="BI209" s="147">
        <f t="shared" si="48"/>
        <v>0</v>
      </c>
      <c r="BJ209" s="17" t="s">
        <v>74</v>
      </c>
      <c r="BK209" s="147">
        <f t="shared" si="49"/>
        <v>0</v>
      </c>
      <c r="BL209" s="17" t="s">
        <v>82</v>
      </c>
      <c r="BM209" s="146" t="s">
        <v>624</v>
      </c>
    </row>
    <row r="210" spans="2:65" s="1" customFormat="1" ht="16.5" customHeight="1">
      <c r="B210" s="133"/>
      <c r="C210" s="134" t="s">
        <v>631</v>
      </c>
      <c r="D210" s="134" t="s">
        <v>143</v>
      </c>
      <c r="E210" s="135" t="s">
        <v>706</v>
      </c>
      <c r="F210" s="136" t="s">
        <v>1448</v>
      </c>
      <c r="G210" s="137" t="s">
        <v>662</v>
      </c>
      <c r="H210" s="138">
        <v>1</v>
      </c>
      <c r="I210" s="139"/>
      <c r="J210" s="140">
        <f t="shared" si="40"/>
        <v>0</v>
      </c>
      <c r="K210" s="141"/>
      <c r="L210" s="32"/>
      <c r="M210" s="142" t="s">
        <v>1</v>
      </c>
      <c r="N210" s="143" t="s">
        <v>37</v>
      </c>
      <c r="P210" s="144">
        <f t="shared" si="41"/>
        <v>0</v>
      </c>
      <c r="Q210" s="144">
        <v>0</v>
      </c>
      <c r="R210" s="144">
        <f t="shared" si="42"/>
        <v>0</v>
      </c>
      <c r="S210" s="144">
        <v>0</v>
      </c>
      <c r="T210" s="145">
        <f t="shared" si="43"/>
        <v>0</v>
      </c>
      <c r="AR210" s="146" t="s">
        <v>82</v>
      </c>
      <c r="AT210" s="146" t="s">
        <v>143</v>
      </c>
      <c r="AU210" s="146" t="s">
        <v>74</v>
      </c>
      <c r="AY210" s="17" t="s">
        <v>141</v>
      </c>
      <c r="BE210" s="147">
        <f t="shared" si="44"/>
        <v>0</v>
      </c>
      <c r="BF210" s="147">
        <f t="shared" si="45"/>
        <v>0</v>
      </c>
      <c r="BG210" s="147">
        <f t="shared" si="46"/>
        <v>0</v>
      </c>
      <c r="BH210" s="147">
        <f t="shared" si="47"/>
        <v>0</v>
      </c>
      <c r="BI210" s="147">
        <f t="shared" si="48"/>
        <v>0</v>
      </c>
      <c r="BJ210" s="17" t="s">
        <v>74</v>
      </c>
      <c r="BK210" s="147">
        <f t="shared" si="49"/>
        <v>0</v>
      </c>
      <c r="BL210" s="17" t="s">
        <v>82</v>
      </c>
      <c r="BM210" s="146" t="s">
        <v>634</v>
      </c>
    </row>
    <row r="211" spans="2:65" s="1" customFormat="1" ht="16.5" customHeight="1">
      <c r="B211" s="133"/>
      <c r="C211" s="134" t="s">
        <v>395</v>
      </c>
      <c r="D211" s="134" t="s">
        <v>143</v>
      </c>
      <c r="E211" s="135" t="s">
        <v>447</v>
      </c>
      <c r="F211" s="136" t="s">
        <v>1449</v>
      </c>
      <c r="G211" s="137" t="s">
        <v>380</v>
      </c>
      <c r="H211" s="138">
        <v>600</v>
      </c>
      <c r="I211" s="139"/>
      <c r="J211" s="140">
        <f t="shared" si="40"/>
        <v>0</v>
      </c>
      <c r="K211" s="141"/>
      <c r="L211" s="32"/>
      <c r="M211" s="142" t="s">
        <v>1</v>
      </c>
      <c r="N211" s="143" t="s">
        <v>37</v>
      </c>
      <c r="P211" s="144">
        <f t="shared" si="41"/>
        <v>0</v>
      </c>
      <c r="Q211" s="144">
        <v>0</v>
      </c>
      <c r="R211" s="144">
        <f t="shared" si="42"/>
        <v>0</v>
      </c>
      <c r="S211" s="144">
        <v>0</v>
      </c>
      <c r="T211" s="145">
        <f t="shared" si="43"/>
        <v>0</v>
      </c>
      <c r="AR211" s="146" t="s">
        <v>82</v>
      </c>
      <c r="AT211" s="146" t="s">
        <v>143</v>
      </c>
      <c r="AU211" s="146" t="s">
        <v>74</v>
      </c>
      <c r="AY211" s="17" t="s">
        <v>141</v>
      </c>
      <c r="BE211" s="147">
        <f t="shared" si="44"/>
        <v>0</v>
      </c>
      <c r="BF211" s="147">
        <f t="shared" si="45"/>
        <v>0</v>
      </c>
      <c r="BG211" s="147">
        <f t="shared" si="46"/>
        <v>0</v>
      </c>
      <c r="BH211" s="147">
        <f t="shared" si="47"/>
        <v>0</v>
      </c>
      <c r="BI211" s="147">
        <f t="shared" si="48"/>
        <v>0</v>
      </c>
      <c r="BJ211" s="17" t="s">
        <v>74</v>
      </c>
      <c r="BK211" s="147">
        <f t="shared" si="49"/>
        <v>0</v>
      </c>
      <c r="BL211" s="17" t="s">
        <v>82</v>
      </c>
      <c r="BM211" s="146" t="s">
        <v>640</v>
      </c>
    </row>
    <row r="212" spans="2:65" s="1" customFormat="1" ht="16.5" customHeight="1">
      <c r="B212" s="133"/>
      <c r="C212" s="134" t="s">
        <v>641</v>
      </c>
      <c r="D212" s="134" t="s">
        <v>143</v>
      </c>
      <c r="E212" s="135" t="s">
        <v>1450</v>
      </c>
      <c r="F212" s="136" t="s">
        <v>1423</v>
      </c>
      <c r="G212" s="137" t="s">
        <v>662</v>
      </c>
      <c r="H212" s="138">
        <v>1</v>
      </c>
      <c r="I212" s="139"/>
      <c r="J212" s="140">
        <f t="shared" si="40"/>
        <v>0</v>
      </c>
      <c r="K212" s="141"/>
      <c r="L212" s="32"/>
      <c r="M212" s="142" t="s">
        <v>1</v>
      </c>
      <c r="N212" s="143" t="s">
        <v>37</v>
      </c>
      <c r="P212" s="144">
        <f t="shared" si="41"/>
        <v>0</v>
      </c>
      <c r="Q212" s="144">
        <v>0</v>
      </c>
      <c r="R212" s="144">
        <f t="shared" si="42"/>
        <v>0</v>
      </c>
      <c r="S212" s="144">
        <v>0</v>
      </c>
      <c r="T212" s="145">
        <f t="shared" si="43"/>
        <v>0</v>
      </c>
      <c r="AR212" s="146" t="s">
        <v>82</v>
      </c>
      <c r="AT212" s="146" t="s">
        <v>143</v>
      </c>
      <c r="AU212" s="146" t="s">
        <v>74</v>
      </c>
      <c r="AY212" s="17" t="s">
        <v>141</v>
      </c>
      <c r="BE212" s="147">
        <f t="shared" si="44"/>
        <v>0</v>
      </c>
      <c r="BF212" s="147">
        <f t="shared" si="45"/>
        <v>0</v>
      </c>
      <c r="BG212" s="147">
        <f t="shared" si="46"/>
        <v>0</v>
      </c>
      <c r="BH212" s="147">
        <f t="shared" si="47"/>
        <v>0</v>
      </c>
      <c r="BI212" s="147">
        <f t="shared" si="48"/>
        <v>0</v>
      </c>
      <c r="BJ212" s="17" t="s">
        <v>74</v>
      </c>
      <c r="BK212" s="147">
        <f t="shared" si="49"/>
        <v>0</v>
      </c>
      <c r="BL212" s="17" t="s">
        <v>82</v>
      </c>
      <c r="BM212" s="146" t="s">
        <v>644</v>
      </c>
    </row>
    <row r="213" spans="2:65" s="1" customFormat="1" ht="16.5" customHeight="1">
      <c r="B213" s="133"/>
      <c r="C213" s="134" t="s">
        <v>399</v>
      </c>
      <c r="D213" s="134" t="s">
        <v>143</v>
      </c>
      <c r="E213" s="135" t="s">
        <v>452</v>
      </c>
      <c r="F213" s="136" t="s">
        <v>1451</v>
      </c>
      <c r="G213" s="137" t="s">
        <v>1362</v>
      </c>
      <c r="H213" s="138">
        <v>2</v>
      </c>
      <c r="I213" s="139"/>
      <c r="J213" s="140">
        <f t="shared" si="40"/>
        <v>0</v>
      </c>
      <c r="K213" s="141"/>
      <c r="L213" s="32"/>
      <c r="M213" s="142" t="s">
        <v>1</v>
      </c>
      <c r="N213" s="143" t="s">
        <v>37</v>
      </c>
      <c r="P213" s="144">
        <f t="shared" si="41"/>
        <v>0</v>
      </c>
      <c r="Q213" s="144">
        <v>0</v>
      </c>
      <c r="R213" s="144">
        <f t="shared" si="42"/>
        <v>0</v>
      </c>
      <c r="S213" s="144">
        <v>0</v>
      </c>
      <c r="T213" s="145">
        <f t="shared" si="43"/>
        <v>0</v>
      </c>
      <c r="AR213" s="146" t="s">
        <v>82</v>
      </c>
      <c r="AT213" s="146" t="s">
        <v>143</v>
      </c>
      <c r="AU213" s="146" t="s">
        <v>74</v>
      </c>
      <c r="AY213" s="17" t="s">
        <v>141</v>
      </c>
      <c r="BE213" s="147">
        <f t="shared" si="44"/>
        <v>0</v>
      </c>
      <c r="BF213" s="147">
        <f t="shared" si="45"/>
        <v>0</v>
      </c>
      <c r="BG213" s="147">
        <f t="shared" si="46"/>
        <v>0</v>
      </c>
      <c r="BH213" s="147">
        <f t="shared" si="47"/>
        <v>0</v>
      </c>
      <c r="BI213" s="147">
        <f t="shared" si="48"/>
        <v>0</v>
      </c>
      <c r="BJ213" s="17" t="s">
        <v>74</v>
      </c>
      <c r="BK213" s="147">
        <f t="shared" si="49"/>
        <v>0</v>
      </c>
      <c r="BL213" s="17" t="s">
        <v>82</v>
      </c>
      <c r="BM213" s="146" t="s">
        <v>649</v>
      </c>
    </row>
    <row r="214" spans="2:65" s="1" customFormat="1" ht="21.75" customHeight="1">
      <c r="B214" s="133"/>
      <c r="C214" s="134" t="s">
        <v>654</v>
      </c>
      <c r="D214" s="134" t="s">
        <v>143</v>
      </c>
      <c r="E214" s="135" t="s">
        <v>720</v>
      </c>
      <c r="F214" s="136" t="s">
        <v>1404</v>
      </c>
      <c r="G214" s="137" t="s">
        <v>662</v>
      </c>
      <c r="H214" s="138">
        <v>1</v>
      </c>
      <c r="I214" s="139"/>
      <c r="J214" s="140">
        <f t="shared" si="40"/>
        <v>0</v>
      </c>
      <c r="K214" s="141"/>
      <c r="L214" s="32"/>
      <c r="M214" s="142" t="s">
        <v>1</v>
      </c>
      <c r="N214" s="143" t="s">
        <v>37</v>
      </c>
      <c r="P214" s="144">
        <f t="shared" si="41"/>
        <v>0</v>
      </c>
      <c r="Q214" s="144">
        <v>0</v>
      </c>
      <c r="R214" s="144">
        <f t="shared" si="42"/>
        <v>0</v>
      </c>
      <c r="S214" s="144">
        <v>0</v>
      </c>
      <c r="T214" s="145">
        <f t="shared" si="43"/>
        <v>0</v>
      </c>
      <c r="AR214" s="146" t="s">
        <v>82</v>
      </c>
      <c r="AT214" s="146" t="s">
        <v>143</v>
      </c>
      <c r="AU214" s="146" t="s">
        <v>74</v>
      </c>
      <c r="AY214" s="17" t="s">
        <v>141</v>
      </c>
      <c r="BE214" s="147">
        <f t="shared" si="44"/>
        <v>0</v>
      </c>
      <c r="BF214" s="147">
        <f t="shared" si="45"/>
        <v>0</v>
      </c>
      <c r="BG214" s="147">
        <f t="shared" si="46"/>
        <v>0</v>
      </c>
      <c r="BH214" s="147">
        <f t="shared" si="47"/>
        <v>0</v>
      </c>
      <c r="BI214" s="147">
        <f t="shared" si="48"/>
        <v>0</v>
      </c>
      <c r="BJ214" s="17" t="s">
        <v>74</v>
      </c>
      <c r="BK214" s="147">
        <f t="shared" si="49"/>
        <v>0</v>
      </c>
      <c r="BL214" s="17" t="s">
        <v>82</v>
      </c>
      <c r="BM214" s="146" t="s">
        <v>657</v>
      </c>
    </row>
    <row r="215" spans="2:63" s="11" customFormat="1" ht="25.9" customHeight="1">
      <c r="B215" s="121"/>
      <c r="D215" s="122" t="s">
        <v>69</v>
      </c>
      <c r="E215" s="123" t="s">
        <v>729</v>
      </c>
      <c r="F215" s="123" t="s">
        <v>1339</v>
      </c>
      <c r="I215" s="124"/>
      <c r="J215" s="125">
        <f>BK215</f>
        <v>0</v>
      </c>
      <c r="L215" s="121"/>
      <c r="M215" s="126"/>
      <c r="P215" s="127">
        <f>SUM(P216:P221)</f>
        <v>0</v>
      </c>
      <c r="R215" s="127">
        <f>SUM(R216:R221)</f>
        <v>0</v>
      </c>
      <c r="T215" s="128">
        <f>SUM(T216:T221)</f>
        <v>0</v>
      </c>
      <c r="AR215" s="122" t="s">
        <v>74</v>
      </c>
      <c r="AT215" s="129" t="s">
        <v>69</v>
      </c>
      <c r="AU215" s="129" t="s">
        <v>70</v>
      </c>
      <c r="AY215" s="122" t="s">
        <v>141</v>
      </c>
      <c r="BK215" s="130">
        <f>SUM(BK216:BK221)</f>
        <v>0</v>
      </c>
    </row>
    <row r="216" spans="2:65" s="1" customFormat="1" ht="16.5" customHeight="1">
      <c r="B216" s="133"/>
      <c r="C216" s="134" t="s">
        <v>402</v>
      </c>
      <c r="D216" s="134" t="s">
        <v>143</v>
      </c>
      <c r="E216" s="135" t="s">
        <v>468</v>
      </c>
      <c r="F216" s="136" t="s">
        <v>1452</v>
      </c>
      <c r="G216" s="137" t="s">
        <v>662</v>
      </c>
      <c r="H216" s="138">
        <v>1</v>
      </c>
      <c r="I216" s="139"/>
      <c r="J216" s="140">
        <f aca="true" t="shared" si="50" ref="J216:J221">ROUND(I216*H216,2)</f>
        <v>0</v>
      </c>
      <c r="K216" s="141"/>
      <c r="L216" s="32"/>
      <c r="M216" s="142" t="s">
        <v>1</v>
      </c>
      <c r="N216" s="143" t="s">
        <v>37</v>
      </c>
      <c r="P216" s="144">
        <f aca="true" t="shared" si="51" ref="P216:P221">O216*H216</f>
        <v>0</v>
      </c>
      <c r="Q216" s="144">
        <v>0</v>
      </c>
      <c r="R216" s="144">
        <f aca="true" t="shared" si="52" ref="R216:R221">Q216*H216</f>
        <v>0</v>
      </c>
      <c r="S216" s="144">
        <v>0</v>
      </c>
      <c r="T216" s="145">
        <f aca="true" t="shared" si="53" ref="T216:T221">S216*H216</f>
        <v>0</v>
      </c>
      <c r="AR216" s="146" t="s">
        <v>82</v>
      </c>
      <c r="AT216" s="146" t="s">
        <v>143</v>
      </c>
      <c r="AU216" s="146" t="s">
        <v>74</v>
      </c>
      <c r="AY216" s="17" t="s">
        <v>141</v>
      </c>
      <c r="BE216" s="147">
        <f aca="true" t="shared" si="54" ref="BE216:BE221">IF(N216="základní",J216,0)</f>
        <v>0</v>
      </c>
      <c r="BF216" s="147">
        <f aca="true" t="shared" si="55" ref="BF216:BF221">IF(N216="snížená",J216,0)</f>
        <v>0</v>
      </c>
      <c r="BG216" s="147">
        <f aca="true" t="shared" si="56" ref="BG216:BG221">IF(N216="zákl. přenesená",J216,0)</f>
        <v>0</v>
      </c>
      <c r="BH216" s="147">
        <f aca="true" t="shared" si="57" ref="BH216:BH221">IF(N216="sníž. přenesená",J216,0)</f>
        <v>0</v>
      </c>
      <c r="BI216" s="147">
        <f aca="true" t="shared" si="58" ref="BI216:BI221">IF(N216="nulová",J216,0)</f>
        <v>0</v>
      </c>
      <c r="BJ216" s="17" t="s">
        <v>74</v>
      </c>
      <c r="BK216" s="147">
        <f aca="true" t="shared" si="59" ref="BK216:BK221">ROUND(I216*H216,2)</f>
        <v>0</v>
      </c>
      <c r="BL216" s="17" t="s">
        <v>82</v>
      </c>
      <c r="BM216" s="146" t="s">
        <v>663</v>
      </c>
    </row>
    <row r="217" spans="2:65" s="1" customFormat="1" ht="16.5" customHeight="1">
      <c r="B217" s="133"/>
      <c r="C217" s="134" t="s">
        <v>664</v>
      </c>
      <c r="D217" s="134" t="s">
        <v>143</v>
      </c>
      <c r="E217" s="135" t="s">
        <v>738</v>
      </c>
      <c r="F217" s="136" t="s">
        <v>1453</v>
      </c>
      <c r="G217" s="137" t="s">
        <v>662</v>
      </c>
      <c r="H217" s="138">
        <v>1</v>
      </c>
      <c r="I217" s="139"/>
      <c r="J217" s="140">
        <f t="shared" si="50"/>
        <v>0</v>
      </c>
      <c r="K217" s="141"/>
      <c r="L217" s="32"/>
      <c r="M217" s="142" t="s">
        <v>1</v>
      </c>
      <c r="N217" s="143" t="s">
        <v>37</v>
      </c>
      <c r="P217" s="144">
        <f t="shared" si="51"/>
        <v>0</v>
      </c>
      <c r="Q217" s="144">
        <v>0</v>
      </c>
      <c r="R217" s="144">
        <f t="shared" si="52"/>
        <v>0</v>
      </c>
      <c r="S217" s="144">
        <v>0</v>
      </c>
      <c r="T217" s="145">
        <f t="shared" si="53"/>
        <v>0</v>
      </c>
      <c r="AR217" s="146" t="s">
        <v>82</v>
      </c>
      <c r="AT217" s="146" t="s">
        <v>143</v>
      </c>
      <c r="AU217" s="146" t="s">
        <v>74</v>
      </c>
      <c r="AY217" s="17" t="s">
        <v>141</v>
      </c>
      <c r="BE217" s="147">
        <f t="shared" si="54"/>
        <v>0</v>
      </c>
      <c r="BF217" s="147">
        <f t="shared" si="55"/>
        <v>0</v>
      </c>
      <c r="BG217" s="147">
        <f t="shared" si="56"/>
        <v>0</v>
      </c>
      <c r="BH217" s="147">
        <f t="shared" si="57"/>
        <v>0</v>
      </c>
      <c r="BI217" s="147">
        <f t="shared" si="58"/>
        <v>0</v>
      </c>
      <c r="BJ217" s="17" t="s">
        <v>74</v>
      </c>
      <c r="BK217" s="147">
        <f t="shared" si="59"/>
        <v>0</v>
      </c>
      <c r="BL217" s="17" t="s">
        <v>82</v>
      </c>
      <c r="BM217" s="146" t="s">
        <v>667</v>
      </c>
    </row>
    <row r="218" spans="2:65" s="1" customFormat="1" ht="16.5" customHeight="1">
      <c r="B218" s="133"/>
      <c r="C218" s="134" t="s">
        <v>409</v>
      </c>
      <c r="D218" s="134" t="s">
        <v>143</v>
      </c>
      <c r="E218" s="135" t="s">
        <v>477</v>
      </c>
      <c r="F218" s="136" t="s">
        <v>1454</v>
      </c>
      <c r="G218" s="137" t="s">
        <v>1369</v>
      </c>
      <c r="H218" s="138">
        <v>24</v>
      </c>
      <c r="I218" s="139"/>
      <c r="J218" s="140">
        <f t="shared" si="50"/>
        <v>0</v>
      </c>
      <c r="K218" s="141"/>
      <c r="L218" s="32"/>
      <c r="M218" s="142" t="s">
        <v>1</v>
      </c>
      <c r="N218" s="143" t="s">
        <v>37</v>
      </c>
      <c r="P218" s="144">
        <f t="shared" si="51"/>
        <v>0</v>
      </c>
      <c r="Q218" s="144">
        <v>0</v>
      </c>
      <c r="R218" s="144">
        <f t="shared" si="52"/>
        <v>0</v>
      </c>
      <c r="S218" s="144">
        <v>0</v>
      </c>
      <c r="T218" s="145">
        <f t="shared" si="53"/>
        <v>0</v>
      </c>
      <c r="AR218" s="146" t="s">
        <v>82</v>
      </c>
      <c r="AT218" s="146" t="s">
        <v>143</v>
      </c>
      <c r="AU218" s="146" t="s">
        <v>74</v>
      </c>
      <c r="AY218" s="17" t="s">
        <v>141</v>
      </c>
      <c r="BE218" s="147">
        <f t="shared" si="54"/>
        <v>0</v>
      </c>
      <c r="BF218" s="147">
        <f t="shared" si="55"/>
        <v>0</v>
      </c>
      <c r="BG218" s="147">
        <f t="shared" si="56"/>
        <v>0</v>
      </c>
      <c r="BH218" s="147">
        <f t="shared" si="57"/>
        <v>0</v>
      </c>
      <c r="BI218" s="147">
        <f t="shared" si="58"/>
        <v>0</v>
      </c>
      <c r="BJ218" s="17" t="s">
        <v>74</v>
      </c>
      <c r="BK218" s="147">
        <f t="shared" si="59"/>
        <v>0</v>
      </c>
      <c r="BL218" s="17" t="s">
        <v>82</v>
      </c>
      <c r="BM218" s="146" t="s">
        <v>670</v>
      </c>
    </row>
    <row r="219" spans="2:65" s="1" customFormat="1" ht="16.5" customHeight="1">
      <c r="B219" s="133"/>
      <c r="C219" s="134" t="s">
        <v>671</v>
      </c>
      <c r="D219" s="134" t="s">
        <v>143</v>
      </c>
      <c r="E219" s="135" t="s">
        <v>746</v>
      </c>
      <c r="F219" s="136" t="s">
        <v>1455</v>
      </c>
      <c r="G219" s="137" t="s">
        <v>662</v>
      </c>
      <c r="H219" s="138">
        <v>1</v>
      </c>
      <c r="I219" s="139"/>
      <c r="J219" s="140">
        <f t="shared" si="50"/>
        <v>0</v>
      </c>
      <c r="K219" s="141"/>
      <c r="L219" s="32"/>
      <c r="M219" s="142" t="s">
        <v>1</v>
      </c>
      <c r="N219" s="143" t="s">
        <v>37</v>
      </c>
      <c r="P219" s="144">
        <f t="shared" si="51"/>
        <v>0</v>
      </c>
      <c r="Q219" s="144">
        <v>0</v>
      </c>
      <c r="R219" s="144">
        <f t="shared" si="52"/>
        <v>0</v>
      </c>
      <c r="S219" s="144">
        <v>0</v>
      </c>
      <c r="T219" s="145">
        <f t="shared" si="53"/>
        <v>0</v>
      </c>
      <c r="AR219" s="146" t="s">
        <v>82</v>
      </c>
      <c r="AT219" s="146" t="s">
        <v>143</v>
      </c>
      <c r="AU219" s="146" t="s">
        <v>74</v>
      </c>
      <c r="AY219" s="17" t="s">
        <v>141</v>
      </c>
      <c r="BE219" s="147">
        <f t="shared" si="54"/>
        <v>0</v>
      </c>
      <c r="BF219" s="147">
        <f t="shared" si="55"/>
        <v>0</v>
      </c>
      <c r="BG219" s="147">
        <f t="shared" si="56"/>
        <v>0</v>
      </c>
      <c r="BH219" s="147">
        <f t="shared" si="57"/>
        <v>0</v>
      </c>
      <c r="BI219" s="147">
        <f t="shared" si="58"/>
        <v>0</v>
      </c>
      <c r="BJ219" s="17" t="s">
        <v>74</v>
      </c>
      <c r="BK219" s="147">
        <f t="shared" si="59"/>
        <v>0</v>
      </c>
      <c r="BL219" s="17" t="s">
        <v>82</v>
      </c>
      <c r="BM219" s="146" t="s">
        <v>674</v>
      </c>
    </row>
    <row r="220" spans="2:65" s="1" customFormat="1" ht="16.5" customHeight="1">
      <c r="B220" s="133"/>
      <c r="C220" s="134" t="s">
        <v>413</v>
      </c>
      <c r="D220" s="134" t="s">
        <v>143</v>
      </c>
      <c r="E220" s="135" t="s">
        <v>482</v>
      </c>
      <c r="F220" s="136" t="s">
        <v>1456</v>
      </c>
      <c r="G220" s="137" t="s">
        <v>1369</v>
      </c>
      <c r="H220" s="138">
        <v>10</v>
      </c>
      <c r="I220" s="139"/>
      <c r="J220" s="140">
        <f t="shared" si="50"/>
        <v>0</v>
      </c>
      <c r="K220" s="141"/>
      <c r="L220" s="32"/>
      <c r="M220" s="142" t="s">
        <v>1</v>
      </c>
      <c r="N220" s="143" t="s">
        <v>37</v>
      </c>
      <c r="P220" s="144">
        <f t="shared" si="51"/>
        <v>0</v>
      </c>
      <c r="Q220" s="144">
        <v>0</v>
      </c>
      <c r="R220" s="144">
        <f t="shared" si="52"/>
        <v>0</v>
      </c>
      <c r="S220" s="144">
        <v>0</v>
      </c>
      <c r="T220" s="145">
        <f t="shared" si="53"/>
        <v>0</v>
      </c>
      <c r="AR220" s="146" t="s">
        <v>82</v>
      </c>
      <c r="AT220" s="146" t="s">
        <v>143</v>
      </c>
      <c r="AU220" s="146" t="s">
        <v>74</v>
      </c>
      <c r="AY220" s="17" t="s">
        <v>141</v>
      </c>
      <c r="BE220" s="147">
        <f t="shared" si="54"/>
        <v>0</v>
      </c>
      <c r="BF220" s="147">
        <f t="shared" si="55"/>
        <v>0</v>
      </c>
      <c r="BG220" s="147">
        <f t="shared" si="56"/>
        <v>0</v>
      </c>
      <c r="BH220" s="147">
        <f t="shared" si="57"/>
        <v>0</v>
      </c>
      <c r="BI220" s="147">
        <f t="shared" si="58"/>
        <v>0</v>
      </c>
      <c r="BJ220" s="17" t="s">
        <v>74</v>
      </c>
      <c r="BK220" s="147">
        <f t="shared" si="59"/>
        <v>0</v>
      </c>
      <c r="BL220" s="17" t="s">
        <v>82</v>
      </c>
      <c r="BM220" s="146" t="s">
        <v>677</v>
      </c>
    </row>
    <row r="221" spans="2:65" s="1" customFormat="1" ht="16.5" customHeight="1">
      <c r="B221" s="133"/>
      <c r="C221" s="134" t="s">
        <v>678</v>
      </c>
      <c r="D221" s="134" t="s">
        <v>143</v>
      </c>
      <c r="E221" s="135" t="s">
        <v>753</v>
      </c>
      <c r="F221" s="136" t="s">
        <v>1457</v>
      </c>
      <c r="G221" s="137" t="s">
        <v>1369</v>
      </c>
      <c r="H221" s="138">
        <v>14</v>
      </c>
      <c r="I221" s="139"/>
      <c r="J221" s="140">
        <f t="shared" si="50"/>
        <v>0</v>
      </c>
      <c r="K221" s="141"/>
      <c r="L221" s="32"/>
      <c r="M221" s="190" t="s">
        <v>1</v>
      </c>
      <c r="N221" s="191" t="s">
        <v>37</v>
      </c>
      <c r="O221" s="192"/>
      <c r="P221" s="193">
        <f t="shared" si="51"/>
        <v>0</v>
      </c>
      <c r="Q221" s="193">
        <v>0</v>
      </c>
      <c r="R221" s="193">
        <f t="shared" si="52"/>
        <v>0</v>
      </c>
      <c r="S221" s="193">
        <v>0</v>
      </c>
      <c r="T221" s="194">
        <f t="shared" si="53"/>
        <v>0</v>
      </c>
      <c r="AR221" s="146" t="s">
        <v>82</v>
      </c>
      <c r="AT221" s="146" t="s">
        <v>143</v>
      </c>
      <c r="AU221" s="146" t="s">
        <v>74</v>
      </c>
      <c r="AY221" s="17" t="s">
        <v>141</v>
      </c>
      <c r="BE221" s="147">
        <f t="shared" si="54"/>
        <v>0</v>
      </c>
      <c r="BF221" s="147">
        <f t="shared" si="55"/>
        <v>0</v>
      </c>
      <c r="BG221" s="147">
        <f t="shared" si="56"/>
        <v>0</v>
      </c>
      <c r="BH221" s="147">
        <f t="shared" si="57"/>
        <v>0</v>
      </c>
      <c r="BI221" s="147">
        <f t="shared" si="58"/>
        <v>0</v>
      </c>
      <c r="BJ221" s="17" t="s">
        <v>74</v>
      </c>
      <c r="BK221" s="147">
        <f t="shared" si="59"/>
        <v>0</v>
      </c>
      <c r="BL221" s="17" t="s">
        <v>82</v>
      </c>
      <c r="BM221" s="146" t="s">
        <v>681</v>
      </c>
    </row>
    <row r="222" spans="2:12" s="1" customFormat="1" ht="7" customHeight="1">
      <c r="B222" s="44"/>
      <c r="C222" s="45"/>
      <c r="D222" s="45"/>
      <c r="E222" s="45"/>
      <c r="F222" s="45"/>
      <c r="G222" s="45"/>
      <c r="H222" s="45"/>
      <c r="I222" s="45"/>
      <c r="J222" s="45"/>
      <c r="K222" s="45"/>
      <c r="L222" s="32"/>
    </row>
  </sheetData>
  <autoFilter ref="C121:K221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30"/>
  <sheetViews>
    <sheetView showGridLines="0" workbookViewId="0" topLeftCell="A105">
      <selection activeCell="I129" sqref="I129"/>
    </sheetView>
  </sheetViews>
  <sheetFormatPr defaultColWidth="9.140625" defaultRowHeight="12"/>
  <cols>
    <col min="1" max="1" width="8.28125" style="0" customWidth="1"/>
    <col min="2" max="2" width="1.28515625" style="0" customWidth="1"/>
    <col min="3" max="3" width="4.140625" style="0" customWidth="1"/>
    <col min="4" max="4" width="4.28125" style="0" customWidth="1"/>
    <col min="5" max="5" width="17.140625" style="0" customWidth="1"/>
    <col min="6" max="6" width="50.7109375" style="0" customWidth="1"/>
    <col min="7" max="7" width="7.421875" style="0" customWidth="1"/>
    <col min="8" max="8" width="14.00390625" style="0" customWidth="1"/>
    <col min="9" max="9" width="15.7109375" style="0" customWidth="1"/>
    <col min="10" max="10" width="22.28125" style="0" customWidth="1"/>
    <col min="11" max="11" width="22.28125" style="0" hidden="1" customWidth="1"/>
    <col min="12" max="12" width="9.28125" style="0" customWidth="1"/>
    <col min="13" max="13" width="10.710937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7" customHeight="1">
      <c r="L2" s="195" t="s">
        <v>5</v>
      </c>
      <c r="M2" s="196"/>
      <c r="N2" s="196"/>
      <c r="O2" s="196"/>
      <c r="P2" s="196"/>
      <c r="Q2" s="196"/>
      <c r="R2" s="196"/>
      <c r="S2" s="196"/>
      <c r="T2" s="196"/>
      <c r="U2" s="196"/>
      <c r="V2" s="196"/>
      <c r="AT2" s="17" t="s">
        <v>88</v>
      </c>
    </row>
    <row r="3" spans="2:46" ht="7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78</v>
      </c>
    </row>
    <row r="4" spans="2:46" ht="25" customHeight="1">
      <c r="B4" s="20"/>
      <c r="D4" s="21" t="s">
        <v>95</v>
      </c>
      <c r="L4" s="20"/>
      <c r="M4" s="88" t="s">
        <v>10</v>
      </c>
      <c r="AT4" s="17" t="s">
        <v>3</v>
      </c>
    </row>
    <row r="5" spans="2:12" ht="7" customHeight="1">
      <c r="B5" s="20"/>
      <c r="L5" s="20"/>
    </row>
    <row r="6" spans="2:12" ht="12" customHeight="1">
      <c r="B6" s="20"/>
      <c r="D6" s="27" t="s">
        <v>15</v>
      </c>
      <c r="L6" s="20"/>
    </row>
    <row r="7" spans="2:12" ht="26.25" customHeight="1">
      <c r="B7" s="20"/>
      <c r="E7" s="235" t="str">
        <f>'Rekapitulace stavby'!K6</f>
        <v xml:space="preserve">Revitalizace prostor OGV, objekt Masarykovo náměstí 24, Jihlava </v>
      </c>
      <c r="F7" s="236"/>
      <c r="G7" s="236"/>
      <c r="H7" s="236"/>
      <c r="L7" s="20"/>
    </row>
    <row r="8" spans="2:12" s="1" customFormat="1" ht="12" customHeight="1">
      <c r="B8" s="32"/>
      <c r="D8" s="27" t="s">
        <v>96</v>
      </c>
      <c r="L8" s="32"/>
    </row>
    <row r="9" spans="2:12" s="1" customFormat="1" ht="16.5" customHeight="1">
      <c r="B9" s="32"/>
      <c r="E9" s="217" t="s">
        <v>1458</v>
      </c>
      <c r="F9" s="234"/>
      <c r="G9" s="234"/>
      <c r="H9" s="234"/>
      <c r="L9" s="32"/>
    </row>
    <row r="10" spans="2:12" s="1" customFormat="1" ht="12">
      <c r="B10" s="32"/>
      <c r="L10" s="32"/>
    </row>
    <row r="11" spans="2:12" s="1" customFormat="1" ht="12" customHeight="1">
      <c r="B11" s="32"/>
      <c r="D11" s="27" t="s">
        <v>16</v>
      </c>
      <c r="F11" s="25" t="s">
        <v>1</v>
      </c>
      <c r="I11" s="27" t="s">
        <v>17</v>
      </c>
      <c r="J11" s="25" t="s">
        <v>1</v>
      </c>
      <c r="L11" s="32"/>
    </row>
    <row r="12" spans="2:12" s="1" customFormat="1" ht="12" customHeight="1">
      <c r="B12" s="32"/>
      <c r="D12" s="27" t="s">
        <v>18</v>
      </c>
      <c r="F12" s="25" t="s">
        <v>19</v>
      </c>
      <c r="I12" s="27" t="s">
        <v>20</v>
      </c>
      <c r="J12" s="52" t="str">
        <f>'Rekapitulace stavby'!AN8</f>
        <v>24. 8. 2023</v>
      </c>
      <c r="L12" s="32"/>
    </row>
    <row r="13" spans="2:12" s="1" customFormat="1" ht="10.75" customHeight="1">
      <c r="B13" s="32"/>
      <c r="L13" s="32"/>
    </row>
    <row r="14" spans="2:12" s="1" customFormat="1" ht="12" customHeight="1">
      <c r="B14" s="32"/>
      <c r="D14" s="27" t="s">
        <v>22</v>
      </c>
      <c r="I14" s="27" t="s">
        <v>23</v>
      </c>
      <c r="J14" s="25" t="s">
        <v>1</v>
      </c>
      <c r="L14" s="32"/>
    </row>
    <row r="15" spans="2:12" s="1" customFormat="1" ht="18" customHeight="1">
      <c r="B15" s="32"/>
      <c r="E15" s="25" t="s">
        <v>24</v>
      </c>
      <c r="I15" s="27" t="s">
        <v>25</v>
      </c>
      <c r="J15" s="25" t="s">
        <v>1</v>
      </c>
      <c r="L15" s="32"/>
    </row>
    <row r="16" spans="2:12" s="1" customFormat="1" ht="7" customHeight="1">
      <c r="B16" s="32"/>
      <c r="L16" s="32"/>
    </row>
    <row r="17" spans="2:12" s="1" customFormat="1" ht="12" customHeight="1">
      <c r="B17" s="32"/>
      <c r="D17" s="27" t="s">
        <v>1574</v>
      </c>
      <c r="I17" s="27" t="s">
        <v>23</v>
      </c>
      <c r="J17" s="28" t="str">
        <f>'Rekapitulace stavby'!AN13</f>
        <v>Vyplň údaj</v>
      </c>
      <c r="L17" s="32"/>
    </row>
    <row r="18" spans="2:12" s="1" customFormat="1" ht="18" customHeight="1">
      <c r="B18" s="32"/>
      <c r="E18" s="237" t="str">
        <f>'Rekapitulace stavby'!E14</f>
        <v>Vyplň údaj</v>
      </c>
      <c r="F18" s="207"/>
      <c r="G18" s="207"/>
      <c r="H18" s="207"/>
      <c r="I18" s="27" t="s">
        <v>25</v>
      </c>
      <c r="J18" s="28" t="str">
        <f>'Rekapitulace stavby'!AN14</f>
        <v>Vyplň údaj</v>
      </c>
      <c r="L18" s="32"/>
    </row>
    <row r="19" spans="2:12" s="1" customFormat="1" ht="7" customHeight="1">
      <c r="B19" s="32"/>
      <c r="L19" s="32"/>
    </row>
    <row r="20" spans="2:12" s="1" customFormat="1" ht="12" customHeight="1">
      <c r="B20" s="32"/>
      <c r="D20" s="27" t="s">
        <v>27</v>
      </c>
      <c r="I20" s="27" t="s">
        <v>23</v>
      </c>
      <c r="J20" s="25" t="s">
        <v>1</v>
      </c>
      <c r="L20" s="32"/>
    </row>
    <row r="21" spans="2:12" s="1" customFormat="1" ht="18" customHeight="1">
      <c r="B21" s="32"/>
      <c r="E21" s="25" t="s">
        <v>28</v>
      </c>
      <c r="I21" s="27" t="s">
        <v>25</v>
      </c>
      <c r="J21" s="25" t="s">
        <v>1</v>
      </c>
      <c r="L21" s="32"/>
    </row>
    <row r="22" spans="2:12" s="1" customFormat="1" ht="7" customHeight="1">
      <c r="B22" s="32"/>
      <c r="L22" s="32"/>
    </row>
    <row r="23" spans="2:12" s="1" customFormat="1" ht="12" customHeight="1">
      <c r="B23" s="32"/>
      <c r="D23" s="27" t="s">
        <v>30</v>
      </c>
      <c r="I23" s="27" t="s">
        <v>23</v>
      </c>
      <c r="J23" s="25" t="str">
        <f>IF('Rekapitulace stavby'!AN19="","",'Rekapitulace stavby'!AN19)</f>
        <v/>
      </c>
      <c r="L23" s="32"/>
    </row>
    <row r="24" spans="2:12" s="1" customFormat="1" ht="18" customHeight="1">
      <c r="B24" s="32"/>
      <c r="E24" s="25" t="str">
        <f>IF('Rekapitulace stavby'!E20="","",'Rekapitulace stavby'!E20)</f>
        <v xml:space="preserve"> </v>
      </c>
      <c r="I24" s="27" t="s">
        <v>25</v>
      </c>
      <c r="J24" s="25" t="str">
        <f>IF('Rekapitulace stavby'!AN20="","",'Rekapitulace stavby'!AN20)</f>
        <v/>
      </c>
      <c r="L24" s="32"/>
    </row>
    <row r="25" spans="2:12" s="1" customFormat="1" ht="7" customHeight="1">
      <c r="B25" s="32"/>
      <c r="L25" s="32"/>
    </row>
    <row r="26" spans="2:12" s="1" customFormat="1" ht="12" customHeight="1">
      <c r="B26" s="32"/>
      <c r="D26" s="27" t="s">
        <v>31</v>
      </c>
      <c r="L26" s="32"/>
    </row>
    <row r="27" spans="2:12" s="7" customFormat="1" ht="16.5" customHeight="1">
      <c r="B27" s="89"/>
      <c r="E27" s="211" t="s">
        <v>1</v>
      </c>
      <c r="F27" s="211"/>
      <c r="G27" s="211"/>
      <c r="H27" s="211"/>
      <c r="L27" s="89"/>
    </row>
    <row r="28" spans="2:12" s="1" customFormat="1" ht="7" customHeight="1">
      <c r="B28" s="32"/>
      <c r="L28" s="32"/>
    </row>
    <row r="29" spans="2:12" s="1" customFormat="1" ht="7" customHeight="1">
      <c r="B29" s="32"/>
      <c r="D29" s="53"/>
      <c r="E29" s="53"/>
      <c r="F29" s="53"/>
      <c r="G29" s="53"/>
      <c r="H29" s="53"/>
      <c r="I29" s="53"/>
      <c r="J29" s="53"/>
      <c r="K29" s="53"/>
      <c r="L29" s="32"/>
    </row>
    <row r="30" spans="2:12" s="1" customFormat="1" ht="25.4" customHeight="1">
      <c r="B30" s="32"/>
      <c r="D30" s="90" t="s">
        <v>32</v>
      </c>
      <c r="J30" s="66">
        <f>ROUND(J118,2)</f>
        <v>0</v>
      </c>
      <c r="L30" s="32"/>
    </row>
    <row r="31" spans="2:12" s="1" customFormat="1" ht="7" customHeight="1">
      <c r="B31" s="32"/>
      <c r="D31" s="53"/>
      <c r="E31" s="53"/>
      <c r="F31" s="53"/>
      <c r="G31" s="53"/>
      <c r="H31" s="53"/>
      <c r="I31" s="53"/>
      <c r="J31" s="53"/>
      <c r="K31" s="53"/>
      <c r="L31" s="32"/>
    </row>
    <row r="32" spans="2:12" s="1" customFormat="1" ht="14.4" customHeight="1">
      <c r="B32" s="32"/>
      <c r="F32" s="35" t="s">
        <v>34</v>
      </c>
      <c r="I32" s="35" t="s">
        <v>33</v>
      </c>
      <c r="J32" s="35" t="s">
        <v>35</v>
      </c>
      <c r="L32" s="32"/>
    </row>
    <row r="33" spans="2:12" s="1" customFormat="1" ht="14.4" customHeight="1">
      <c r="B33" s="32"/>
      <c r="D33" s="55" t="s">
        <v>36</v>
      </c>
      <c r="E33" s="27" t="s">
        <v>37</v>
      </c>
      <c r="F33" s="91">
        <f>ROUND((SUM(BE118:BE129)),2)</f>
        <v>0</v>
      </c>
      <c r="I33" s="92">
        <v>0.21</v>
      </c>
      <c r="J33" s="91">
        <f>ROUND(((SUM(BE118:BE129))*I33),2)</f>
        <v>0</v>
      </c>
      <c r="L33" s="32"/>
    </row>
    <row r="34" spans="2:12" s="1" customFormat="1" ht="14.4" customHeight="1">
      <c r="B34" s="32"/>
      <c r="E34" s="27" t="s">
        <v>38</v>
      </c>
      <c r="F34" s="91">
        <f>ROUND((SUM(BF118:BF129)),2)</f>
        <v>0</v>
      </c>
      <c r="I34" s="92">
        <v>0.15</v>
      </c>
      <c r="J34" s="91">
        <f>ROUND(((SUM(BF118:BF129))*I34),2)</f>
        <v>0</v>
      </c>
      <c r="L34" s="32"/>
    </row>
    <row r="35" spans="2:12" s="1" customFormat="1" ht="14.4" customHeight="1" hidden="1">
      <c r="B35" s="32"/>
      <c r="E35" s="27" t="s">
        <v>39</v>
      </c>
      <c r="F35" s="91">
        <f>ROUND((SUM(BG118:BG129)),2)</f>
        <v>0</v>
      </c>
      <c r="I35" s="92">
        <v>0.21</v>
      </c>
      <c r="J35" s="91">
        <f>0</f>
        <v>0</v>
      </c>
      <c r="L35" s="32"/>
    </row>
    <row r="36" spans="2:12" s="1" customFormat="1" ht="14.4" customHeight="1" hidden="1">
      <c r="B36" s="32"/>
      <c r="E36" s="27" t="s">
        <v>40</v>
      </c>
      <c r="F36" s="91">
        <f>ROUND((SUM(BH118:BH129)),2)</f>
        <v>0</v>
      </c>
      <c r="I36" s="92">
        <v>0.15</v>
      </c>
      <c r="J36" s="91">
        <f>0</f>
        <v>0</v>
      </c>
      <c r="L36" s="32"/>
    </row>
    <row r="37" spans="2:12" s="1" customFormat="1" ht="14.4" customHeight="1" hidden="1">
      <c r="B37" s="32"/>
      <c r="E37" s="27" t="s">
        <v>41</v>
      </c>
      <c r="F37" s="91">
        <f>ROUND((SUM(BI118:BI129)),2)</f>
        <v>0</v>
      </c>
      <c r="I37" s="92">
        <v>0</v>
      </c>
      <c r="J37" s="91">
        <f>0</f>
        <v>0</v>
      </c>
      <c r="L37" s="32"/>
    </row>
    <row r="38" spans="2:12" s="1" customFormat="1" ht="7" customHeight="1">
      <c r="B38" s="32"/>
      <c r="L38" s="32"/>
    </row>
    <row r="39" spans="2:12" s="1" customFormat="1" ht="25.4" customHeight="1">
      <c r="B39" s="32"/>
      <c r="C39" s="93"/>
      <c r="D39" s="94" t="s">
        <v>42</v>
      </c>
      <c r="E39" s="57"/>
      <c r="F39" s="57"/>
      <c r="G39" s="95" t="s">
        <v>43</v>
      </c>
      <c r="H39" s="96" t="s">
        <v>44</v>
      </c>
      <c r="I39" s="57"/>
      <c r="J39" s="97">
        <f>SUM(J30:J37)</f>
        <v>0</v>
      </c>
      <c r="K39" s="98"/>
      <c r="L39" s="32"/>
    </row>
    <row r="40" spans="2:12" s="1" customFormat="1" ht="14.4" customHeight="1">
      <c r="B40" s="32"/>
      <c r="L40" s="32"/>
    </row>
    <row r="41" spans="2:12" ht="14.4" customHeight="1">
      <c r="B41" s="20"/>
      <c r="L41" s="20"/>
    </row>
    <row r="42" spans="2:12" ht="14.4" customHeight="1">
      <c r="B42" s="20"/>
      <c r="L42" s="20"/>
    </row>
    <row r="43" spans="2:12" ht="14.4" customHeight="1">
      <c r="B43" s="20"/>
      <c r="L43" s="20"/>
    </row>
    <row r="44" spans="2:12" ht="14.4" customHeight="1">
      <c r="B44" s="20"/>
      <c r="L44" s="20"/>
    </row>
    <row r="45" spans="2:12" ht="14.4" customHeight="1">
      <c r="B45" s="20"/>
      <c r="L45" s="20"/>
    </row>
    <row r="46" spans="2:12" ht="14.4" customHeight="1">
      <c r="B46" s="20"/>
      <c r="L46" s="20"/>
    </row>
    <row r="47" spans="2:12" ht="14.4" customHeight="1">
      <c r="B47" s="20"/>
      <c r="L47" s="20"/>
    </row>
    <row r="48" spans="2:12" ht="14.4" customHeight="1">
      <c r="B48" s="20"/>
      <c r="L48" s="20"/>
    </row>
    <row r="49" spans="2:12" ht="14.4" customHeight="1">
      <c r="B49" s="20"/>
      <c r="L49" s="20"/>
    </row>
    <row r="50" spans="2:12" s="1" customFormat="1" ht="14.4" customHeight="1">
      <c r="B50" s="32"/>
      <c r="D50" s="41" t="s">
        <v>45</v>
      </c>
      <c r="E50" s="42"/>
      <c r="F50" s="42"/>
      <c r="G50" s="41" t="s">
        <v>46</v>
      </c>
      <c r="H50" s="42"/>
      <c r="I50" s="42"/>
      <c r="J50" s="42"/>
      <c r="K50" s="42"/>
      <c r="L50" s="3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2:12" s="1" customFormat="1" ht="12.5">
      <c r="B61" s="32"/>
      <c r="D61" s="43" t="s">
        <v>47</v>
      </c>
      <c r="E61" s="34"/>
      <c r="F61" s="99" t="s">
        <v>48</v>
      </c>
      <c r="G61" s="43" t="s">
        <v>47</v>
      </c>
      <c r="H61" s="34"/>
      <c r="I61" s="34"/>
      <c r="J61" s="100" t="s">
        <v>48</v>
      </c>
      <c r="K61" s="34"/>
      <c r="L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2:12" s="1" customFormat="1" ht="13">
      <c r="B65" s="32"/>
      <c r="D65" s="41" t="s">
        <v>1573</v>
      </c>
      <c r="E65" s="42"/>
      <c r="F65" s="42"/>
      <c r="G65" s="41" t="s">
        <v>1575</v>
      </c>
      <c r="H65" s="42"/>
      <c r="I65" s="42"/>
      <c r="J65" s="42"/>
      <c r="K65" s="42"/>
      <c r="L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2:12" s="1" customFormat="1" ht="12.5">
      <c r="B76" s="32"/>
      <c r="D76" s="43" t="s">
        <v>47</v>
      </c>
      <c r="E76" s="34"/>
      <c r="F76" s="99" t="s">
        <v>48</v>
      </c>
      <c r="G76" s="43" t="s">
        <v>47</v>
      </c>
      <c r="H76" s="34"/>
      <c r="I76" s="34"/>
      <c r="J76" s="100" t="s">
        <v>48</v>
      </c>
      <c r="K76" s="34"/>
      <c r="L76" s="32"/>
    </row>
    <row r="77" spans="2:12" s="1" customFormat="1" ht="14.4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2"/>
    </row>
    <row r="81" spans="2:12" s="1" customFormat="1" ht="7" customHeight="1"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2"/>
    </row>
    <row r="82" spans="2:12" s="1" customFormat="1" ht="25" customHeight="1">
      <c r="B82" s="32"/>
      <c r="C82" s="21" t="s">
        <v>98</v>
      </c>
      <c r="L82" s="32"/>
    </row>
    <row r="83" spans="2:12" s="1" customFormat="1" ht="7" customHeight="1">
      <c r="B83" s="32"/>
      <c r="L83" s="32"/>
    </row>
    <row r="84" spans="2:12" s="1" customFormat="1" ht="12" customHeight="1">
      <c r="B84" s="32"/>
      <c r="C84" s="27" t="s">
        <v>15</v>
      </c>
      <c r="L84" s="32"/>
    </row>
    <row r="85" spans="2:12" s="1" customFormat="1" ht="26.25" customHeight="1">
      <c r="B85" s="32"/>
      <c r="E85" s="235" t="str">
        <f>E7</f>
        <v xml:space="preserve">Revitalizace prostor OGV, objekt Masarykovo náměstí 24, Jihlava </v>
      </c>
      <c r="F85" s="236"/>
      <c r="G85" s="236"/>
      <c r="H85" s="236"/>
      <c r="L85" s="32"/>
    </row>
    <row r="86" spans="2:12" s="1" customFormat="1" ht="12" customHeight="1">
      <c r="B86" s="32"/>
      <c r="C86" s="27" t="s">
        <v>96</v>
      </c>
      <c r="L86" s="32"/>
    </row>
    <row r="87" spans="2:12" s="1" customFormat="1" ht="16.5" customHeight="1">
      <c r="B87" s="32"/>
      <c r="E87" s="217" t="str">
        <f>E9</f>
        <v>6 - VZT</v>
      </c>
      <c r="F87" s="234"/>
      <c r="G87" s="234"/>
      <c r="H87" s="234"/>
      <c r="L87" s="32"/>
    </row>
    <row r="88" spans="2:12" s="1" customFormat="1" ht="7" customHeight="1">
      <c r="B88" s="32"/>
      <c r="L88" s="32"/>
    </row>
    <row r="89" spans="2:12" s="1" customFormat="1" ht="12" customHeight="1">
      <c r="B89" s="32"/>
      <c r="C89" s="27" t="s">
        <v>18</v>
      </c>
      <c r="F89" s="25" t="str">
        <f>F12</f>
        <v xml:space="preserve"> </v>
      </c>
      <c r="I89" s="27" t="s">
        <v>20</v>
      </c>
      <c r="J89" s="52" t="str">
        <f>IF(J12="","",J12)</f>
        <v>24. 8. 2023</v>
      </c>
      <c r="L89" s="32"/>
    </row>
    <row r="90" spans="2:12" s="1" customFormat="1" ht="7" customHeight="1">
      <c r="B90" s="32"/>
      <c r="L90" s="32"/>
    </row>
    <row r="91" spans="2:12" s="1" customFormat="1" ht="15.15" customHeight="1">
      <c r="B91" s="32"/>
      <c r="C91" s="27" t="s">
        <v>22</v>
      </c>
      <c r="F91" s="25" t="str">
        <f>E15</f>
        <v>Oblastní galerie Vysočiny v Jihlavě</v>
      </c>
      <c r="I91" s="27" t="s">
        <v>27</v>
      </c>
      <c r="J91" s="30" t="str">
        <f>E21</f>
        <v>Atelier Tsunami s.r.o.</v>
      </c>
      <c r="L91" s="32"/>
    </row>
    <row r="92" spans="2:12" s="1" customFormat="1" ht="15.15" customHeight="1">
      <c r="B92" s="32"/>
      <c r="C92" s="27" t="s">
        <v>1574</v>
      </c>
      <c r="F92" s="25" t="str">
        <f>IF(E18="","",E18)</f>
        <v>Vyplň údaj</v>
      </c>
      <c r="I92" s="27" t="s">
        <v>30</v>
      </c>
      <c r="J92" s="30" t="str">
        <f>E24</f>
        <v xml:space="preserve"> </v>
      </c>
      <c r="L92" s="32"/>
    </row>
    <row r="93" spans="2:12" s="1" customFormat="1" ht="10.25" customHeight="1">
      <c r="B93" s="32"/>
      <c r="L93" s="32"/>
    </row>
    <row r="94" spans="2:12" s="1" customFormat="1" ht="29.25" customHeight="1">
      <c r="B94" s="32"/>
      <c r="C94" s="101" t="s">
        <v>99</v>
      </c>
      <c r="D94" s="93"/>
      <c r="E94" s="93"/>
      <c r="F94" s="93"/>
      <c r="G94" s="93"/>
      <c r="H94" s="93"/>
      <c r="I94" s="93"/>
      <c r="J94" s="102" t="s">
        <v>100</v>
      </c>
      <c r="K94" s="93"/>
      <c r="L94" s="32"/>
    </row>
    <row r="95" spans="2:12" s="1" customFormat="1" ht="10.25" customHeight="1">
      <c r="B95" s="32"/>
      <c r="L95" s="32"/>
    </row>
    <row r="96" spans="2:47" s="1" customFormat="1" ht="22.75" customHeight="1">
      <c r="B96" s="32"/>
      <c r="C96" s="103" t="s">
        <v>101</v>
      </c>
      <c r="J96" s="66">
        <f>J118</f>
        <v>0</v>
      </c>
      <c r="L96" s="32"/>
      <c r="AU96" s="17" t="s">
        <v>102</v>
      </c>
    </row>
    <row r="97" spans="2:12" s="8" customFormat="1" ht="25" customHeight="1">
      <c r="B97" s="104"/>
      <c r="D97" s="105" t="s">
        <v>1459</v>
      </c>
      <c r="E97" s="106"/>
      <c r="F97" s="106"/>
      <c r="G97" s="106"/>
      <c r="H97" s="106"/>
      <c r="I97" s="106"/>
      <c r="J97" s="107">
        <f>J119</f>
        <v>0</v>
      </c>
      <c r="L97" s="104"/>
    </row>
    <row r="98" spans="2:12" s="8" customFormat="1" ht="25" customHeight="1">
      <c r="B98" s="104"/>
      <c r="D98" s="105" t="s">
        <v>1460</v>
      </c>
      <c r="E98" s="106"/>
      <c r="F98" s="106"/>
      <c r="G98" s="106"/>
      <c r="H98" s="106"/>
      <c r="I98" s="106"/>
      <c r="J98" s="107">
        <f>J123</f>
        <v>0</v>
      </c>
      <c r="L98" s="104"/>
    </row>
    <row r="99" spans="2:12" s="1" customFormat="1" ht="21.75" customHeight="1">
      <c r="B99" s="32"/>
      <c r="L99" s="32"/>
    </row>
    <row r="100" spans="2:12" s="1" customFormat="1" ht="7" customHeight="1">
      <c r="B100" s="44"/>
      <c r="C100" s="45"/>
      <c r="D100" s="45"/>
      <c r="E100" s="45"/>
      <c r="F100" s="45"/>
      <c r="G100" s="45"/>
      <c r="H100" s="45"/>
      <c r="I100" s="45"/>
      <c r="J100" s="45"/>
      <c r="K100" s="45"/>
      <c r="L100" s="32"/>
    </row>
    <row r="104" spans="2:12" s="1" customFormat="1" ht="7" customHeight="1">
      <c r="B104" s="46"/>
      <c r="C104" s="47"/>
      <c r="D104" s="47"/>
      <c r="E104" s="47"/>
      <c r="F104" s="47"/>
      <c r="G104" s="47"/>
      <c r="H104" s="47"/>
      <c r="I104" s="47"/>
      <c r="J104" s="47"/>
      <c r="K104" s="47"/>
      <c r="L104" s="32"/>
    </row>
    <row r="105" spans="2:12" s="1" customFormat="1" ht="25" customHeight="1">
      <c r="B105" s="32"/>
      <c r="C105" s="21" t="s">
        <v>126</v>
      </c>
      <c r="L105" s="32"/>
    </row>
    <row r="106" spans="2:12" s="1" customFormat="1" ht="7" customHeight="1">
      <c r="B106" s="32"/>
      <c r="L106" s="32"/>
    </row>
    <row r="107" spans="2:12" s="1" customFormat="1" ht="12" customHeight="1">
      <c r="B107" s="32"/>
      <c r="C107" s="27" t="s">
        <v>15</v>
      </c>
      <c r="L107" s="32"/>
    </row>
    <row r="108" spans="2:12" s="1" customFormat="1" ht="26.25" customHeight="1">
      <c r="B108" s="32"/>
      <c r="E108" s="235" t="str">
        <f>E7</f>
        <v xml:space="preserve">Revitalizace prostor OGV, objekt Masarykovo náměstí 24, Jihlava </v>
      </c>
      <c r="F108" s="236"/>
      <c r="G108" s="236"/>
      <c r="H108" s="236"/>
      <c r="L108" s="32"/>
    </row>
    <row r="109" spans="2:12" s="1" customFormat="1" ht="12" customHeight="1">
      <c r="B109" s="32"/>
      <c r="C109" s="27" t="s">
        <v>96</v>
      </c>
      <c r="L109" s="32"/>
    </row>
    <row r="110" spans="2:12" s="1" customFormat="1" ht="16.5" customHeight="1">
      <c r="B110" s="32"/>
      <c r="E110" s="217" t="str">
        <f>E9</f>
        <v>6 - VZT</v>
      </c>
      <c r="F110" s="234"/>
      <c r="G110" s="234"/>
      <c r="H110" s="234"/>
      <c r="L110" s="32"/>
    </row>
    <row r="111" spans="2:12" s="1" customFormat="1" ht="7" customHeight="1">
      <c r="B111" s="32"/>
      <c r="L111" s="32"/>
    </row>
    <row r="112" spans="2:12" s="1" customFormat="1" ht="12" customHeight="1">
      <c r="B112" s="32"/>
      <c r="C112" s="27" t="s">
        <v>18</v>
      </c>
      <c r="F112" s="25" t="str">
        <f>F12</f>
        <v xml:space="preserve"> </v>
      </c>
      <c r="I112" s="27" t="s">
        <v>20</v>
      </c>
      <c r="J112" s="52" t="str">
        <f>IF(J12="","",J12)</f>
        <v>24. 8. 2023</v>
      </c>
      <c r="L112" s="32"/>
    </row>
    <row r="113" spans="2:12" s="1" customFormat="1" ht="7" customHeight="1">
      <c r="B113" s="32"/>
      <c r="L113" s="32"/>
    </row>
    <row r="114" spans="2:12" s="1" customFormat="1" ht="15.15" customHeight="1">
      <c r="B114" s="32"/>
      <c r="C114" s="27" t="s">
        <v>22</v>
      </c>
      <c r="F114" s="25" t="str">
        <f>E15</f>
        <v>Oblastní galerie Vysočiny v Jihlavě</v>
      </c>
      <c r="I114" s="27" t="s">
        <v>27</v>
      </c>
      <c r="J114" s="30" t="str">
        <f>E21</f>
        <v>Atelier Tsunami s.r.o.</v>
      </c>
      <c r="L114" s="32"/>
    </row>
    <row r="115" spans="2:12" s="1" customFormat="1" ht="15.15" customHeight="1">
      <c r="B115" s="32"/>
      <c r="C115" s="27" t="s">
        <v>1574</v>
      </c>
      <c r="F115" s="25" t="str">
        <f>IF(E18="","",E18)</f>
        <v>Vyplň údaj</v>
      </c>
      <c r="I115" s="27" t="s">
        <v>30</v>
      </c>
      <c r="J115" s="30" t="str">
        <f>E24</f>
        <v xml:space="preserve"> </v>
      </c>
      <c r="L115" s="32"/>
    </row>
    <row r="116" spans="2:12" s="1" customFormat="1" ht="10.25" customHeight="1">
      <c r="B116" s="32"/>
      <c r="L116" s="32"/>
    </row>
    <row r="117" spans="2:20" s="10" customFormat="1" ht="29.25" customHeight="1">
      <c r="B117" s="112"/>
      <c r="C117" s="113" t="s">
        <v>127</v>
      </c>
      <c r="D117" s="114" t="s">
        <v>55</v>
      </c>
      <c r="E117" s="114" t="s">
        <v>51</v>
      </c>
      <c r="F117" s="114" t="s">
        <v>52</v>
      </c>
      <c r="G117" s="114" t="s">
        <v>128</v>
      </c>
      <c r="H117" s="114" t="s">
        <v>129</v>
      </c>
      <c r="I117" s="114" t="s">
        <v>130</v>
      </c>
      <c r="J117" s="115" t="s">
        <v>100</v>
      </c>
      <c r="K117" s="116" t="s">
        <v>131</v>
      </c>
      <c r="L117" s="112"/>
      <c r="M117" s="59" t="s">
        <v>1</v>
      </c>
      <c r="N117" s="60" t="s">
        <v>36</v>
      </c>
      <c r="O117" s="60" t="s">
        <v>132</v>
      </c>
      <c r="P117" s="60" t="s">
        <v>133</v>
      </c>
      <c r="Q117" s="60" t="s">
        <v>134</v>
      </c>
      <c r="R117" s="60" t="s">
        <v>135</v>
      </c>
      <c r="S117" s="60" t="s">
        <v>136</v>
      </c>
      <c r="T117" s="61" t="s">
        <v>137</v>
      </c>
    </row>
    <row r="118" spans="2:63" s="1" customFormat="1" ht="22.75" customHeight="1">
      <c r="B118" s="32"/>
      <c r="C118" s="64" t="s">
        <v>138</v>
      </c>
      <c r="J118" s="117">
        <f>J119+J123</f>
        <v>0</v>
      </c>
      <c r="L118" s="32"/>
      <c r="M118" s="62"/>
      <c r="N118" s="53"/>
      <c r="O118" s="53"/>
      <c r="P118" s="118">
        <f>P119+P123</f>
        <v>0</v>
      </c>
      <c r="Q118" s="53"/>
      <c r="R118" s="118">
        <f>R119+R123</f>
        <v>0</v>
      </c>
      <c r="S118" s="53"/>
      <c r="T118" s="119">
        <f>T119+T123</f>
        <v>0</v>
      </c>
      <c r="AT118" s="17" t="s">
        <v>69</v>
      </c>
      <c r="AU118" s="17" t="s">
        <v>102</v>
      </c>
      <c r="BK118" s="120">
        <f>BK119+BK123</f>
        <v>0</v>
      </c>
    </row>
    <row r="119" spans="2:63" s="11" customFormat="1" ht="25.9" customHeight="1">
      <c r="B119" s="121"/>
      <c r="D119" s="122" t="s">
        <v>69</v>
      </c>
      <c r="E119" s="123" t="s">
        <v>74</v>
      </c>
      <c r="F119" s="123" t="s">
        <v>1461</v>
      </c>
      <c r="I119" s="124"/>
      <c r="J119" s="125">
        <f>BK119</f>
        <v>0</v>
      </c>
      <c r="L119" s="121"/>
      <c r="M119" s="126"/>
      <c r="P119" s="127">
        <f>SUM(P120:P122)</f>
        <v>0</v>
      </c>
      <c r="R119" s="127">
        <f>SUM(R120:R122)</f>
        <v>0</v>
      </c>
      <c r="T119" s="128">
        <f>SUM(T120:T122)</f>
        <v>0</v>
      </c>
      <c r="AR119" s="122" t="s">
        <v>74</v>
      </c>
      <c r="AT119" s="129" t="s">
        <v>69</v>
      </c>
      <c r="AU119" s="129" t="s">
        <v>70</v>
      </c>
      <c r="AY119" s="122" t="s">
        <v>141</v>
      </c>
      <c r="BK119" s="130">
        <f>SUM(BK120:BK122)</f>
        <v>0</v>
      </c>
    </row>
    <row r="120" spans="2:65" s="1" customFormat="1" ht="66.75" customHeight="1">
      <c r="B120" s="133"/>
      <c r="C120" s="134" t="s">
        <v>74</v>
      </c>
      <c r="D120" s="134" t="s">
        <v>143</v>
      </c>
      <c r="E120" s="135" t="s">
        <v>1462</v>
      </c>
      <c r="F120" s="136" t="s">
        <v>1567</v>
      </c>
      <c r="G120" s="137" t="s">
        <v>1362</v>
      </c>
      <c r="H120" s="138">
        <v>6</v>
      </c>
      <c r="I120" s="139"/>
      <c r="J120" s="140">
        <f>ROUND(I120*H120,2)</f>
        <v>0</v>
      </c>
      <c r="K120" s="141"/>
      <c r="L120" s="32"/>
      <c r="M120" s="142" t="s">
        <v>1</v>
      </c>
      <c r="N120" s="143" t="s">
        <v>37</v>
      </c>
      <c r="P120" s="144">
        <f>O120*H120</f>
        <v>0</v>
      </c>
      <c r="Q120" s="144">
        <v>0</v>
      </c>
      <c r="R120" s="144">
        <f>Q120*H120</f>
        <v>0</v>
      </c>
      <c r="S120" s="144">
        <v>0</v>
      </c>
      <c r="T120" s="145">
        <f>S120*H120</f>
        <v>0</v>
      </c>
      <c r="AR120" s="146" t="s">
        <v>82</v>
      </c>
      <c r="AT120" s="146" t="s">
        <v>143</v>
      </c>
      <c r="AU120" s="146" t="s">
        <v>74</v>
      </c>
      <c r="AY120" s="17" t="s">
        <v>141</v>
      </c>
      <c r="BE120" s="147">
        <f>IF(N120="základní",J120,0)</f>
        <v>0</v>
      </c>
      <c r="BF120" s="147">
        <f>IF(N120="snížená",J120,0)</f>
        <v>0</v>
      </c>
      <c r="BG120" s="147">
        <f>IF(N120="zákl. přenesená",J120,0)</f>
        <v>0</v>
      </c>
      <c r="BH120" s="147">
        <f>IF(N120="sníž. přenesená",J120,0)</f>
        <v>0</v>
      </c>
      <c r="BI120" s="147">
        <f>IF(N120="nulová",J120,0)</f>
        <v>0</v>
      </c>
      <c r="BJ120" s="17" t="s">
        <v>74</v>
      </c>
      <c r="BK120" s="147">
        <f>ROUND(I120*H120,2)</f>
        <v>0</v>
      </c>
      <c r="BL120" s="17" t="s">
        <v>82</v>
      </c>
      <c r="BM120" s="146" t="s">
        <v>78</v>
      </c>
    </row>
    <row r="121" spans="2:47" s="1" customFormat="1" ht="12">
      <c r="B121" s="32"/>
      <c r="D121" s="149" t="s">
        <v>424</v>
      </c>
      <c r="F121" s="180"/>
      <c r="I121" s="181"/>
      <c r="L121" s="32"/>
      <c r="M121" s="182"/>
      <c r="T121" s="56"/>
      <c r="AT121" s="17" t="s">
        <v>424</v>
      </c>
      <c r="AU121" s="17" t="s">
        <v>74</v>
      </c>
    </row>
    <row r="122" spans="2:65" s="1" customFormat="1" ht="16.5" customHeight="1">
      <c r="B122" s="133"/>
      <c r="C122" s="134" t="s">
        <v>78</v>
      </c>
      <c r="D122" s="134" t="s">
        <v>143</v>
      </c>
      <c r="E122" s="135" t="s">
        <v>1463</v>
      </c>
      <c r="F122" s="136" t="s">
        <v>1464</v>
      </c>
      <c r="G122" s="137" t="s">
        <v>1362</v>
      </c>
      <c r="H122" s="138">
        <v>6</v>
      </c>
      <c r="I122" s="139"/>
      <c r="J122" s="140">
        <f>ROUND(I122*H122,2)</f>
        <v>0</v>
      </c>
      <c r="K122" s="141"/>
      <c r="L122" s="32"/>
      <c r="M122" s="142" t="s">
        <v>1</v>
      </c>
      <c r="N122" s="143" t="s">
        <v>37</v>
      </c>
      <c r="P122" s="144">
        <f>O122*H122</f>
        <v>0</v>
      </c>
      <c r="Q122" s="144">
        <v>0</v>
      </c>
      <c r="R122" s="144">
        <f>Q122*H122</f>
        <v>0</v>
      </c>
      <c r="S122" s="144">
        <v>0</v>
      </c>
      <c r="T122" s="145">
        <f>S122*H122</f>
        <v>0</v>
      </c>
      <c r="AR122" s="146" t="s">
        <v>82</v>
      </c>
      <c r="AT122" s="146" t="s">
        <v>143</v>
      </c>
      <c r="AU122" s="146" t="s">
        <v>74</v>
      </c>
      <c r="AY122" s="17" t="s">
        <v>141</v>
      </c>
      <c r="BE122" s="147">
        <f>IF(N122="základní",J122,0)</f>
        <v>0</v>
      </c>
      <c r="BF122" s="147">
        <f>IF(N122="snížená",J122,0)</f>
        <v>0</v>
      </c>
      <c r="BG122" s="147">
        <f>IF(N122="zákl. přenesená",J122,0)</f>
        <v>0</v>
      </c>
      <c r="BH122" s="147">
        <f>IF(N122="sníž. přenesená",J122,0)</f>
        <v>0</v>
      </c>
      <c r="BI122" s="147">
        <f>IF(N122="nulová",J122,0)</f>
        <v>0</v>
      </c>
      <c r="BJ122" s="17" t="s">
        <v>74</v>
      </c>
      <c r="BK122" s="147">
        <f>ROUND(I122*H122,2)</f>
        <v>0</v>
      </c>
      <c r="BL122" s="17" t="s">
        <v>82</v>
      </c>
      <c r="BM122" s="146" t="s">
        <v>82</v>
      </c>
    </row>
    <row r="123" spans="2:63" s="11" customFormat="1" ht="25.9" customHeight="1">
      <c r="B123" s="121"/>
      <c r="D123" s="122" t="s">
        <v>69</v>
      </c>
      <c r="E123" s="123" t="s">
        <v>685</v>
      </c>
      <c r="F123" s="123" t="s">
        <v>1465</v>
      </c>
      <c r="I123" s="124"/>
      <c r="J123" s="125">
        <f>SUM(J124:J129)</f>
        <v>0</v>
      </c>
      <c r="L123" s="121"/>
      <c r="M123" s="126"/>
      <c r="P123" s="127">
        <f>SUM(P124:P129)</f>
        <v>0</v>
      </c>
      <c r="R123" s="127">
        <f>SUM(R124:R129)</f>
        <v>0</v>
      </c>
      <c r="T123" s="128">
        <f>SUM(T124:T129)</f>
        <v>0</v>
      </c>
      <c r="AR123" s="122" t="s">
        <v>74</v>
      </c>
      <c r="AT123" s="129" t="s">
        <v>69</v>
      </c>
      <c r="AU123" s="129" t="s">
        <v>70</v>
      </c>
      <c r="AY123" s="122" t="s">
        <v>141</v>
      </c>
      <c r="BK123" s="130">
        <f>SUM(BK124:BK129)</f>
        <v>0</v>
      </c>
    </row>
    <row r="124" spans="2:65" s="1" customFormat="1" ht="16.5" customHeight="1">
      <c r="B124" s="133"/>
      <c r="C124" s="134" t="s">
        <v>81</v>
      </c>
      <c r="D124" s="134" t="s">
        <v>143</v>
      </c>
      <c r="E124" s="135" t="s">
        <v>1466</v>
      </c>
      <c r="F124" s="136" t="s">
        <v>1467</v>
      </c>
      <c r="G124" s="137" t="s">
        <v>1369</v>
      </c>
      <c r="H124" s="138">
        <v>6</v>
      </c>
      <c r="I124" s="139"/>
      <c r="J124" s="140">
        <f aca="true" t="shared" si="0" ref="J124:J129">ROUND(I124*H124,2)</f>
        <v>0</v>
      </c>
      <c r="K124" s="141"/>
      <c r="L124" s="32"/>
      <c r="M124" s="142" t="s">
        <v>1</v>
      </c>
      <c r="N124" s="143" t="s">
        <v>37</v>
      </c>
      <c r="P124" s="144">
        <f>O124*H124</f>
        <v>0</v>
      </c>
      <c r="Q124" s="144">
        <v>0</v>
      </c>
      <c r="R124" s="144">
        <f>Q124*H124</f>
        <v>0</v>
      </c>
      <c r="S124" s="144">
        <v>0</v>
      </c>
      <c r="T124" s="145">
        <f>S124*H124</f>
        <v>0</v>
      </c>
      <c r="AR124" s="146" t="s">
        <v>82</v>
      </c>
      <c r="AT124" s="146" t="s">
        <v>143</v>
      </c>
      <c r="AU124" s="146" t="s">
        <v>74</v>
      </c>
      <c r="AY124" s="17" t="s">
        <v>141</v>
      </c>
      <c r="BE124" s="147">
        <f>IF(N124="základní",J124,0)</f>
        <v>0</v>
      </c>
      <c r="BF124" s="147">
        <f>IF(N124="snížená",J124,0)</f>
        <v>0</v>
      </c>
      <c r="BG124" s="147">
        <f>IF(N124="zákl. přenesená",J124,0)</f>
        <v>0</v>
      </c>
      <c r="BH124" s="147">
        <f>IF(N124="sníž. přenesená",J124,0)</f>
        <v>0</v>
      </c>
      <c r="BI124" s="147">
        <f>IF(N124="nulová",J124,0)</f>
        <v>0</v>
      </c>
      <c r="BJ124" s="17" t="s">
        <v>74</v>
      </c>
      <c r="BK124" s="147">
        <f>ROUND(I124*H124,2)</f>
        <v>0</v>
      </c>
      <c r="BL124" s="17" t="s">
        <v>82</v>
      </c>
      <c r="BM124" s="146" t="s">
        <v>86</v>
      </c>
    </row>
    <row r="125" spans="2:65" s="1" customFormat="1" ht="16.5" customHeight="1">
      <c r="B125" s="133"/>
      <c r="C125" s="134" t="s">
        <v>82</v>
      </c>
      <c r="D125" s="134" t="s">
        <v>143</v>
      </c>
      <c r="E125" s="135" t="s">
        <v>1468</v>
      </c>
      <c r="F125" s="136" t="s">
        <v>1469</v>
      </c>
      <c r="G125" s="137" t="s">
        <v>1369</v>
      </c>
      <c r="H125" s="138">
        <v>2</v>
      </c>
      <c r="I125" s="139"/>
      <c r="J125" s="140">
        <f t="shared" si="0"/>
        <v>0</v>
      </c>
      <c r="K125" s="141"/>
      <c r="L125" s="32"/>
      <c r="M125" s="142" t="s">
        <v>1</v>
      </c>
      <c r="N125" s="143" t="s">
        <v>37</v>
      </c>
      <c r="P125" s="144">
        <f>O125*H125</f>
        <v>0</v>
      </c>
      <c r="Q125" s="144">
        <v>0</v>
      </c>
      <c r="R125" s="144">
        <f>Q125*H125</f>
        <v>0</v>
      </c>
      <c r="S125" s="144">
        <v>0</v>
      </c>
      <c r="T125" s="145">
        <f>S125*H125</f>
        <v>0</v>
      </c>
      <c r="AR125" s="146" t="s">
        <v>82</v>
      </c>
      <c r="AT125" s="146" t="s">
        <v>143</v>
      </c>
      <c r="AU125" s="146" t="s">
        <v>74</v>
      </c>
      <c r="AY125" s="17" t="s">
        <v>141</v>
      </c>
      <c r="BE125" s="147">
        <f>IF(N125="základní",J125,0)</f>
        <v>0</v>
      </c>
      <c r="BF125" s="147">
        <f>IF(N125="snížená",J125,0)</f>
        <v>0</v>
      </c>
      <c r="BG125" s="147">
        <f>IF(N125="zákl. přenesená",J125,0)</f>
        <v>0</v>
      </c>
      <c r="BH125" s="147">
        <f>IF(N125="sníž. přenesená",J125,0)</f>
        <v>0</v>
      </c>
      <c r="BI125" s="147">
        <f>IF(N125="nulová",J125,0)</f>
        <v>0</v>
      </c>
      <c r="BJ125" s="17" t="s">
        <v>74</v>
      </c>
      <c r="BK125" s="147">
        <f>ROUND(I125*H125,2)</f>
        <v>0</v>
      </c>
      <c r="BL125" s="17" t="s">
        <v>82</v>
      </c>
      <c r="BM125" s="146" t="s">
        <v>92</v>
      </c>
    </row>
    <row r="126" spans="2:65" s="1" customFormat="1" ht="16.5" customHeight="1">
      <c r="B126" s="133"/>
      <c r="C126" s="134" t="s">
        <v>85</v>
      </c>
      <c r="D126" s="134" t="s">
        <v>143</v>
      </c>
      <c r="E126" s="135" t="s">
        <v>1470</v>
      </c>
      <c r="F126" s="136" t="s">
        <v>1471</v>
      </c>
      <c r="G126" s="137" t="s">
        <v>662</v>
      </c>
      <c r="H126" s="138">
        <v>1</v>
      </c>
      <c r="I126" s="139"/>
      <c r="J126" s="140">
        <f t="shared" si="0"/>
        <v>0</v>
      </c>
      <c r="K126" s="141"/>
      <c r="L126" s="32"/>
      <c r="M126" s="142" t="s">
        <v>1</v>
      </c>
      <c r="N126" s="143" t="s">
        <v>37</v>
      </c>
      <c r="P126" s="144">
        <f>O126*H126</f>
        <v>0</v>
      </c>
      <c r="Q126" s="144">
        <v>0</v>
      </c>
      <c r="R126" s="144">
        <f>Q126*H126</f>
        <v>0</v>
      </c>
      <c r="S126" s="144">
        <v>0</v>
      </c>
      <c r="T126" s="145">
        <f>S126*H126</f>
        <v>0</v>
      </c>
      <c r="AR126" s="146" t="s">
        <v>82</v>
      </c>
      <c r="AT126" s="146" t="s">
        <v>143</v>
      </c>
      <c r="AU126" s="146" t="s">
        <v>74</v>
      </c>
      <c r="AY126" s="17" t="s">
        <v>141</v>
      </c>
      <c r="BE126" s="147">
        <f>IF(N126="základní",J126,0)</f>
        <v>0</v>
      </c>
      <c r="BF126" s="147">
        <f>IF(N126="snížená",J126,0)</f>
        <v>0</v>
      </c>
      <c r="BG126" s="147">
        <f>IF(N126="zákl. přenesená",J126,0)</f>
        <v>0</v>
      </c>
      <c r="BH126" s="147">
        <f>IF(N126="sníž. přenesená",J126,0)</f>
        <v>0</v>
      </c>
      <c r="BI126" s="147">
        <f>IF(N126="nulová",J126,0)</f>
        <v>0</v>
      </c>
      <c r="BJ126" s="17" t="s">
        <v>74</v>
      </c>
      <c r="BK126" s="147">
        <f>ROUND(I126*H126,2)</f>
        <v>0</v>
      </c>
      <c r="BL126" s="17" t="s">
        <v>82</v>
      </c>
      <c r="BM126" s="146" t="s">
        <v>165</v>
      </c>
    </row>
    <row r="127" spans="2:65" s="1" customFormat="1" ht="79.5" customHeight="1">
      <c r="B127" s="133"/>
      <c r="C127" s="134" t="s">
        <v>86</v>
      </c>
      <c r="D127" s="134" t="s">
        <v>143</v>
      </c>
      <c r="E127" s="135" t="s">
        <v>1472</v>
      </c>
      <c r="F127" s="136" t="s">
        <v>1568</v>
      </c>
      <c r="G127" s="137" t="s">
        <v>662</v>
      </c>
      <c r="H127" s="138">
        <v>1</v>
      </c>
      <c r="I127" s="139"/>
      <c r="J127" s="140">
        <f t="shared" si="0"/>
        <v>0</v>
      </c>
      <c r="K127" s="141"/>
      <c r="L127" s="32"/>
      <c r="M127" s="142" t="s">
        <v>1</v>
      </c>
      <c r="N127" s="143" t="s">
        <v>37</v>
      </c>
      <c r="P127" s="144">
        <f>O127*H127</f>
        <v>0</v>
      </c>
      <c r="Q127" s="144">
        <v>0</v>
      </c>
      <c r="R127" s="144">
        <f>Q127*H127</f>
        <v>0</v>
      </c>
      <c r="S127" s="144">
        <v>0</v>
      </c>
      <c r="T127" s="145">
        <f>S127*H127</f>
        <v>0</v>
      </c>
      <c r="AR127" s="146" t="s">
        <v>82</v>
      </c>
      <c r="AT127" s="146" t="s">
        <v>143</v>
      </c>
      <c r="AU127" s="146" t="s">
        <v>74</v>
      </c>
      <c r="AY127" s="17" t="s">
        <v>141</v>
      </c>
      <c r="BE127" s="147">
        <f>IF(N127="základní",J127,0)</f>
        <v>0</v>
      </c>
      <c r="BF127" s="147">
        <f>IF(N127="snížená",J127,0)</f>
        <v>0</v>
      </c>
      <c r="BG127" s="147">
        <f>IF(N127="zákl. přenesená",J127,0)</f>
        <v>0</v>
      </c>
      <c r="BH127" s="147">
        <f>IF(N127="sníž. přenesená",J127,0)</f>
        <v>0</v>
      </c>
      <c r="BI127" s="147">
        <f>IF(N127="nulová",J127,0)</f>
        <v>0</v>
      </c>
      <c r="BJ127" s="17" t="s">
        <v>74</v>
      </c>
      <c r="BK127" s="147">
        <f>ROUND(I127*H127,2)</f>
        <v>0</v>
      </c>
      <c r="BL127" s="17" t="s">
        <v>82</v>
      </c>
      <c r="BM127" s="146" t="s">
        <v>168</v>
      </c>
    </row>
    <row r="128" spans="2:65" s="1" customFormat="1" ht="19" customHeight="1">
      <c r="B128" s="133"/>
      <c r="C128" s="134" t="s">
        <v>89</v>
      </c>
      <c r="D128" s="134" t="s">
        <v>143</v>
      </c>
      <c r="E128" s="135" t="s">
        <v>1473</v>
      </c>
      <c r="F128" s="136" t="s">
        <v>1474</v>
      </c>
      <c r="G128" s="137" t="s">
        <v>662</v>
      </c>
      <c r="H128" s="138">
        <v>1</v>
      </c>
      <c r="I128" s="139"/>
      <c r="J128" s="140">
        <f t="shared" si="0"/>
        <v>0</v>
      </c>
      <c r="K128" s="141"/>
      <c r="L128" s="32"/>
      <c r="M128" s="142"/>
      <c r="N128" s="143"/>
      <c r="P128" s="144"/>
      <c r="Q128" s="144"/>
      <c r="R128" s="144"/>
      <c r="S128" s="144"/>
      <c r="T128" s="145"/>
      <c r="AR128" s="146"/>
      <c r="AT128" s="146"/>
      <c r="AU128" s="146"/>
      <c r="AY128" s="17"/>
      <c r="BE128" s="147"/>
      <c r="BF128" s="147"/>
      <c r="BG128" s="147"/>
      <c r="BH128" s="147"/>
      <c r="BI128" s="147"/>
      <c r="BJ128" s="17"/>
      <c r="BK128" s="147"/>
      <c r="BL128" s="17"/>
      <c r="BM128" s="146"/>
    </row>
    <row r="129" spans="2:65" s="1" customFormat="1" ht="23.5" customHeight="1">
      <c r="B129" s="133"/>
      <c r="C129" s="134" t="s">
        <v>92</v>
      </c>
      <c r="D129" s="134" t="s">
        <v>143</v>
      </c>
      <c r="E129" s="135" t="s">
        <v>1572</v>
      </c>
      <c r="F129" s="136" t="s">
        <v>1569</v>
      </c>
      <c r="G129" s="137" t="s">
        <v>662</v>
      </c>
      <c r="H129" s="138">
        <v>1</v>
      </c>
      <c r="I129" s="139"/>
      <c r="J129" s="140">
        <f t="shared" si="0"/>
        <v>0</v>
      </c>
      <c r="K129" s="141"/>
      <c r="L129" s="32"/>
      <c r="M129" s="142"/>
      <c r="N129" s="143"/>
      <c r="P129" s="144"/>
      <c r="Q129" s="144"/>
      <c r="R129" s="144"/>
      <c r="S129" s="144"/>
      <c r="T129" s="145"/>
      <c r="AR129" s="146"/>
      <c r="AT129" s="146"/>
      <c r="AU129" s="146"/>
      <c r="AY129" s="17"/>
      <c r="BE129" s="147"/>
      <c r="BF129" s="147"/>
      <c r="BG129" s="147"/>
      <c r="BH129" s="147"/>
      <c r="BI129" s="147"/>
      <c r="BJ129" s="17"/>
      <c r="BK129" s="147"/>
      <c r="BL129" s="17"/>
      <c r="BM129" s="146"/>
    </row>
    <row r="130" spans="2:12" s="1" customFormat="1" ht="7" customHeight="1">
      <c r="B130" s="44"/>
      <c r="C130" s="45"/>
      <c r="D130" s="45"/>
      <c r="E130" s="45"/>
      <c r="F130" s="45"/>
      <c r="G130" s="45"/>
      <c r="H130" s="45"/>
      <c r="I130" s="45"/>
      <c r="J130" s="45"/>
      <c r="K130" s="45"/>
      <c r="L130" s="32"/>
    </row>
  </sheetData>
  <autoFilter ref="C117:K129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75"/>
  <sheetViews>
    <sheetView showGridLines="0" workbookViewId="0" topLeftCell="A107">
      <selection activeCell="F181" sqref="F181"/>
    </sheetView>
  </sheetViews>
  <sheetFormatPr defaultColWidth="9.140625" defaultRowHeight="12"/>
  <cols>
    <col min="1" max="1" width="8.28125" style="0" customWidth="1"/>
    <col min="2" max="2" width="1.28515625" style="0" customWidth="1"/>
    <col min="3" max="3" width="4.140625" style="0" customWidth="1"/>
    <col min="4" max="4" width="4.28125" style="0" customWidth="1"/>
    <col min="5" max="5" width="17.140625" style="0" customWidth="1"/>
    <col min="6" max="6" width="50.7109375" style="0" customWidth="1"/>
    <col min="7" max="7" width="7.421875" style="0" customWidth="1"/>
    <col min="8" max="8" width="14.00390625" style="0" customWidth="1"/>
    <col min="9" max="9" width="15.7109375" style="0" customWidth="1"/>
    <col min="10" max="10" width="22.28125" style="0" customWidth="1"/>
    <col min="11" max="11" width="22.28125" style="0" hidden="1" customWidth="1"/>
    <col min="12" max="12" width="9.28125" style="0" customWidth="1"/>
    <col min="13" max="13" width="10.710937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7" customHeight="1">
      <c r="L2" s="195" t="s">
        <v>5</v>
      </c>
      <c r="M2" s="196"/>
      <c r="N2" s="196"/>
      <c r="O2" s="196"/>
      <c r="P2" s="196"/>
      <c r="Q2" s="196"/>
      <c r="R2" s="196"/>
      <c r="S2" s="196"/>
      <c r="T2" s="196"/>
      <c r="U2" s="196"/>
      <c r="V2" s="196"/>
      <c r="AT2" s="17" t="s">
        <v>91</v>
      </c>
    </row>
    <row r="3" spans="2:46" ht="7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78</v>
      </c>
    </row>
    <row r="4" spans="2:46" ht="25" customHeight="1">
      <c r="B4" s="20"/>
      <c r="D4" s="21" t="s">
        <v>95</v>
      </c>
      <c r="L4" s="20"/>
      <c r="M4" s="88" t="s">
        <v>10</v>
      </c>
      <c r="AT4" s="17" t="s">
        <v>3</v>
      </c>
    </row>
    <row r="5" spans="2:12" ht="7" customHeight="1">
      <c r="B5" s="20"/>
      <c r="L5" s="20"/>
    </row>
    <row r="6" spans="2:12" ht="12" customHeight="1">
      <c r="B6" s="20"/>
      <c r="D6" s="27" t="s">
        <v>15</v>
      </c>
      <c r="L6" s="20"/>
    </row>
    <row r="7" spans="2:12" ht="26.25" customHeight="1">
      <c r="B7" s="20"/>
      <c r="E7" s="235" t="str">
        <f>'Rekapitulace stavby'!K6</f>
        <v xml:space="preserve">Revitalizace prostor OGV, objekt Masarykovo náměstí 24, Jihlava </v>
      </c>
      <c r="F7" s="236"/>
      <c r="G7" s="236"/>
      <c r="H7" s="236"/>
      <c r="L7" s="20"/>
    </row>
    <row r="8" spans="2:12" s="1" customFormat="1" ht="12" customHeight="1">
      <c r="B8" s="32"/>
      <c r="D8" s="27" t="s">
        <v>96</v>
      </c>
      <c r="L8" s="32"/>
    </row>
    <row r="9" spans="2:12" s="1" customFormat="1" ht="16.5" customHeight="1">
      <c r="B9" s="32"/>
      <c r="E9" s="217" t="s">
        <v>1475</v>
      </c>
      <c r="F9" s="234"/>
      <c r="G9" s="234"/>
      <c r="H9" s="234"/>
      <c r="L9" s="32"/>
    </row>
    <row r="10" spans="2:12" s="1" customFormat="1" ht="12">
      <c r="B10" s="32"/>
      <c r="L10" s="32"/>
    </row>
    <row r="11" spans="2:12" s="1" customFormat="1" ht="12" customHeight="1">
      <c r="B11" s="32"/>
      <c r="D11" s="27" t="s">
        <v>16</v>
      </c>
      <c r="F11" s="25" t="s">
        <v>1</v>
      </c>
      <c r="I11" s="27" t="s">
        <v>17</v>
      </c>
      <c r="J11" s="25" t="s">
        <v>1</v>
      </c>
      <c r="L11" s="32"/>
    </row>
    <row r="12" spans="2:12" s="1" customFormat="1" ht="12" customHeight="1">
      <c r="B12" s="32"/>
      <c r="D12" s="27" t="s">
        <v>18</v>
      </c>
      <c r="F12" s="25" t="s">
        <v>19</v>
      </c>
      <c r="I12" s="27" t="s">
        <v>20</v>
      </c>
      <c r="J12" s="52" t="str">
        <f>'Rekapitulace stavby'!AN8</f>
        <v>24. 8. 2023</v>
      </c>
      <c r="L12" s="32"/>
    </row>
    <row r="13" spans="2:12" s="1" customFormat="1" ht="10.75" customHeight="1">
      <c r="B13" s="32"/>
      <c r="L13" s="32"/>
    </row>
    <row r="14" spans="2:12" s="1" customFormat="1" ht="12" customHeight="1">
      <c r="B14" s="32"/>
      <c r="D14" s="27" t="s">
        <v>22</v>
      </c>
      <c r="I14" s="27" t="s">
        <v>23</v>
      </c>
      <c r="J14" s="25" t="s">
        <v>1</v>
      </c>
      <c r="L14" s="32"/>
    </row>
    <row r="15" spans="2:12" s="1" customFormat="1" ht="18" customHeight="1">
      <c r="B15" s="32"/>
      <c r="E15" s="25" t="s">
        <v>24</v>
      </c>
      <c r="I15" s="27" t="s">
        <v>25</v>
      </c>
      <c r="J15" s="25" t="s">
        <v>1</v>
      </c>
      <c r="L15" s="32"/>
    </row>
    <row r="16" spans="2:12" s="1" customFormat="1" ht="7" customHeight="1">
      <c r="B16" s="32"/>
      <c r="L16" s="32"/>
    </row>
    <row r="17" spans="2:12" s="1" customFormat="1" ht="12" customHeight="1">
      <c r="B17" s="32"/>
      <c r="D17" s="27" t="s">
        <v>1574</v>
      </c>
      <c r="I17" s="27" t="s">
        <v>23</v>
      </c>
      <c r="J17" s="28" t="str">
        <f>'Rekapitulace stavby'!AN13</f>
        <v>Vyplň údaj</v>
      </c>
      <c r="L17" s="32"/>
    </row>
    <row r="18" spans="2:12" s="1" customFormat="1" ht="18" customHeight="1">
      <c r="B18" s="32"/>
      <c r="E18" s="237" t="str">
        <f>'Rekapitulace stavby'!E14</f>
        <v>Vyplň údaj</v>
      </c>
      <c r="F18" s="207"/>
      <c r="G18" s="207"/>
      <c r="H18" s="207"/>
      <c r="I18" s="27" t="s">
        <v>25</v>
      </c>
      <c r="J18" s="28" t="str">
        <f>'Rekapitulace stavby'!AN14</f>
        <v>Vyplň údaj</v>
      </c>
      <c r="L18" s="32"/>
    </row>
    <row r="19" spans="2:12" s="1" customFormat="1" ht="7" customHeight="1">
      <c r="B19" s="32"/>
      <c r="L19" s="32"/>
    </row>
    <row r="20" spans="2:12" s="1" customFormat="1" ht="12" customHeight="1">
      <c r="B20" s="32"/>
      <c r="D20" s="27" t="s">
        <v>27</v>
      </c>
      <c r="I20" s="27" t="s">
        <v>23</v>
      </c>
      <c r="J20" s="25" t="s">
        <v>1</v>
      </c>
      <c r="L20" s="32"/>
    </row>
    <row r="21" spans="2:12" s="1" customFormat="1" ht="18" customHeight="1">
      <c r="B21" s="32"/>
      <c r="E21" s="25" t="s">
        <v>28</v>
      </c>
      <c r="I21" s="27" t="s">
        <v>25</v>
      </c>
      <c r="J21" s="25" t="s">
        <v>1</v>
      </c>
      <c r="L21" s="32"/>
    </row>
    <row r="22" spans="2:12" s="1" customFormat="1" ht="7" customHeight="1">
      <c r="B22" s="32"/>
      <c r="L22" s="32"/>
    </row>
    <row r="23" spans="2:12" s="1" customFormat="1" ht="12" customHeight="1">
      <c r="B23" s="32"/>
      <c r="D23" s="27" t="s">
        <v>30</v>
      </c>
      <c r="I23" s="27" t="s">
        <v>23</v>
      </c>
      <c r="J23" s="25" t="str">
        <f>IF('Rekapitulace stavby'!AN19="","",'Rekapitulace stavby'!AN19)</f>
        <v/>
      </c>
      <c r="L23" s="32"/>
    </row>
    <row r="24" spans="2:12" s="1" customFormat="1" ht="18" customHeight="1">
      <c r="B24" s="32"/>
      <c r="E24" s="25" t="str">
        <f>IF('Rekapitulace stavby'!E20="","",'Rekapitulace stavby'!E20)</f>
        <v xml:space="preserve"> </v>
      </c>
      <c r="I24" s="27" t="s">
        <v>25</v>
      </c>
      <c r="J24" s="25" t="str">
        <f>IF('Rekapitulace stavby'!AN20="","",'Rekapitulace stavby'!AN20)</f>
        <v/>
      </c>
      <c r="L24" s="32"/>
    </row>
    <row r="25" spans="2:12" s="1" customFormat="1" ht="7" customHeight="1">
      <c r="B25" s="32"/>
      <c r="L25" s="32"/>
    </row>
    <row r="26" spans="2:12" s="1" customFormat="1" ht="12" customHeight="1">
      <c r="B26" s="32"/>
      <c r="D26" s="27" t="s">
        <v>31</v>
      </c>
      <c r="L26" s="32"/>
    </row>
    <row r="27" spans="2:12" s="7" customFormat="1" ht="16.5" customHeight="1">
      <c r="B27" s="89"/>
      <c r="E27" s="211" t="s">
        <v>1</v>
      </c>
      <c r="F27" s="211"/>
      <c r="G27" s="211"/>
      <c r="H27" s="211"/>
      <c r="L27" s="89"/>
    </row>
    <row r="28" spans="2:12" s="1" customFormat="1" ht="7" customHeight="1">
      <c r="B28" s="32"/>
      <c r="L28" s="32"/>
    </row>
    <row r="29" spans="2:12" s="1" customFormat="1" ht="7" customHeight="1">
      <c r="B29" s="32"/>
      <c r="D29" s="53"/>
      <c r="E29" s="53"/>
      <c r="F29" s="53"/>
      <c r="G29" s="53"/>
      <c r="H29" s="53"/>
      <c r="I29" s="53"/>
      <c r="J29" s="53"/>
      <c r="K29" s="53"/>
      <c r="L29" s="32"/>
    </row>
    <row r="30" spans="2:12" s="1" customFormat="1" ht="25.4" customHeight="1">
      <c r="B30" s="32"/>
      <c r="D30" s="90" t="s">
        <v>32</v>
      </c>
      <c r="J30" s="66">
        <f>ROUND(J121,2)</f>
        <v>0</v>
      </c>
      <c r="L30" s="32"/>
    </row>
    <row r="31" spans="2:12" s="1" customFormat="1" ht="7" customHeight="1">
      <c r="B31" s="32"/>
      <c r="D31" s="53"/>
      <c r="E31" s="53"/>
      <c r="F31" s="53"/>
      <c r="G31" s="53"/>
      <c r="H31" s="53"/>
      <c r="I31" s="53"/>
      <c r="J31" s="53"/>
      <c r="K31" s="53"/>
      <c r="L31" s="32"/>
    </row>
    <row r="32" spans="2:12" s="1" customFormat="1" ht="14.4" customHeight="1">
      <c r="B32" s="32"/>
      <c r="F32" s="35" t="s">
        <v>34</v>
      </c>
      <c r="I32" s="35" t="s">
        <v>33</v>
      </c>
      <c r="J32" s="35" t="s">
        <v>35</v>
      </c>
      <c r="L32" s="32"/>
    </row>
    <row r="33" spans="2:12" s="1" customFormat="1" ht="14.4" customHeight="1">
      <c r="B33" s="32"/>
      <c r="D33" s="55" t="s">
        <v>36</v>
      </c>
      <c r="E33" s="27" t="s">
        <v>37</v>
      </c>
      <c r="F33" s="91">
        <f>ROUND((SUM(BE121:BE174)),2)</f>
        <v>0</v>
      </c>
      <c r="I33" s="92">
        <v>0.21</v>
      </c>
      <c r="J33" s="91">
        <f>ROUND(((SUM(BE121:BE174))*I33),2)</f>
        <v>0</v>
      </c>
      <c r="L33" s="32"/>
    </row>
    <row r="34" spans="2:12" s="1" customFormat="1" ht="14.4" customHeight="1">
      <c r="B34" s="32"/>
      <c r="E34" s="27" t="s">
        <v>38</v>
      </c>
      <c r="F34" s="91">
        <f>ROUND((SUM(BF121:BF174)),2)</f>
        <v>0</v>
      </c>
      <c r="I34" s="92">
        <v>0.15</v>
      </c>
      <c r="J34" s="91">
        <f>ROUND(((SUM(BF121:BF174))*I34),2)</f>
        <v>0</v>
      </c>
      <c r="L34" s="32"/>
    </row>
    <row r="35" spans="2:12" s="1" customFormat="1" ht="14.4" customHeight="1" hidden="1">
      <c r="B35" s="32"/>
      <c r="E35" s="27" t="s">
        <v>39</v>
      </c>
      <c r="F35" s="91">
        <f>ROUND((SUM(BG121:BG174)),2)</f>
        <v>0</v>
      </c>
      <c r="I35" s="92">
        <v>0.21</v>
      </c>
      <c r="J35" s="91">
        <f>0</f>
        <v>0</v>
      </c>
      <c r="L35" s="32"/>
    </row>
    <row r="36" spans="2:12" s="1" customFormat="1" ht="14.4" customHeight="1" hidden="1">
      <c r="B36" s="32"/>
      <c r="E36" s="27" t="s">
        <v>40</v>
      </c>
      <c r="F36" s="91">
        <f>ROUND((SUM(BH121:BH174)),2)</f>
        <v>0</v>
      </c>
      <c r="I36" s="92">
        <v>0.15</v>
      </c>
      <c r="J36" s="91">
        <f>0</f>
        <v>0</v>
      </c>
      <c r="L36" s="32"/>
    </row>
    <row r="37" spans="2:12" s="1" customFormat="1" ht="14.4" customHeight="1" hidden="1">
      <c r="B37" s="32"/>
      <c r="E37" s="27" t="s">
        <v>41</v>
      </c>
      <c r="F37" s="91">
        <f>ROUND((SUM(BI121:BI174)),2)</f>
        <v>0</v>
      </c>
      <c r="I37" s="92">
        <v>0</v>
      </c>
      <c r="J37" s="91">
        <f>0</f>
        <v>0</v>
      </c>
      <c r="L37" s="32"/>
    </row>
    <row r="38" spans="2:12" s="1" customFormat="1" ht="7" customHeight="1">
      <c r="B38" s="32"/>
      <c r="L38" s="32"/>
    </row>
    <row r="39" spans="2:12" s="1" customFormat="1" ht="25.4" customHeight="1">
      <c r="B39" s="32"/>
      <c r="C39" s="93"/>
      <c r="D39" s="94" t="s">
        <v>42</v>
      </c>
      <c r="E39" s="57"/>
      <c r="F39" s="57"/>
      <c r="G39" s="95" t="s">
        <v>43</v>
      </c>
      <c r="H39" s="96" t="s">
        <v>44</v>
      </c>
      <c r="I39" s="57"/>
      <c r="J39" s="97">
        <f>SUM(J30:J37)</f>
        <v>0</v>
      </c>
      <c r="K39" s="98"/>
      <c r="L39" s="32"/>
    </row>
    <row r="40" spans="2:12" s="1" customFormat="1" ht="14.4" customHeight="1">
      <c r="B40" s="32"/>
      <c r="L40" s="32"/>
    </row>
    <row r="41" spans="2:12" ht="14.4" customHeight="1">
      <c r="B41" s="20"/>
      <c r="L41" s="20"/>
    </row>
    <row r="42" spans="2:12" ht="14.4" customHeight="1">
      <c r="B42" s="20"/>
      <c r="L42" s="20"/>
    </row>
    <row r="43" spans="2:12" ht="14.4" customHeight="1">
      <c r="B43" s="20"/>
      <c r="L43" s="20"/>
    </row>
    <row r="44" spans="2:12" ht="14.4" customHeight="1">
      <c r="B44" s="20"/>
      <c r="L44" s="20"/>
    </row>
    <row r="45" spans="2:12" ht="14.4" customHeight="1">
      <c r="B45" s="20"/>
      <c r="L45" s="20"/>
    </row>
    <row r="46" spans="2:12" ht="14.4" customHeight="1">
      <c r="B46" s="20"/>
      <c r="L46" s="20"/>
    </row>
    <row r="47" spans="2:12" ht="14.4" customHeight="1">
      <c r="B47" s="20"/>
      <c r="L47" s="20"/>
    </row>
    <row r="48" spans="2:12" ht="14.4" customHeight="1">
      <c r="B48" s="20"/>
      <c r="L48" s="20"/>
    </row>
    <row r="49" spans="2:12" ht="14.4" customHeight="1">
      <c r="B49" s="20"/>
      <c r="L49" s="20"/>
    </row>
    <row r="50" spans="2:12" s="1" customFormat="1" ht="14.4" customHeight="1">
      <c r="B50" s="32"/>
      <c r="D50" s="41" t="s">
        <v>45</v>
      </c>
      <c r="E50" s="42"/>
      <c r="F50" s="42"/>
      <c r="G50" s="41" t="s">
        <v>46</v>
      </c>
      <c r="H50" s="42"/>
      <c r="I50" s="42"/>
      <c r="J50" s="42"/>
      <c r="K50" s="42"/>
      <c r="L50" s="3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2:12" s="1" customFormat="1" ht="12.5">
      <c r="B61" s="32"/>
      <c r="D61" s="43" t="s">
        <v>47</v>
      </c>
      <c r="E61" s="34"/>
      <c r="F61" s="99" t="s">
        <v>48</v>
      </c>
      <c r="G61" s="43" t="s">
        <v>47</v>
      </c>
      <c r="H61" s="34"/>
      <c r="I61" s="34"/>
      <c r="J61" s="100" t="s">
        <v>48</v>
      </c>
      <c r="K61" s="34"/>
      <c r="L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2:12" s="1" customFormat="1" ht="13">
      <c r="B65" s="32"/>
      <c r="D65" s="41" t="s">
        <v>1573</v>
      </c>
      <c r="E65" s="42"/>
      <c r="F65" s="42"/>
      <c r="G65" s="41" t="s">
        <v>1575</v>
      </c>
      <c r="H65" s="42"/>
      <c r="I65" s="42"/>
      <c r="J65" s="42"/>
      <c r="K65" s="42"/>
      <c r="L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2:12" s="1" customFormat="1" ht="12.5">
      <c r="B76" s="32"/>
      <c r="D76" s="43" t="s">
        <v>47</v>
      </c>
      <c r="E76" s="34"/>
      <c r="F76" s="99" t="s">
        <v>48</v>
      </c>
      <c r="G76" s="43" t="s">
        <v>47</v>
      </c>
      <c r="H76" s="34"/>
      <c r="I76" s="34"/>
      <c r="J76" s="100" t="s">
        <v>48</v>
      </c>
      <c r="K76" s="34"/>
      <c r="L76" s="32"/>
    </row>
    <row r="77" spans="2:12" s="1" customFormat="1" ht="14.4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2"/>
    </row>
    <row r="81" spans="2:12" s="1" customFormat="1" ht="7" customHeight="1"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2"/>
    </row>
    <row r="82" spans="2:12" s="1" customFormat="1" ht="25" customHeight="1">
      <c r="B82" s="32"/>
      <c r="C82" s="21" t="s">
        <v>98</v>
      </c>
      <c r="L82" s="32"/>
    </row>
    <row r="83" spans="2:12" s="1" customFormat="1" ht="7" customHeight="1">
      <c r="B83" s="32"/>
      <c r="L83" s="32"/>
    </row>
    <row r="84" spans="2:12" s="1" customFormat="1" ht="12" customHeight="1">
      <c r="B84" s="32"/>
      <c r="C84" s="27" t="s">
        <v>15</v>
      </c>
      <c r="L84" s="32"/>
    </row>
    <row r="85" spans="2:12" s="1" customFormat="1" ht="26.25" customHeight="1">
      <c r="B85" s="32"/>
      <c r="E85" s="235" t="str">
        <f>E7</f>
        <v xml:space="preserve">Revitalizace prostor OGV, objekt Masarykovo náměstí 24, Jihlava </v>
      </c>
      <c r="F85" s="236"/>
      <c r="G85" s="236"/>
      <c r="H85" s="236"/>
      <c r="L85" s="32"/>
    </row>
    <row r="86" spans="2:12" s="1" customFormat="1" ht="12" customHeight="1">
      <c r="B86" s="32"/>
      <c r="C86" s="27" t="s">
        <v>96</v>
      </c>
      <c r="L86" s="32"/>
    </row>
    <row r="87" spans="2:12" s="1" customFormat="1" ht="16.5" customHeight="1">
      <c r="B87" s="32"/>
      <c r="E87" s="217" t="str">
        <f>E9</f>
        <v>7 - MaR</v>
      </c>
      <c r="F87" s="234"/>
      <c r="G87" s="234"/>
      <c r="H87" s="234"/>
      <c r="L87" s="32"/>
    </row>
    <row r="88" spans="2:12" s="1" customFormat="1" ht="7" customHeight="1">
      <c r="B88" s="32"/>
      <c r="L88" s="32"/>
    </row>
    <row r="89" spans="2:12" s="1" customFormat="1" ht="12" customHeight="1">
      <c r="B89" s="32"/>
      <c r="C89" s="27" t="s">
        <v>18</v>
      </c>
      <c r="F89" s="25" t="str">
        <f>F12</f>
        <v xml:space="preserve"> </v>
      </c>
      <c r="I89" s="27" t="s">
        <v>20</v>
      </c>
      <c r="J89" s="52" t="str">
        <f>IF(J12="","",J12)</f>
        <v>24. 8. 2023</v>
      </c>
      <c r="L89" s="32"/>
    </row>
    <row r="90" spans="2:12" s="1" customFormat="1" ht="7" customHeight="1">
      <c r="B90" s="32"/>
      <c r="L90" s="32"/>
    </row>
    <row r="91" spans="2:12" s="1" customFormat="1" ht="15.15" customHeight="1">
      <c r="B91" s="32"/>
      <c r="C91" s="27" t="s">
        <v>22</v>
      </c>
      <c r="F91" s="25" t="str">
        <f>E15</f>
        <v>Oblastní galerie Vysočiny v Jihlavě</v>
      </c>
      <c r="I91" s="27" t="s">
        <v>27</v>
      </c>
      <c r="J91" s="30" t="str">
        <f>E21</f>
        <v>Atelier Tsunami s.r.o.</v>
      </c>
      <c r="L91" s="32"/>
    </row>
    <row r="92" spans="2:12" s="1" customFormat="1" ht="15.15" customHeight="1">
      <c r="B92" s="32"/>
      <c r="C92" s="27" t="s">
        <v>1574</v>
      </c>
      <c r="F92" s="25" t="str">
        <f>IF(E18="","",E18)</f>
        <v>Vyplň údaj</v>
      </c>
      <c r="I92" s="27" t="s">
        <v>30</v>
      </c>
      <c r="J92" s="30" t="str">
        <f>E24</f>
        <v xml:space="preserve"> </v>
      </c>
      <c r="L92" s="32"/>
    </row>
    <row r="93" spans="2:12" s="1" customFormat="1" ht="10.25" customHeight="1">
      <c r="B93" s="32"/>
      <c r="L93" s="32"/>
    </row>
    <row r="94" spans="2:12" s="1" customFormat="1" ht="29.25" customHeight="1">
      <c r="B94" s="32"/>
      <c r="C94" s="101" t="s">
        <v>99</v>
      </c>
      <c r="D94" s="93"/>
      <c r="E94" s="93"/>
      <c r="F94" s="93"/>
      <c r="G94" s="93"/>
      <c r="H94" s="93"/>
      <c r="I94" s="93"/>
      <c r="J94" s="102" t="s">
        <v>100</v>
      </c>
      <c r="K94" s="93"/>
      <c r="L94" s="32"/>
    </row>
    <row r="95" spans="2:12" s="1" customFormat="1" ht="10.25" customHeight="1">
      <c r="B95" s="32"/>
      <c r="L95" s="32"/>
    </row>
    <row r="96" spans="2:47" s="1" customFormat="1" ht="22.75" customHeight="1">
      <c r="B96" s="32"/>
      <c r="C96" s="103" t="s">
        <v>101</v>
      </c>
      <c r="J96" s="66">
        <f>J121</f>
        <v>0</v>
      </c>
      <c r="L96" s="32"/>
      <c r="AU96" s="17" t="s">
        <v>102</v>
      </c>
    </row>
    <row r="97" spans="2:12" s="8" customFormat="1" ht="25" customHeight="1">
      <c r="B97" s="104"/>
      <c r="D97" s="105" t="s">
        <v>1476</v>
      </c>
      <c r="E97" s="106"/>
      <c r="F97" s="106"/>
      <c r="G97" s="106"/>
      <c r="H97" s="106"/>
      <c r="I97" s="106"/>
      <c r="J97" s="107">
        <f>J124</f>
        <v>0</v>
      </c>
      <c r="L97" s="104"/>
    </row>
    <row r="98" spans="2:12" s="9" customFormat="1" ht="19.9" customHeight="1">
      <c r="B98" s="108"/>
      <c r="D98" s="109" t="s">
        <v>1477</v>
      </c>
      <c r="E98" s="110"/>
      <c r="F98" s="110"/>
      <c r="G98" s="110"/>
      <c r="H98" s="110"/>
      <c r="I98" s="110"/>
      <c r="J98" s="111">
        <f>J129</f>
        <v>0</v>
      </c>
      <c r="L98" s="108"/>
    </row>
    <row r="99" spans="2:12" s="9" customFormat="1" ht="19.9" customHeight="1">
      <c r="B99" s="108"/>
      <c r="D99" s="109" t="s">
        <v>1478</v>
      </c>
      <c r="E99" s="110"/>
      <c r="F99" s="110"/>
      <c r="G99" s="110"/>
      <c r="H99" s="110"/>
      <c r="I99" s="110"/>
      <c r="J99" s="111">
        <f>J142</f>
        <v>0</v>
      </c>
      <c r="L99" s="108"/>
    </row>
    <row r="100" spans="2:12" s="9" customFormat="1" ht="19.9" customHeight="1">
      <c r="B100" s="108"/>
      <c r="D100" s="109" t="s">
        <v>1479</v>
      </c>
      <c r="E100" s="110"/>
      <c r="F100" s="110"/>
      <c r="G100" s="110"/>
      <c r="H100" s="110"/>
      <c r="I100" s="110"/>
      <c r="J100" s="111">
        <f>J151</f>
        <v>0</v>
      </c>
      <c r="L100" s="108"/>
    </row>
    <row r="101" spans="2:12" s="8" customFormat="1" ht="25" customHeight="1">
      <c r="B101" s="104"/>
      <c r="D101" s="105" t="s">
        <v>1480</v>
      </c>
      <c r="E101" s="106"/>
      <c r="F101" s="106"/>
      <c r="G101" s="106"/>
      <c r="H101" s="106"/>
      <c r="I101" s="106"/>
      <c r="J101" s="107">
        <f>J160</f>
        <v>0</v>
      </c>
      <c r="L101" s="104"/>
    </row>
    <row r="102" spans="2:12" s="1" customFormat="1" ht="21.75" customHeight="1">
      <c r="B102" s="32"/>
      <c r="L102" s="32"/>
    </row>
    <row r="103" spans="2:12" s="1" customFormat="1" ht="7" customHeight="1">
      <c r="B103" s="44"/>
      <c r="C103" s="45"/>
      <c r="D103" s="45"/>
      <c r="E103" s="45"/>
      <c r="F103" s="45"/>
      <c r="G103" s="45"/>
      <c r="H103" s="45"/>
      <c r="I103" s="45"/>
      <c r="J103" s="45"/>
      <c r="K103" s="45"/>
      <c r="L103" s="32"/>
    </row>
    <row r="107" spans="2:12" s="1" customFormat="1" ht="7" customHeight="1">
      <c r="B107" s="46"/>
      <c r="C107" s="47"/>
      <c r="D107" s="47"/>
      <c r="E107" s="47"/>
      <c r="F107" s="47"/>
      <c r="G107" s="47"/>
      <c r="H107" s="47"/>
      <c r="I107" s="47"/>
      <c r="J107" s="47"/>
      <c r="K107" s="47"/>
      <c r="L107" s="32"/>
    </row>
    <row r="108" spans="2:12" s="1" customFormat="1" ht="25" customHeight="1">
      <c r="B108" s="32"/>
      <c r="C108" s="21" t="s">
        <v>126</v>
      </c>
      <c r="L108" s="32"/>
    </row>
    <row r="109" spans="2:12" s="1" customFormat="1" ht="7" customHeight="1">
      <c r="B109" s="32"/>
      <c r="L109" s="32"/>
    </row>
    <row r="110" spans="2:12" s="1" customFormat="1" ht="12" customHeight="1">
      <c r="B110" s="32"/>
      <c r="C110" s="27" t="s">
        <v>15</v>
      </c>
      <c r="L110" s="32"/>
    </row>
    <row r="111" spans="2:12" s="1" customFormat="1" ht="26.25" customHeight="1">
      <c r="B111" s="32"/>
      <c r="E111" s="235" t="str">
        <f>E7</f>
        <v xml:space="preserve">Revitalizace prostor OGV, objekt Masarykovo náměstí 24, Jihlava </v>
      </c>
      <c r="F111" s="236"/>
      <c r="G111" s="236"/>
      <c r="H111" s="236"/>
      <c r="L111" s="32"/>
    </row>
    <row r="112" spans="2:12" s="1" customFormat="1" ht="12" customHeight="1">
      <c r="B112" s="32"/>
      <c r="C112" s="27" t="s">
        <v>96</v>
      </c>
      <c r="L112" s="32"/>
    </row>
    <row r="113" spans="2:12" s="1" customFormat="1" ht="16.5" customHeight="1">
      <c r="B113" s="32"/>
      <c r="E113" s="217" t="str">
        <f>E9</f>
        <v>7 - MaR</v>
      </c>
      <c r="F113" s="234"/>
      <c r="G113" s="234"/>
      <c r="H113" s="234"/>
      <c r="L113" s="32"/>
    </row>
    <row r="114" spans="2:12" s="1" customFormat="1" ht="7" customHeight="1">
      <c r="B114" s="32"/>
      <c r="L114" s="32"/>
    </row>
    <row r="115" spans="2:12" s="1" customFormat="1" ht="12" customHeight="1">
      <c r="B115" s="32"/>
      <c r="C115" s="27" t="s">
        <v>18</v>
      </c>
      <c r="F115" s="25" t="str">
        <f>F12</f>
        <v xml:space="preserve"> </v>
      </c>
      <c r="I115" s="27" t="s">
        <v>20</v>
      </c>
      <c r="J115" s="52" t="str">
        <f>IF(J12="","",J12)</f>
        <v>24. 8. 2023</v>
      </c>
      <c r="L115" s="32"/>
    </row>
    <row r="116" spans="2:12" s="1" customFormat="1" ht="7" customHeight="1">
      <c r="B116" s="32"/>
      <c r="L116" s="32"/>
    </row>
    <row r="117" spans="2:12" s="1" customFormat="1" ht="15.15" customHeight="1">
      <c r="B117" s="32"/>
      <c r="C117" s="27" t="s">
        <v>22</v>
      </c>
      <c r="F117" s="25" t="str">
        <f>E15</f>
        <v>Oblastní galerie Vysočiny v Jihlavě</v>
      </c>
      <c r="I117" s="27" t="s">
        <v>27</v>
      </c>
      <c r="J117" s="30" t="str">
        <f>E21</f>
        <v>Atelier Tsunami s.r.o.</v>
      </c>
      <c r="L117" s="32"/>
    </row>
    <row r="118" spans="2:12" s="1" customFormat="1" ht="15.15" customHeight="1">
      <c r="B118" s="32"/>
      <c r="C118" s="27" t="s">
        <v>1574</v>
      </c>
      <c r="F118" s="25" t="str">
        <f>IF(E18="","",E18)</f>
        <v>Vyplň údaj</v>
      </c>
      <c r="I118" s="27" t="s">
        <v>30</v>
      </c>
      <c r="J118" s="30" t="str">
        <f>E24</f>
        <v xml:space="preserve"> </v>
      </c>
      <c r="L118" s="32"/>
    </row>
    <row r="119" spans="2:12" s="1" customFormat="1" ht="10.25" customHeight="1">
      <c r="B119" s="32"/>
      <c r="L119" s="32"/>
    </row>
    <row r="120" spans="2:20" s="10" customFormat="1" ht="29.25" customHeight="1">
      <c r="B120" s="112"/>
      <c r="C120" s="113" t="s">
        <v>127</v>
      </c>
      <c r="D120" s="114" t="s">
        <v>55</v>
      </c>
      <c r="E120" s="114" t="s">
        <v>51</v>
      </c>
      <c r="F120" s="114" t="s">
        <v>52</v>
      </c>
      <c r="G120" s="114" t="s">
        <v>128</v>
      </c>
      <c r="H120" s="114" t="s">
        <v>129</v>
      </c>
      <c r="I120" s="114" t="s">
        <v>130</v>
      </c>
      <c r="J120" s="115" t="s">
        <v>100</v>
      </c>
      <c r="K120" s="116" t="s">
        <v>131</v>
      </c>
      <c r="L120" s="112"/>
      <c r="M120" s="59" t="s">
        <v>1</v>
      </c>
      <c r="N120" s="60" t="s">
        <v>36</v>
      </c>
      <c r="O120" s="60" t="s">
        <v>132</v>
      </c>
      <c r="P120" s="60" t="s">
        <v>133</v>
      </c>
      <c r="Q120" s="60" t="s">
        <v>134</v>
      </c>
      <c r="R120" s="60" t="s">
        <v>135</v>
      </c>
      <c r="S120" s="60" t="s">
        <v>136</v>
      </c>
      <c r="T120" s="61" t="s">
        <v>137</v>
      </c>
    </row>
    <row r="121" spans="2:63" s="1" customFormat="1" ht="22.75" customHeight="1">
      <c r="B121" s="32"/>
      <c r="C121" s="64" t="s">
        <v>138</v>
      </c>
      <c r="J121" s="117">
        <f>BK121</f>
        <v>0</v>
      </c>
      <c r="L121" s="32"/>
      <c r="M121" s="62"/>
      <c r="N121" s="53"/>
      <c r="O121" s="53"/>
      <c r="P121" s="118">
        <f>P122+P123+P124+P160</f>
        <v>0</v>
      </c>
      <c r="Q121" s="53"/>
      <c r="R121" s="118">
        <f>R122+R123+R124+R160</f>
        <v>0</v>
      </c>
      <c r="S121" s="53"/>
      <c r="T121" s="119">
        <f>T122+T123+T124+T160</f>
        <v>0</v>
      </c>
      <c r="AT121" s="17" t="s">
        <v>69</v>
      </c>
      <c r="AU121" s="17" t="s">
        <v>102</v>
      </c>
      <c r="BK121" s="120">
        <f>BK122+BK123+BK124+BK160</f>
        <v>0</v>
      </c>
    </row>
    <row r="122" spans="2:65" s="1" customFormat="1" ht="24.15" customHeight="1">
      <c r="B122" s="133"/>
      <c r="C122" s="134" t="s">
        <v>74</v>
      </c>
      <c r="D122" s="134" t="s">
        <v>143</v>
      </c>
      <c r="E122" s="135" t="s">
        <v>1481</v>
      </c>
      <c r="F122" s="136" t="s">
        <v>1482</v>
      </c>
      <c r="G122" s="137" t="s">
        <v>1</v>
      </c>
      <c r="H122" s="138">
        <v>0</v>
      </c>
      <c r="I122" s="139"/>
      <c r="J122" s="140">
        <f>ROUND(I122*H122,2)</f>
        <v>0</v>
      </c>
      <c r="K122" s="141"/>
      <c r="L122" s="32"/>
      <c r="M122" s="142" t="s">
        <v>1</v>
      </c>
      <c r="N122" s="143" t="s">
        <v>37</v>
      </c>
      <c r="P122" s="144">
        <f>O122*H122</f>
        <v>0</v>
      </c>
      <c r="Q122" s="144">
        <v>0</v>
      </c>
      <c r="R122" s="144">
        <f>Q122*H122</f>
        <v>0</v>
      </c>
      <c r="S122" s="144">
        <v>0</v>
      </c>
      <c r="T122" s="145">
        <f>S122*H122</f>
        <v>0</v>
      </c>
      <c r="AR122" s="146" t="s">
        <v>82</v>
      </c>
      <c r="AT122" s="146" t="s">
        <v>143</v>
      </c>
      <c r="AU122" s="146" t="s">
        <v>70</v>
      </c>
      <c r="AY122" s="17" t="s">
        <v>141</v>
      </c>
      <c r="BE122" s="147">
        <f>IF(N122="základní",J122,0)</f>
        <v>0</v>
      </c>
      <c r="BF122" s="147">
        <f>IF(N122="snížená",J122,0)</f>
        <v>0</v>
      </c>
      <c r="BG122" s="147">
        <f>IF(N122="zákl. přenesená",J122,0)</f>
        <v>0</v>
      </c>
      <c r="BH122" s="147">
        <f>IF(N122="sníž. přenesená",J122,0)</f>
        <v>0</v>
      </c>
      <c r="BI122" s="147">
        <f>IF(N122="nulová",J122,0)</f>
        <v>0</v>
      </c>
      <c r="BJ122" s="17" t="s">
        <v>74</v>
      </c>
      <c r="BK122" s="147">
        <f>ROUND(I122*H122,2)</f>
        <v>0</v>
      </c>
      <c r="BL122" s="17" t="s">
        <v>82</v>
      </c>
      <c r="BM122" s="146" t="s">
        <v>78</v>
      </c>
    </row>
    <row r="123" spans="2:47" s="1" customFormat="1" ht="234">
      <c r="B123" s="32"/>
      <c r="D123" s="149" t="s">
        <v>424</v>
      </c>
      <c r="F123" s="180" t="s">
        <v>1570</v>
      </c>
      <c r="I123" s="181"/>
      <c r="L123" s="32"/>
      <c r="M123" s="182"/>
      <c r="T123" s="56"/>
      <c r="AT123" s="17" t="s">
        <v>424</v>
      </c>
      <c r="AU123" s="17" t="s">
        <v>70</v>
      </c>
    </row>
    <row r="124" spans="2:63" s="11" customFormat="1" ht="25.9" customHeight="1">
      <c r="B124" s="121"/>
      <c r="D124" s="122" t="s">
        <v>69</v>
      </c>
      <c r="E124" s="123" t="s">
        <v>1349</v>
      </c>
      <c r="F124" s="123" t="s">
        <v>1483</v>
      </c>
      <c r="I124" s="124"/>
      <c r="J124" s="125">
        <f>BK124</f>
        <v>0</v>
      </c>
      <c r="L124" s="121"/>
      <c r="M124" s="126"/>
      <c r="P124" s="127">
        <f>P125+SUM(P126:P129)+P142+P151</f>
        <v>0</v>
      </c>
      <c r="R124" s="127">
        <f>R125+SUM(R126:R129)+R142+R151</f>
        <v>0</v>
      </c>
      <c r="T124" s="128">
        <f>T125+SUM(T126:T129)+T142+T151</f>
        <v>0</v>
      </c>
      <c r="AR124" s="122" t="s">
        <v>74</v>
      </c>
      <c r="AT124" s="129" t="s">
        <v>69</v>
      </c>
      <c r="AU124" s="129" t="s">
        <v>70</v>
      </c>
      <c r="AY124" s="122" t="s">
        <v>141</v>
      </c>
      <c r="BK124" s="130">
        <f>BK125+SUM(BK126:BK129)+BK142+BK151</f>
        <v>0</v>
      </c>
    </row>
    <row r="125" spans="2:65" s="1" customFormat="1" ht="55.5" customHeight="1">
      <c r="B125" s="133"/>
      <c r="C125" s="134" t="s">
        <v>78</v>
      </c>
      <c r="D125" s="134" t="s">
        <v>143</v>
      </c>
      <c r="E125" s="135" t="s">
        <v>1484</v>
      </c>
      <c r="F125" s="136" t="s">
        <v>1485</v>
      </c>
      <c r="G125" s="137" t="s">
        <v>156</v>
      </c>
      <c r="H125" s="138">
        <v>6</v>
      </c>
      <c r="I125" s="139"/>
      <c r="J125" s="140">
        <f>ROUND(I125*H125,2)</f>
        <v>0</v>
      </c>
      <c r="K125" s="141"/>
      <c r="L125" s="32"/>
      <c r="M125" s="142" t="s">
        <v>1</v>
      </c>
      <c r="N125" s="143" t="s">
        <v>37</v>
      </c>
      <c r="P125" s="144">
        <f>O125*H125</f>
        <v>0</v>
      </c>
      <c r="Q125" s="144">
        <v>0</v>
      </c>
      <c r="R125" s="144">
        <f>Q125*H125</f>
        <v>0</v>
      </c>
      <c r="S125" s="144">
        <v>0</v>
      </c>
      <c r="T125" s="145">
        <f>S125*H125</f>
        <v>0</v>
      </c>
      <c r="AR125" s="146" t="s">
        <v>82</v>
      </c>
      <c r="AT125" s="146" t="s">
        <v>143</v>
      </c>
      <c r="AU125" s="146" t="s">
        <v>74</v>
      </c>
      <c r="AY125" s="17" t="s">
        <v>141</v>
      </c>
      <c r="BE125" s="147">
        <f>IF(N125="základní",J125,0)</f>
        <v>0</v>
      </c>
      <c r="BF125" s="147">
        <f>IF(N125="snížená",J125,0)</f>
        <v>0</v>
      </c>
      <c r="BG125" s="147">
        <f>IF(N125="zákl. přenesená",J125,0)</f>
        <v>0</v>
      </c>
      <c r="BH125" s="147">
        <f>IF(N125="sníž. přenesená",J125,0)</f>
        <v>0</v>
      </c>
      <c r="BI125" s="147">
        <f>IF(N125="nulová",J125,0)</f>
        <v>0</v>
      </c>
      <c r="BJ125" s="17" t="s">
        <v>74</v>
      </c>
      <c r="BK125" s="147">
        <f>ROUND(I125*H125,2)</f>
        <v>0</v>
      </c>
      <c r="BL125" s="17" t="s">
        <v>82</v>
      </c>
      <c r="BM125" s="146" t="s">
        <v>82</v>
      </c>
    </row>
    <row r="126" spans="2:47" s="1" customFormat="1" ht="12">
      <c r="B126" s="32"/>
      <c r="D126" s="149" t="s">
        <v>424</v>
      </c>
      <c r="F126" s="180"/>
      <c r="I126" s="181"/>
      <c r="L126" s="32"/>
      <c r="M126" s="182"/>
      <c r="T126" s="56"/>
      <c r="AT126" s="17" t="s">
        <v>424</v>
      </c>
      <c r="AU126" s="17" t="s">
        <v>74</v>
      </c>
    </row>
    <row r="127" spans="2:65" s="1" customFormat="1" ht="66.75" customHeight="1">
      <c r="B127" s="133"/>
      <c r="C127" s="134" t="s">
        <v>81</v>
      </c>
      <c r="D127" s="134" t="s">
        <v>143</v>
      </c>
      <c r="E127" s="135" t="s">
        <v>1486</v>
      </c>
      <c r="F127" s="136" t="s">
        <v>1487</v>
      </c>
      <c r="G127" s="137" t="s">
        <v>156</v>
      </c>
      <c r="H127" s="138">
        <v>18</v>
      </c>
      <c r="I127" s="139"/>
      <c r="J127" s="140">
        <f>ROUND(I127*H127,2)</f>
        <v>0</v>
      </c>
      <c r="K127" s="141"/>
      <c r="L127" s="32"/>
      <c r="M127" s="142" t="s">
        <v>1</v>
      </c>
      <c r="N127" s="143" t="s">
        <v>37</v>
      </c>
      <c r="P127" s="144">
        <f>O127*H127</f>
        <v>0</v>
      </c>
      <c r="Q127" s="144">
        <v>0</v>
      </c>
      <c r="R127" s="144">
        <f>Q127*H127</f>
        <v>0</v>
      </c>
      <c r="S127" s="144">
        <v>0</v>
      </c>
      <c r="T127" s="145">
        <f>S127*H127</f>
        <v>0</v>
      </c>
      <c r="AR127" s="146" t="s">
        <v>82</v>
      </c>
      <c r="AT127" s="146" t="s">
        <v>143</v>
      </c>
      <c r="AU127" s="146" t="s">
        <v>74</v>
      </c>
      <c r="AY127" s="17" t="s">
        <v>141</v>
      </c>
      <c r="BE127" s="147">
        <f>IF(N127="základní",J127,0)</f>
        <v>0</v>
      </c>
      <c r="BF127" s="147">
        <f>IF(N127="snížená",J127,0)</f>
        <v>0</v>
      </c>
      <c r="BG127" s="147">
        <f>IF(N127="zákl. přenesená",J127,0)</f>
        <v>0</v>
      </c>
      <c r="BH127" s="147">
        <f>IF(N127="sníž. přenesená",J127,0)</f>
        <v>0</v>
      </c>
      <c r="BI127" s="147">
        <f>IF(N127="nulová",J127,0)</f>
        <v>0</v>
      </c>
      <c r="BJ127" s="17" t="s">
        <v>74</v>
      </c>
      <c r="BK127" s="147">
        <f>ROUND(I127*H127,2)</f>
        <v>0</v>
      </c>
      <c r="BL127" s="17" t="s">
        <v>82</v>
      </c>
      <c r="BM127" s="146" t="s">
        <v>86</v>
      </c>
    </row>
    <row r="128" spans="2:47" s="1" customFormat="1" ht="12">
      <c r="B128" s="32"/>
      <c r="D128" s="149" t="s">
        <v>424</v>
      </c>
      <c r="F128" s="180"/>
      <c r="I128" s="181"/>
      <c r="L128" s="32"/>
      <c r="M128" s="182"/>
      <c r="T128" s="56"/>
      <c r="AT128" s="17" t="s">
        <v>424</v>
      </c>
      <c r="AU128" s="17" t="s">
        <v>74</v>
      </c>
    </row>
    <row r="129" spans="2:63" s="11" customFormat="1" ht="22.75" customHeight="1">
      <c r="B129" s="121"/>
      <c r="D129" s="122" t="s">
        <v>69</v>
      </c>
      <c r="E129" s="131" t="s">
        <v>1488</v>
      </c>
      <c r="F129" s="131" t="s">
        <v>1489</v>
      </c>
      <c r="I129" s="124"/>
      <c r="J129" s="132">
        <f>BK129</f>
        <v>0</v>
      </c>
      <c r="L129" s="121"/>
      <c r="M129" s="126"/>
      <c r="P129" s="127">
        <f>SUM(P130:P141)</f>
        <v>0</v>
      </c>
      <c r="R129" s="127">
        <f>SUM(R130:R141)</f>
        <v>0</v>
      </c>
      <c r="T129" s="128">
        <f>SUM(T130:T141)</f>
        <v>0</v>
      </c>
      <c r="AR129" s="122" t="s">
        <v>74</v>
      </c>
      <c r="AT129" s="129" t="s">
        <v>69</v>
      </c>
      <c r="AU129" s="129" t="s">
        <v>74</v>
      </c>
      <c r="AY129" s="122" t="s">
        <v>141</v>
      </c>
      <c r="BK129" s="130">
        <f>SUM(BK130:BK141)</f>
        <v>0</v>
      </c>
    </row>
    <row r="130" spans="2:65" s="1" customFormat="1" ht="24.15" customHeight="1">
      <c r="B130" s="133"/>
      <c r="C130" s="134" t="s">
        <v>82</v>
      </c>
      <c r="D130" s="134" t="s">
        <v>143</v>
      </c>
      <c r="E130" s="135" t="s">
        <v>1489</v>
      </c>
      <c r="F130" s="136" t="s">
        <v>1490</v>
      </c>
      <c r="G130" s="137" t="s">
        <v>156</v>
      </c>
      <c r="H130" s="138">
        <v>1</v>
      </c>
      <c r="I130" s="139"/>
      <c r="J130" s="140">
        <f>ROUND(I130*H130,2)</f>
        <v>0</v>
      </c>
      <c r="K130" s="141"/>
      <c r="L130" s="32"/>
      <c r="M130" s="142" t="s">
        <v>1</v>
      </c>
      <c r="N130" s="143" t="s">
        <v>37</v>
      </c>
      <c r="P130" s="144">
        <f>O130*H130</f>
        <v>0</v>
      </c>
      <c r="Q130" s="144">
        <v>0</v>
      </c>
      <c r="R130" s="144">
        <f>Q130*H130</f>
        <v>0</v>
      </c>
      <c r="S130" s="144">
        <v>0</v>
      </c>
      <c r="T130" s="145">
        <f>S130*H130</f>
        <v>0</v>
      </c>
      <c r="AR130" s="146" t="s">
        <v>82</v>
      </c>
      <c r="AT130" s="146" t="s">
        <v>143</v>
      </c>
      <c r="AU130" s="146" t="s">
        <v>78</v>
      </c>
      <c r="AY130" s="17" t="s">
        <v>141</v>
      </c>
      <c r="BE130" s="147">
        <f>IF(N130="základní",J130,0)</f>
        <v>0</v>
      </c>
      <c r="BF130" s="147">
        <f>IF(N130="snížená",J130,0)</f>
        <v>0</v>
      </c>
      <c r="BG130" s="147">
        <f>IF(N130="zákl. přenesená",J130,0)</f>
        <v>0</v>
      </c>
      <c r="BH130" s="147">
        <f>IF(N130="sníž. přenesená",J130,0)</f>
        <v>0</v>
      </c>
      <c r="BI130" s="147">
        <f>IF(N130="nulová",J130,0)</f>
        <v>0</v>
      </c>
      <c r="BJ130" s="17" t="s">
        <v>74</v>
      </c>
      <c r="BK130" s="147">
        <f>ROUND(I130*H130,2)</f>
        <v>0</v>
      </c>
      <c r="BL130" s="17" t="s">
        <v>82</v>
      </c>
      <c r="BM130" s="146" t="s">
        <v>92</v>
      </c>
    </row>
    <row r="131" spans="2:47" s="1" customFormat="1" ht="12">
      <c r="B131" s="32"/>
      <c r="D131" s="149" t="s">
        <v>424</v>
      </c>
      <c r="F131" s="180"/>
      <c r="I131" s="181"/>
      <c r="L131" s="32"/>
      <c r="M131" s="182"/>
      <c r="T131" s="56"/>
      <c r="AT131" s="17" t="s">
        <v>424</v>
      </c>
      <c r="AU131" s="17" t="s">
        <v>78</v>
      </c>
    </row>
    <row r="132" spans="2:65" s="1" customFormat="1" ht="66.75" customHeight="1">
      <c r="B132" s="133"/>
      <c r="C132" s="134" t="s">
        <v>85</v>
      </c>
      <c r="D132" s="134" t="s">
        <v>143</v>
      </c>
      <c r="E132" s="135" t="s">
        <v>1491</v>
      </c>
      <c r="F132" s="136" t="s">
        <v>1571</v>
      </c>
      <c r="G132" s="137" t="s">
        <v>156</v>
      </c>
      <c r="H132" s="138">
        <v>1</v>
      </c>
      <c r="I132" s="139"/>
      <c r="J132" s="140">
        <f>ROUND(I132*H132,2)</f>
        <v>0</v>
      </c>
      <c r="K132" s="141"/>
      <c r="L132" s="32"/>
      <c r="M132" s="142" t="s">
        <v>1</v>
      </c>
      <c r="N132" s="143" t="s">
        <v>37</v>
      </c>
      <c r="P132" s="144">
        <f>O132*H132</f>
        <v>0</v>
      </c>
      <c r="Q132" s="144">
        <v>0</v>
      </c>
      <c r="R132" s="144">
        <f>Q132*H132</f>
        <v>0</v>
      </c>
      <c r="S132" s="144">
        <v>0</v>
      </c>
      <c r="T132" s="145">
        <f>S132*H132</f>
        <v>0</v>
      </c>
      <c r="AR132" s="146" t="s">
        <v>82</v>
      </c>
      <c r="AT132" s="146" t="s">
        <v>143</v>
      </c>
      <c r="AU132" s="146" t="s">
        <v>78</v>
      </c>
      <c r="AY132" s="17" t="s">
        <v>141</v>
      </c>
      <c r="BE132" s="147">
        <f>IF(N132="základní",J132,0)</f>
        <v>0</v>
      </c>
      <c r="BF132" s="147">
        <f>IF(N132="snížená",J132,0)</f>
        <v>0</v>
      </c>
      <c r="BG132" s="147">
        <f>IF(N132="zákl. přenesená",J132,0)</f>
        <v>0</v>
      </c>
      <c r="BH132" s="147">
        <f>IF(N132="sníž. přenesená",J132,0)</f>
        <v>0</v>
      </c>
      <c r="BI132" s="147">
        <f>IF(N132="nulová",J132,0)</f>
        <v>0</v>
      </c>
      <c r="BJ132" s="17" t="s">
        <v>74</v>
      </c>
      <c r="BK132" s="147">
        <f>ROUND(I132*H132,2)</f>
        <v>0</v>
      </c>
      <c r="BL132" s="17" t="s">
        <v>82</v>
      </c>
      <c r="BM132" s="146" t="s">
        <v>165</v>
      </c>
    </row>
    <row r="133" spans="2:47" s="1" customFormat="1" ht="12">
      <c r="B133" s="32"/>
      <c r="D133" s="149" t="s">
        <v>424</v>
      </c>
      <c r="F133" s="180"/>
      <c r="I133" s="181"/>
      <c r="L133" s="32"/>
      <c r="M133" s="182"/>
      <c r="T133" s="56"/>
      <c r="AT133" s="17" t="s">
        <v>424</v>
      </c>
      <c r="AU133" s="17" t="s">
        <v>78</v>
      </c>
    </row>
    <row r="134" spans="2:65" s="1" customFormat="1" ht="21.75" customHeight="1">
      <c r="B134" s="133"/>
      <c r="C134" s="134" t="s">
        <v>86</v>
      </c>
      <c r="D134" s="134" t="s">
        <v>143</v>
      </c>
      <c r="E134" s="135" t="s">
        <v>1492</v>
      </c>
      <c r="F134" s="136" t="s">
        <v>1493</v>
      </c>
      <c r="G134" s="137" t="s">
        <v>156</v>
      </c>
      <c r="H134" s="138">
        <v>1</v>
      </c>
      <c r="I134" s="139"/>
      <c r="J134" s="140">
        <f>ROUND(I134*H134,2)</f>
        <v>0</v>
      </c>
      <c r="K134" s="141"/>
      <c r="L134" s="32"/>
      <c r="M134" s="142" t="s">
        <v>1</v>
      </c>
      <c r="N134" s="143" t="s">
        <v>37</v>
      </c>
      <c r="P134" s="144">
        <f>O134*H134</f>
        <v>0</v>
      </c>
      <c r="Q134" s="144">
        <v>0</v>
      </c>
      <c r="R134" s="144">
        <f>Q134*H134</f>
        <v>0</v>
      </c>
      <c r="S134" s="144">
        <v>0</v>
      </c>
      <c r="T134" s="145">
        <f>S134*H134</f>
        <v>0</v>
      </c>
      <c r="AR134" s="146" t="s">
        <v>82</v>
      </c>
      <c r="AT134" s="146" t="s">
        <v>143</v>
      </c>
      <c r="AU134" s="146" t="s">
        <v>78</v>
      </c>
      <c r="AY134" s="17" t="s">
        <v>141</v>
      </c>
      <c r="BE134" s="147">
        <f>IF(N134="základní",J134,0)</f>
        <v>0</v>
      </c>
      <c r="BF134" s="147">
        <f>IF(N134="snížená",J134,0)</f>
        <v>0</v>
      </c>
      <c r="BG134" s="147">
        <f>IF(N134="zákl. přenesená",J134,0)</f>
        <v>0</v>
      </c>
      <c r="BH134" s="147">
        <f>IF(N134="sníž. přenesená",J134,0)</f>
        <v>0</v>
      </c>
      <c r="BI134" s="147">
        <f>IF(N134="nulová",J134,0)</f>
        <v>0</v>
      </c>
      <c r="BJ134" s="17" t="s">
        <v>74</v>
      </c>
      <c r="BK134" s="147">
        <f>ROUND(I134*H134,2)</f>
        <v>0</v>
      </c>
      <c r="BL134" s="17" t="s">
        <v>82</v>
      </c>
      <c r="BM134" s="146" t="s">
        <v>168</v>
      </c>
    </row>
    <row r="135" spans="2:47" s="1" customFormat="1" ht="12">
      <c r="B135" s="32"/>
      <c r="D135" s="149" t="s">
        <v>424</v>
      </c>
      <c r="F135" s="180"/>
      <c r="I135" s="181"/>
      <c r="L135" s="32"/>
      <c r="M135" s="182"/>
      <c r="T135" s="56"/>
      <c r="AT135" s="17" t="s">
        <v>424</v>
      </c>
      <c r="AU135" s="17" t="s">
        <v>78</v>
      </c>
    </row>
    <row r="136" spans="2:65" s="1" customFormat="1" ht="16.5" customHeight="1">
      <c r="B136" s="133"/>
      <c r="C136" s="134" t="s">
        <v>89</v>
      </c>
      <c r="D136" s="134" t="s">
        <v>143</v>
      </c>
      <c r="E136" s="135" t="s">
        <v>1494</v>
      </c>
      <c r="F136" s="136" t="s">
        <v>1495</v>
      </c>
      <c r="G136" s="137" t="s">
        <v>156</v>
      </c>
      <c r="H136" s="138">
        <v>1</v>
      </c>
      <c r="I136" s="139"/>
      <c r="J136" s="140">
        <f>ROUND(I136*H136,2)</f>
        <v>0</v>
      </c>
      <c r="K136" s="141"/>
      <c r="L136" s="32"/>
      <c r="M136" s="142" t="s">
        <v>1</v>
      </c>
      <c r="N136" s="143" t="s">
        <v>37</v>
      </c>
      <c r="P136" s="144">
        <f>O136*H136</f>
        <v>0</v>
      </c>
      <c r="Q136" s="144">
        <v>0</v>
      </c>
      <c r="R136" s="144">
        <f>Q136*H136</f>
        <v>0</v>
      </c>
      <c r="S136" s="144">
        <v>0</v>
      </c>
      <c r="T136" s="145">
        <f>S136*H136</f>
        <v>0</v>
      </c>
      <c r="AR136" s="146" t="s">
        <v>82</v>
      </c>
      <c r="AT136" s="146" t="s">
        <v>143</v>
      </c>
      <c r="AU136" s="146" t="s">
        <v>78</v>
      </c>
      <c r="AY136" s="17" t="s">
        <v>141</v>
      </c>
      <c r="BE136" s="147">
        <f>IF(N136="základní",J136,0)</f>
        <v>0</v>
      </c>
      <c r="BF136" s="147">
        <f>IF(N136="snížená",J136,0)</f>
        <v>0</v>
      </c>
      <c r="BG136" s="147">
        <f>IF(N136="zákl. přenesená",J136,0)</f>
        <v>0</v>
      </c>
      <c r="BH136" s="147">
        <f>IF(N136="sníž. přenesená",J136,0)</f>
        <v>0</v>
      </c>
      <c r="BI136" s="147">
        <f>IF(N136="nulová",J136,0)</f>
        <v>0</v>
      </c>
      <c r="BJ136" s="17" t="s">
        <v>74</v>
      </c>
      <c r="BK136" s="147">
        <f>ROUND(I136*H136,2)</f>
        <v>0</v>
      </c>
      <c r="BL136" s="17" t="s">
        <v>82</v>
      </c>
      <c r="BM136" s="146" t="s">
        <v>171</v>
      </c>
    </row>
    <row r="137" spans="2:47" s="1" customFormat="1" ht="12">
      <c r="B137" s="32"/>
      <c r="D137" s="149" t="s">
        <v>424</v>
      </c>
      <c r="F137" s="180"/>
      <c r="I137" s="181"/>
      <c r="L137" s="32"/>
      <c r="M137" s="182"/>
      <c r="T137" s="56"/>
      <c r="AT137" s="17" t="s">
        <v>424</v>
      </c>
      <c r="AU137" s="17" t="s">
        <v>78</v>
      </c>
    </row>
    <row r="138" spans="2:65" s="1" customFormat="1" ht="49" customHeight="1">
      <c r="B138" s="133"/>
      <c r="C138" s="134" t="s">
        <v>92</v>
      </c>
      <c r="D138" s="134" t="s">
        <v>143</v>
      </c>
      <c r="E138" s="135" t="s">
        <v>1350</v>
      </c>
      <c r="F138" s="136" t="s">
        <v>1496</v>
      </c>
      <c r="G138" s="137" t="s">
        <v>156</v>
      </c>
      <c r="H138" s="138">
        <v>1</v>
      </c>
      <c r="I138" s="139"/>
      <c r="J138" s="140">
        <f>ROUND(I138*H138,2)</f>
        <v>0</v>
      </c>
      <c r="K138" s="141"/>
      <c r="L138" s="32"/>
      <c r="M138" s="142" t="s">
        <v>1</v>
      </c>
      <c r="N138" s="143" t="s">
        <v>37</v>
      </c>
      <c r="P138" s="144">
        <f>O138*H138</f>
        <v>0</v>
      </c>
      <c r="Q138" s="144">
        <v>0</v>
      </c>
      <c r="R138" s="144">
        <f>Q138*H138</f>
        <v>0</v>
      </c>
      <c r="S138" s="144">
        <v>0</v>
      </c>
      <c r="T138" s="145">
        <f>S138*H138</f>
        <v>0</v>
      </c>
      <c r="AR138" s="146" t="s">
        <v>82</v>
      </c>
      <c r="AT138" s="146" t="s">
        <v>143</v>
      </c>
      <c r="AU138" s="146" t="s">
        <v>78</v>
      </c>
      <c r="AY138" s="17" t="s">
        <v>141</v>
      </c>
      <c r="BE138" s="147">
        <f>IF(N138="základní",J138,0)</f>
        <v>0</v>
      </c>
      <c r="BF138" s="147">
        <f>IF(N138="snížená",J138,0)</f>
        <v>0</v>
      </c>
      <c r="BG138" s="147">
        <f>IF(N138="zákl. přenesená",J138,0)</f>
        <v>0</v>
      </c>
      <c r="BH138" s="147">
        <f>IF(N138="sníž. přenesená",J138,0)</f>
        <v>0</v>
      </c>
      <c r="BI138" s="147">
        <f>IF(N138="nulová",J138,0)</f>
        <v>0</v>
      </c>
      <c r="BJ138" s="17" t="s">
        <v>74</v>
      </c>
      <c r="BK138" s="147">
        <f>ROUND(I138*H138,2)</f>
        <v>0</v>
      </c>
      <c r="BL138" s="17" t="s">
        <v>82</v>
      </c>
      <c r="BM138" s="146" t="s">
        <v>174</v>
      </c>
    </row>
    <row r="139" spans="2:47" s="1" customFormat="1" ht="12">
      <c r="B139" s="32"/>
      <c r="D139" s="149" t="s">
        <v>424</v>
      </c>
      <c r="F139" s="180"/>
      <c r="I139" s="181"/>
      <c r="L139" s="32"/>
      <c r="M139" s="182"/>
      <c r="T139" s="56"/>
      <c r="AT139" s="17" t="s">
        <v>424</v>
      </c>
      <c r="AU139" s="17" t="s">
        <v>78</v>
      </c>
    </row>
    <row r="140" spans="2:65" s="1" customFormat="1" ht="16.5" customHeight="1">
      <c r="B140" s="133"/>
      <c r="C140" s="134" t="s">
        <v>176</v>
      </c>
      <c r="D140" s="134" t="s">
        <v>143</v>
      </c>
      <c r="E140" s="135" t="s">
        <v>1497</v>
      </c>
      <c r="F140" s="136" t="s">
        <v>1498</v>
      </c>
      <c r="G140" s="137" t="s">
        <v>156</v>
      </c>
      <c r="H140" s="138">
        <v>4</v>
      </c>
      <c r="I140" s="139"/>
      <c r="J140" s="140">
        <f>ROUND(I140*H140,2)</f>
        <v>0</v>
      </c>
      <c r="K140" s="141"/>
      <c r="L140" s="32"/>
      <c r="M140" s="142" t="s">
        <v>1</v>
      </c>
      <c r="N140" s="143" t="s">
        <v>37</v>
      </c>
      <c r="P140" s="144">
        <f>O140*H140</f>
        <v>0</v>
      </c>
      <c r="Q140" s="144">
        <v>0</v>
      </c>
      <c r="R140" s="144">
        <f>Q140*H140</f>
        <v>0</v>
      </c>
      <c r="S140" s="144">
        <v>0</v>
      </c>
      <c r="T140" s="145">
        <f>S140*H140</f>
        <v>0</v>
      </c>
      <c r="AR140" s="146" t="s">
        <v>82</v>
      </c>
      <c r="AT140" s="146" t="s">
        <v>143</v>
      </c>
      <c r="AU140" s="146" t="s">
        <v>78</v>
      </c>
      <c r="AY140" s="17" t="s">
        <v>141</v>
      </c>
      <c r="BE140" s="147">
        <f>IF(N140="základní",J140,0)</f>
        <v>0</v>
      </c>
      <c r="BF140" s="147">
        <f>IF(N140="snížená",J140,0)</f>
        <v>0</v>
      </c>
      <c r="BG140" s="147">
        <f>IF(N140="zákl. přenesená",J140,0)</f>
        <v>0</v>
      </c>
      <c r="BH140" s="147">
        <f>IF(N140="sníž. přenesená",J140,0)</f>
        <v>0</v>
      </c>
      <c r="BI140" s="147">
        <f>IF(N140="nulová",J140,0)</f>
        <v>0</v>
      </c>
      <c r="BJ140" s="17" t="s">
        <v>74</v>
      </c>
      <c r="BK140" s="147">
        <f>ROUND(I140*H140,2)</f>
        <v>0</v>
      </c>
      <c r="BL140" s="17" t="s">
        <v>82</v>
      </c>
      <c r="BM140" s="146" t="s">
        <v>179</v>
      </c>
    </row>
    <row r="141" spans="2:65" s="1" customFormat="1" ht="16.5" customHeight="1">
      <c r="B141" s="133"/>
      <c r="C141" s="134" t="s">
        <v>165</v>
      </c>
      <c r="D141" s="134" t="s">
        <v>143</v>
      </c>
      <c r="E141" s="135" t="s">
        <v>1499</v>
      </c>
      <c r="F141" s="136" t="s">
        <v>1500</v>
      </c>
      <c r="G141" s="137" t="s">
        <v>156</v>
      </c>
      <c r="H141" s="138">
        <v>1</v>
      </c>
      <c r="I141" s="139"/>
      <c r="J141" s="140">
        <f>ROUND(I141*H141,2)</f>
        <v>0</v>
      </c>
      <c r="K141" s="141"/>
      <c r="L141" s="32"/>
      <c r="M141" s="142" t="s">
        <v>1</v>
      </c>
      <c r="N141" s="143" t="s">
        <v>37</v>
      </c>
      <c r="P141" s="144">
        <f>O141*H141</f>
        <v>0</v>
      </c>
      <c r="Q141" s="144">
        <v>0</v>
      </c>
      <c r="R141" s="144">
        <f>Q141*H141</f>
        <v>0</v>
      </c>
      <c r="S141" s="144">
        <v>0</v>
      </c>
      <c r="T141" s="145">
        <f>S141*H141</f>
        <v>0</v>
      </c>
      <c r="AR141" s="146" t="s">
        <v>82</v>
      </c>
      <c r="AT141" s="146" t="s">
        <v>143</v>
      </c>
      <c r="AU141" s="146" t="s">
        <v>78</v>
      </c>
      <c r="AY141" s="17" t="s">
        <v>141</v>
      </c>
      <c r="BE141" s="147">
        <f>IF(N141="základní",J141,0)</f>
        <v>0</v>
      </c>
      <c r="BF141" s="147">
        <f>IF(N141="snížená",J141,0)</f>
        <v>0</v>
      </c>
      <c r="BG141" s="147">
        <f>IF(N141="zákl. přenesená",J141,0)</f>
        <v>0</v>
      </c>
      <c r="BH141" s="147">
        <f>IF(N141="sníž. přenesená",J141,0)</f>
        <v>0</v>
      </c>
      <c r="BI141" s="147">
        <f>IF(N141="nulová",J141,0)</f>
        <v>0</v>
      </c>
      <c r="BJ141" s="17" t="s">
        <v>74</v>
      </c>
      <c r="BK141" s="147">
        <f>ROUND(I141*H141,2)</f>
        <v>0</v>
      </c>
      <c r="BL141" s="17" t="s">
        <v>82</v>
      </c>
      <c r="BM141" s="146" t="s">
        <v>182</v>
      </c>
    </row>
    <row r="142" spans="2:63" s="11" customFormat="1" ht="22.75" customHeight="1">
      <c r="B142" s="121"/>
      <c r="D142" s="122" t="s">
        <v>69</v>
      </c>
      <c r="E142" s="131" t="s">
        <v>1501</v>
      </c>
      <c r="F142" s="131" t="s">
        <v>1502</v>
      </c>
      <c r="I142" s="124"/>
      <c r="J142" s="132">
        <f>BK142</f>
        <v>0</v>
      </c>
      <c r="L142" s="121"/>
      <c r="M142" s="126"/>
      <c r="P142" s="127">
        <f>SUM(P143:P150)</f>
        <v>0</v>
      </c>
      <c r="R142" s="127">
        <f>SUM(R143:R150)</f>
        <v>0</v>
      </c>
      <c r="T142" s="128">
        <f>SUM(T143:T150)</f>
        <v>0</v>
      </c>
      <c r="AR142" s="122" t="s">
        <v>74</v>
      </c>
      <c r="AT142" s="129" t="s">
        <v>69</v>
      </c>
      <c r="AU142" s="129" t="s">
        <v>74</v>
      </c>
      <c r="AY142" s="122" t="s">
        <v>141</v>
      </c>
      <c r="BK142" s="130">
        <f>SUM(BK143:BK150)</f>
        <v>0</v>
      </c>
    </row>
    <row r="143" spans="2:65" s="1" customFormat="1" ht="16.5" customHeight="1">
      <c r="B143" s="133"/>
      <c r="C143" s="134" t="s">
        <v>184</v>
      </c>
      <c r="D143" s="134" t="s">
        <v>143</v>
      </c>
      <c r="E143" s="135" t="s">
        <v>1502</v>
      </c>
      <c r="F143" s="136" t="s">
        <v>1503</v>
      </c>
      <c r="G143" s="137" t="s">
        <v>156</v>
      </c>
      <c r="H143" s="138">
        <v>1</v>
      </c>
      <c r="I143" s="139"/>
      <c r="J143" s="140">
        <f>ROUND(I143*H143,2)</f>
        <v>0</v>
      </c>
      <c r="K143" s="141"/>
      <c r="L143" s="32"/>
      <c r="M143" s="142" t="s">
        <v>1</v>
      </c>
      <c r="N143" s="143" t="s">
        <v>37</v>
      </c>
      <c r="P143" s="144">
        <f>O143*H143</f>
        <v>0</v>
      </c>
      <c r="Q143" s="144">
        <v>0</v>
      </c>
      <c r="R143" s="144">
        <f>Q143*H143</f>
        <v>0</v>
      </c>
      <c r="S143" s="144">
        <v>0</v>
      </c>
      <c r="T143" s="145">
        <f>S143*H143</f>
        <v>0</v>
      </c>
      <c r="AR143" s="146" t="s">
        <v>82</v>
      </c>
      <c r="AT143" s="146" t="s">
        <v>143</v>
      </c>
      <c r="AU143" s="146" t="s">
        <v>78</v>
      </c>
      <c r="AY143" s="17" t="s">
        <v>141</v>
      </c>
      <c r="BE143" s="147">
        <f>IF(N143="základní",J143,0)</f>
        <v>0</v>
      </c>
      <c r="BF143" s="147">
        <f>IF(N143="snížená",J143,0)</f>
        <v>0</v>
      </c>
      <c r="BG143" s="147">
        <f>IF(N143="zákl. přenesená",J143,0)</f>
        <v>0</v>
      </c>
      <c r="BH143" s="147">
        <f>IF(N143="sníž. přenesená",J143,0)</f>
        <v>0</v>
      </c>
      <c r="BI143" s="147">
        <f>IF(N143="nulová",J143,0)</f>
        <v>0</v>
      </c>
      <c r="BJ143" s="17" t="s">
        <v>74</v>
      </c>
      <c r="BK143" s="147">
        <f>ROUND(I143*H143,2)</f>
        <v>0</v>
      </c>
      <c r="BL143" s="17" t="s">
        <v>82</v>
      </c>
      <c r="BM143" s="146" t="s">
        <v>187</v>
      </c>
    </row>
    <row r="144" spans="2:47" s="1" customFormat="1" ht="12">
      <c r="B144" s="32"/>
      <c r="D144" s="149" t="s">
        <v>424</v>
      </c>
      <c r="F144" s="180"/>
      <c r="I144" s="181"/>
      <c r="L144" s="32"/>
      <c r="M144" s="182"/>
      <c r="T144" s="56"/>
      <c r="AT144" s="17" t="s">
        <v>424</v>
      </c>
      <c r="AU144" s="17" t="s">
        <v>78</v>
      </c>
    </row>
    <row r="145" spans="2:65" s="1" customFormat="1" ht="33" customHeight="1">
      <c r="B145" s="133"/>
      <c r="C145" s="134" t="s">
        <v>168</v>
      </c>
      <c r="D145" s="134" t="s">
        <v>143</v>
      </c>
      <c r="E145" s="135" t="s">
        <v>1351</v>
      </c>
      <c r="F145" s="136" t="s">
        <v>1504</v>
      </c>
      <c r="G145" s="137" t="s">
        <v>156</v>
      </c>
      <c r="H145" s="138">
        <v>1</v>
      </c>
      <c r="I145" s="139"/>
      <c r="J145" s="140">
        <f>ROUND(I145*H145,2)</f>
        <v>0</v>
      </c>
      <c r="K145" s="141"/>
      <c r="L145" s="32"/>
      <c r="M145" s="142" t="s">
        <v>1</v>
      </c>
      <c r="N145" s="143" t="s">
        <v>37</v>
      </c>
      <c r="P145" s="144">
        <f>O145*H145</f>
        <v>0</v>
      </c>
      <c r="Q145" s="144">
        <v>0</v>
      </c>
      <c r="R145" s="144">
        <f>Q145*H145</f>
        <v>0</v>
      </c>
      <c r="S145" s="144">
        <v>0</v>
      </c>
      <c r="T145" s="145">
        <f>S145*H145</f>
        <v>0</v>
      </c>
      <c r="AR145" s="146" t="s">
        <v>82</v>
      </c>
      <c r="AT145" s="146" t="s">
        <v>143</v>
      </c>
      <c r="AU145" s="146" t="s">
        <v>78</v>
      </c>
      <c r="AY145" s="17" t="s">
        <v>141</v>
      </c>
      <c r="BE145" s="147">
        <f>IF(N145="základní",J145,0)</f>
        <v>0</v>
      </c>
      <c r="BF145" s="147">
        <f>IF(N145="snížená",J145,0)</f>
        <v>0</v>
      </c>
      <c r="BG145" s="147">
        <f>IF(N145="zákl. přenesená",J145,0)</f>
        <v>0</v>
      </c>
      <c r="BH145" s="147">
        <f>IF(N145="sníž. přenesená",J145,0)</f>
        <v>0</v>
      </c>
      <c r="BI145" s="147">
        <f>IF(N145="nulová",J145,0)</f>
        <v>0</v>
      </c>
      <c r="BJ145" s="17" t="s">
        <v>74</v>
      </c>
      <c r="BK145" s="147">
        <f>ROUND(I145*H145,2)</f>
        <v>0</v>
      </c>
      <c r="BL145" s="17" t="s">
        <v>82</v>
      </c>
      <c r="BM145" s="146" t="s">
        <v>191</v>
      </c>
    </row>
    <row r="146" spans="2:47" s="1" customFormat="1" ht="12">
      <c r="B146" s="32"/>
      <c r="D146" s="149" t="s">
        <v>424</v>
      </c>
      <c r="F146" s="180"/>
      <c r="I146" s="181"/>
      <c r="L146" s="32"/>
      <c r="M146" s="182"/>
      <c r="T146" s="56"/>
      <c r="AT146" s="17" t="s">
        <v>424</v>
      </c>
      <c r="AU146" s="17" t="s">
        <v>78</v>
      </c>
    </row>
    <row r="147" spans="2:65" s="1" customFormat="1" ht="33" customHeight="1">
      <c r="B147" s="133"/>
      <c r="C147" s="134" t="s">
        <v>192</v>
      </c>
      <c r="D147" s="134" t="s">
        <v>143</v>
      </c>
      <c r="E147" s="135" t="s">
        <v>1352</v>
      </c>
      <c r="F147" s="136" t="s">
        <v>1505</v>
      </c>
      <c r="G147" s="137" t="s">
        <v>156</v>
      </c>
      <c r="H147" s="138">
        <v>1</v>
      </c>
      <c r="I147" s="139"/>
      <c r="J147" s="140">
        <f>ROUND(I147*H147,2)</f>
        <v>0</v>
      </c>
      <c r="K147" s="141"/>
      <c r="L147" s="32"/>
      <c r="M147" s="142" t="s">
        <v>1</v>
      </c>
      <c r="N147" s="143" t="s">
        <v>37</v>
      </c>
      <c r="P147" s="144">
        <f>O147*H147</f>
        <v>0</v>
      </c>
      <c r="Q147" s="144">
        <v>0</v>
      </c>
      <c r="R147" s="144">
        <f>Q147*H147</f>
        <v>0</v>
      </c>
      <c r="S147" s="144">
        <v>0</v>
      </c>
      <c r="T147" s="145">
        <f>S147*H147</f>
        <v>0</v>
      </c>
      <c r="AR147" s="146" t="s">
        <v>82</v>
      </c>
      <c r="AT147" s="146" t="s">
        <v>143</v>
      </c>
      <c r="AU147" s="146" t="s">
        <v>78</v>
      </c>
      <c r="AY147" s="17" t="s">
        <v>141</v>
      </c>
      <c r="BE147" s="147">
        <f>IF(N147="základní",J147,0)</f>
        <v>0</v>
      </c>
      <c r="BF147" s="147">
        <f>IF(N147="snížená",J147,0)</f>
        <v>0</v>
      </c>
      <c r="BG147" s="147">
        <f>IF(N147="zákl. přenesená",J147,0)</f>
        <v>0</v>
      </c>
      <c r="BH147" s="147">
        <f>IF(N147="sníž. přenesená",J147,0)</f>
        <v>0</v>
      </c>
      <c r="BI147" s="147">
        <f>IF(N147="nulová",J147,0)</f>
        <v>0</v>
      </c>
      <c r="BJ147" s="17" t="s">
        <v>74</v>
      </c>
      <c r="BK147" s="147">
        <f>ROUND(I147*H147,2)</f>
        <v>0</v>
      </c>
      <c r="BL147" s="17" t="s">
        <v>82</v>
      </c>
      <c r="BM147" s="146" t="s">
        <v>195</v>
      </c>
    </row>
    <row r="148" spans="2:47" s="1" customFormat="1" ht="12">
      <c r="B148" s="32"/>
      <c r="D148" s="149" t="s">
        <v>424</v>
      </c>
      <c r="F148" s="180"/>
      <c r="I148" s="181"/>
      <c r="L148" s="32"/>
      <c r="M148" s="182"/>
      <c r="T148" s="56"/>
      <c r="AT148" s="17" t="s">
        <v>424</v>
      </c>
      <c r="AU148" s="17" t="s">
        <v>78</v>
      </c>
    </row>
    <row r="149" spans="2:65" s="1" customFormat="1" ht="16.5" customHeight="1">
      <c r="B149" s="133"/>
      <c r="C149" s="134" t="s">
        <v>171</v>
      </c>
      <c r="D149" s="134" t="s">
        <v>143</v>
      </c>
      <c r="E149" s="135" t="s">
        <v>1506</v>
      </c>
      <c r="F149" s="136" t="s">
        <v>1498</v>
      </c>
      <c r="G149" s="137" t="s">
        <v>156</v>
      </c>
      <c r="H149" s="138">
        <v>1</v>
      </c>
      <c r="I149" s="139"/>
      <c r="J149" s="140">
        <f>ROUND(I149*H149,2)</f>
        <v>0</v>
      </c>
      <c r="K149" s="141"/>
      <c r="L149" s="32"/>
      <c r="M149" s="142" t="s">
        <v>1</v>
      </c>
      <c r="N149" s="143" t="s">
        <v>37</v>
      </c>
      <c r="P149" s="144">
        <f>O149*H149</f>
        <v>0</v>
      </c>
      <c r="Q149" s="144">
        <v>0</v>
      </c>
      <c r="R149" s="144">
        <f>Q149*H149</f>
        <v>0</v>
      </c>
      <c r="S149" s="144">
        <v>0</v>
      </c>
      <c r="T149" s="145">
        <f>S149*H149</f>
        <v>0</v>
      </c>
      <c r="AR149" s="146" t="s">
        <v>82</v>
      </c>
      <c r="AT149" s="146" t="s">
        <v>143</v>
      </c>
      <c r="AU149" s="146" t="s">
        <v>78</v>
      </c>
      <c r="AY149" s="17" t="s">
        <v>141</v>
      </c>
      <c r="BE149" s="147">
        <f>IF(N149="základní",J149,0)</f>
        <v>0</v>
      </c>
      <c r="BF149" s="147">
        <f>IF(N149="snížená",J149,0)</f>
        <v>0</v>
      </c>
      <c r="BG149" s="147">
        <f>IF(N149="zákl. přenesená",J149,0)</f>
        <v>0</v>
      </c>
      <c r="BH149" s="147">
        <f>IF(N149="sníž. přenesená",J149,0)</f>
        <v>0</v>
      </c>
      <c r="BI149" s="147">
        <f>IF(N149="nulová",J149,0)</f>
        <v>0</v>
      </c>
      <c r="BJ149" s="17" t="s">
        <v>74</v>
      </c>
      <c r="BK149" s="147">
        <f>ROUND(I149*H149,2)</f>
        <v>0</v>
      </c>
      <c r="BL149" s="17" t="s">
        <v>82</v>
      </c>
      <c r="BM149" s="146" t="s">
        <v>199</v>
      </c>
    </row>
    <row r="150" spans="2:65" s="1" customFormat="1" ht="16.5" customHeight="1">
      <c r="B150" s="133"/>
      <c r="C150" s="134" t="s">
        <v>8</v>
      </c>
      <c r="D150" s="134" t="s">
        <v>143</v>
      </c>
      <c r="E150" s="135" t="s">
        <v>1507</v>
      </c>
      <c r="F150" s="136" t="s">
        <v>1500</v>
      </c>
      <c r="G150" s="137" t="s">
        <v>156</v>
      </c>
      <c r="H150" s="138">
        <v>1</v>
      </c>
      <c r="I150" s="139"/>
      <c r="J150" s="140">
        <f>ROUND(I150*H150,2)</f>
        <v>0</v>
      </c>
      <c r="K150" s="141"/>
      <c r="L150" s="32"/>
      <c r="M150" s="142" t="s">
        <v>1</v>
      </c>
      <c r="N150" s="143" t="s">
        <v>37</v>
      </c>
      <c r="P150" s="144">
        <f>O150*H150</f>
        <v>0</v>
      </c>
      <c r="Q150" s="144">
        <v>0</v>
      </c>
      <c r="R150" s="144">
        <f>Q150*H150</f>
        <v>0</v>
      </c>
      <c r="S150" s="144">
        <v>0</v>
      </c>
      <c r="T150" s="145">
        <f>S150*H150</f>
        <v>0</v>
      </c>
      <c r="AR150" s="146" t="s">
        <v>82</v>
      </c>
      <c r="AT150" s="146" t="s">
        <v>143</v>
      </c>
      <c r="AU150" s="146" t="s">
        <v>78</v>
      </c>
      <c r="AY150" s="17" t="s">
        <v>141</v>
      </c>
      <c r="BE150" s="147">
        <f>IF(N150="základní",J150,0)</f>
        <v>0</v>
      </c>
      <c r="BF150" s="147">
        <f>IF(N150="snížená",J150,0)</f>
        <v>0</v>
      </c>
      <c r="BG150" s="147">
        <f>IF(N150="zákl. přenesená",J150,0)</f>
        <v>0</v>
      </c>
      <c r="BH150" s="147">
        <f>IF(N150="sníž. přenesená",J150,0)</f>
        <v>0</v>
      </c>
      <c r="BI150" s="147">
        <f>IF(N150="nulová",J150,0)</f>
        <v>0</v>
      </c>
      <c r="BJ150" s="17" t="s">
        <v>74</v>
      </c>
      <c r="BK150" s="147">
        <f>ROUND(I150*H150,2)</f>
        <v>0</v>
      </c>
      <c r="BL150" s="17" t="s">
        <v>82</v>
      </c>
      <c r="BM150" s="146" t="s">
        <v>203</v>
      </c>
    </row>
    <row r="151" spans="2:63" s="11" customFormat="1" ht="22.75" customHeight="1">
      <c r="B151" s="121"/>
      <c r="D151" s="122" t="s">
        <v>69</v>
      </c>
      <c r="E151" s="131" t="s">
        <v>1508</v>
      </c>
      <c r="F151" s="131" t="s">
        <v>1509</v>
      </c>
      <c r="I151" s="124"/>
      <c r="J151" s="132">
        <f>BK151</f>
        <v>0</v>
      </c>
      <c r="L151" s="121"/>
      <c r="M151" s="126"/>
      <c r="P151" s="127">
        <f>SUM(P152:P159)</f>
        <v>0</v>
      </c>
      <c r="R151" s="127">
        <f>SUM(R152:R159)</f>
        <v>0</v>
      </c>
      <c r="T151" s="128">
        <f>SUM(T152:T159)</f>
        <v>0</v>
      </c>
      <c r="AR151" s="122" t="s">
        <v>74</v>
      </c>
      <c r="AT151" s="129" t="s">
        <v>69</v>
      </c>
      <c r="AU151" s="129" t="s">
        <v>74</v>
      </c>
      <c r="AY151" s="122" t="s">
        <v>141</v>
      </c>
      <c r="BK151" s="130">
        <f>SUM(BK152:BK159)</f>
        <v>0</v>
      </c>
    </row>
    <row r="152" spans="2:65" s="1" customFormat="1" ht="16.5" customHeight="1">
      <c r="B152" s="133"/>
      <c r="C152" s="134" t="s">
        <v>174</v>
      </c>
      <c r="D152" s="134" t="s">
        <v>143</v>
      </c>
      <c r="E152" s="135" t="s">
        <v>1509</v>
      </c>
      <c r="F152" s="136" t="s">
        <v>1503</v>
      </c>
      <c r="G152" s="137" t="s">
        <v>156</v>
      </c>
      <c r="H152" s="138">
        <v>1</v>
      </c>
      <c r="I152" s="139"/>
      <c r="J152" s="140">
        <f>ROUND(I152*H152,2)</f>
        <v>0</v>
      </c>
      <c r="K152" s="141"/>
      <c r="L152" s="32"/>
      <c r="M152" s="142" t="s">
        <v>1</v>
      </c>
      <c r="N152" s="143" t="s">
        <v>37</v>
      </c>
      <c r="P152" s="144">
        <f>O152*H152</f>
        <v>0</v>
      </c>
      <c r="Q152" s="144">
        <v>0</v>
      </c>
      <c r="R152" s="144">
        <f>Q152*H152</f>
        <v>0</v>
      </c>
      <c r="S152" s="144">
        <v>0</v>
      </c>
      <c r="T152" s="145">
        <f>S152*H152</f>
        <v>0</v>
      </c>
      <c r="AR152" s="146" t="s">
        <v>82</v>
      </c>
      <c r="AT152" s="146" t="s">
        <v>143</v>
      </c>
      <c r="AU152" s="146" t="s">
        <v>78</v>
      </c>
      <c r="AY152" s="17" t="s">
        <v>141</v>
      </c>
      <c r="BE152" s="147">
        <f>IF(N152="základní",J152,0)</f>
        <v>0</v>
      </c>
      <c r="BF152" s="147">
        <f>IF(N152="snížená",J152,0)</f>
        <v>0</v>
      </c>
      <c r="BG152" s="147">
        <f>IF(N152="zákl. přenesená",J152,0)</f>
        <v>0</v>
      </c>
      <c r="BH152" s="147">
        <f>IF(N152="sníž. přenesená",J152,0)</f>
        <v>0</v>
      </c>
      <c r="BI152" s="147">
        <f>IF(N152="nulová",J152,0)</f>
        <v>0</v>
      </c>
      <c r="BJ152" s="17" t="s">
        <v>74</v>
      </c>
      <c r="BK152" s="147">
        <f>ROUND(I152*H152,2)</f>
        <v>0</v>
      </c>
      <c r="BL152" s="17" t="s">
        <v>82</v>
      </c>
      <c r="BM152" s="146" t="s">
        <v>209</v>
      </c>
    </row>
    <row r="153" spans="2:47" s="1" customFormat="1" ht="12">
      <c r="B153" s="32"/>
      <c r="D153" s="149" t="s">
        <v>424</v>
      </c>
      <c r="F153" s="180"/>
      <c r="I153" s="181"/>
      <c r="L153" s="32"/>
      <c r="M153" s="182"/>
      <c r="T153" s="56"/>
      <c r="AT153" s="17" t="s">
        <v>424</v>
      </c>
      <c r="AU153" s="17" t="s">
        <v>78</v>
      </c>
    </row>
    <row r="154" spans="2:65" s="1" customFormat="1" ht="33" customHeight="1">
      <c r="B154" s="133"/>
      <c r="C154" s="134" t="s">
        <v>214</v>
      </c>
      <c r="D154" s="134" t="s">
        <v>143</v>
      </c>
      <c r="E154" s="135" t="s">
        <v>1510</v>
      </c>
      <c r="F154" s="136" t="s">
        <v>1504</v>
      </c>
      <c r="G154" s="137" t="s">
        <v>156</v>
      </c>
      <c r="H154" s="138">
        <v>1</v>
      </c>
      <c r="I154" s="139"/>
      <c r="J154" s="140">
        <f>ROUND(I154*H154,2)</f>
        <v>0</v>
      </c>
      <c r="K154" s="141"/>
      <c r="L154" s="32"/>
      <c r="M154" s="142" t="s">
        <v>1</v>
      </c>
      <c r="N154" s="143" t="s">
        <v>37</v>
      </c>
      <c r="P154" s="144">
        <f>O154*H154</f>
        <v>0</v>
      </c>
      <c r="Q154" s="144">
        <v>0</v>
      </c>
      <c r="R154" s="144">
        <f>Q154*H154</f>
        <v>0</v>
      </c>
      <c r="S154" s="144">
        <v>0</v>
      </c>
      <c r="T154" s="145">
        <f>S154*H154</f>
        <v>0</v>
      </c>
      <c r="AR154" s="146" t="s">
        <v>82</v>
      </c>
      <c r="AT154" s="146" t="s">
        <v>143</v>
      </c>
      <c r="AU154" s="146" t="s">
        <v>78</v>
      </c>
      <c r="AY154" s="17" t="s">
        <v>141</v>
      </c>
      <c r="BE154" s="147">
        <f>IF(N154="základní",J154,0)</f>
        <v>0</v>
      </c>
      <c r="BF154" s="147">
        <f>IF(N154="snížená",J154,0)</f>
        <v>0</v>
      </c>
      <c r="BG154" s="147">
        <f>IF(N154="zákl. přenesená",J154,0)</f>
        <v>0</v>
      </c>
      <c r="BH154" s="147">
        <f>IF(N154="sníž. přenesená",J154,0)</f>
        <v>0</v>
      </c>
      <c r="BI154" s="147">
        <f>IF(N154="nulová",J154,0)</f>
        <v>0</v>
      </c>
      <c r="BJ154" s="17" t="s">
        <v>74</v>
      </c>
      <c r="BK154" s="147">
        <f>ROUND(I154*H154,2)</f>
        <v>0</v>
      </c>
      <c r="BL154" s="17" t="s">
        <v>82</v>
      </c>
      <c r="BM154" s="146" t="s">
        <v>217</v>
      </c>
    </row>
    <row r="155" spans="2:47" s="1" customFormat="1" ht="12">
      <c r="B155" s="32"/>
      <c r="D155" s="149" t="s">
        <v>424</v>
      </c>
      <c r="F155" s="180"/>
      <c r="I155" s="181"/>
      <c r="L155" s="32"/>
      <c r="M155" s="182"/>
      <c r="T155" s="56"/>
      <c r="AT155" s="17" t="s">
        <v>424</v>
      </c>
      <c r="AU155" s="17" t="s">
        <v>78</v>
      </c>
    </row>
    <row r="156" spans="2:65" s="1" customFormat="1" ht="33" customHeight="1">
      <c r="B156" s="133"/>
      <c r="C156" s="134" t="s">
        <v>179</v>
      </c>
      <c r="D156" s="134" t="s">
        <v>143</v>
      </c>
      <c r="E156" s="135" t="s">
        <v>1511</v>
      </c>
      <c r="F156" s="136" t="s">
        <v>1505</v>
      </c>
      <c r="G156" s="137" t="s">
        <v>156</v>
      </c>
      <c r="H156" s="138">
        <v>1</v>
      </c>
      <c r="I156" s="139"/>
      <c r="J156" s="140">
        <f>ROUND(I156*H156,2)</f>
        <v>0</v>
      </c>
      <c r="K156" s="141"/>
      <c r="L156" s="32"/>
      <c r="M156" s="142" t="s">
        <v>1</v>
      </c>
      <c r="N156" s="143" t="s">
        <v>37</v>
      </c>
      <c r="P156" s="144">
        <f>O156*H156</f>
        <v>0</v>
      </c>
      <c r="Q156" s="144">
        <v>0</v>
      </c>
      <c r="R156" s="144">
        <f>Q156*H156</f>
        <v>0</v>
      </c>
      <c r="S156" s="144">
        <v>0</v>
      </c>
      <c r="T156" s="145">
        <f>S156*H156</f>
        <v>0</v>
      </c>
      <c r="AR156" s="146" t="s">
        <v>82</v>
      </c>
      <c r="AT156" s="146" t="s">
        <v>143</v>
      </c>
      <c r="AU156" s="146" t="s">
        <v>78</v>
      </c>
      <c r="AY156" s="17" t="s">
        <v>141</v>
      </c>
      <c r="BE156" s="147">
        <f>IF(N156="základní",J156,0)</f>
        <v>0</v>
      </c>
      <c r="BF156" s="147">
        <f>IF(N156="snížená",J156,0)</f>
        <v>0</v>
      </c>
      <c r="BG156" s="147">
        <f>IF(N156="zákl. přenesená",J156,0)</f>
        <v>0</v>
      </c>
      <c r="BH156" s="147">
        <f>IF(N156="sníž. přenesená",J156,0)</f>
        <v>0</v>
      </c>
      <c r="BI156" s="147">
        <f>IF(N156="nulová",J156,0)</f>
        <v>0</v>
      </c>
      <c r="BJ156" s="17" t="s">
        <v>74</v>
      </c>
      <c r="BK156" s="147">
        <f>ROUND(I156*H156,2)</f>
        <v>0</v>
      </c>
      <c r="BL156" s="17" t="s">
        <v>82</v>
      </c>
      <c r="BM156" s="146" t="s">
        <v>224</v>
      </c>
    </row>
    <row r="157" spans="2:47" s="1" customFormat="1" ht="12">
      <c r="B157" s="32"/>
      <c r="D157" s="149" t="s">
        <v>424</v>
      </c>
      <c r="F157" s="180"/>
      <c r="I157" s="181"/>
      <c r="L157" s="32"/>
      <c r="M157" s="182"/>
      <c r="T157" s="56"/>
      <c r="AT157" s="17" t="s">
        <v>424</v>
      </c>
      <c r="AU157" s="17" t="s">
        <v>78</v>
      </c>
    </row>
    <row r="158" spans="2:65" s="1" customFormat="1" ht="16.5" customHeight="1">
      <c r="B158" s="133"/>
      <c r="C158" s="134" t="s">
        <v>228</v>
      </c>
      <c r="D158" s="134" t="s">
        <v>143</v>
      </c>
      <c r="E158" s="135" t="s">
        <v>1512</v>
      </c>
      <c r="F158" s="136" t="s">
        <v>1498</v>
      </c>
      <c r="G158" s="137" t="s">
        <v>156</v>
      </c>
      <c r="H158" s="138">
        <v>1</v>
      </c>
      <c r="I158" s="139"/>
      <c r="J158" s="140">
        <f>ROUND(I158*H158,2)</f>
        <v>0</v>
      </c>
      <c r="K158" s="141"/>
      <c r="L158" s="32"/>
      <c r="M158" s="142" t="s">
        <v>1</v>
      </c>
      <c r="N158" s="143" t="s">
        <v>37</v>
      </c>
      <c r="P158" s="144">
        <f>O158*H158</f>
        <v>0</v>
      </c>
      <c r="Q158" s="144">
        <v>0</v>
      </c>
      <c r="R158" s="144">
        <f>Q158*H158</f>
        <v>0</v>
      </c>
      <c r="S158" s="144">
        <v>0</v>
      </c>
      <c r="T158" s="145">
        <f>S158*H158</f>
        <v>0</v>
      </c>
      <c r="AR158" s="146" t="s">
        <v>82</v>
      </c>
      <c r="AT158" s="146" t="s">
        <v>143</v>
      </c>
      <c r="AU158" s="146" t="s">
        <v>78</v>
      </c>
      <c r="AY158" s="17" t="s">
        <v>141</v>
      </c>
      <c r="BE158" s="147">
        <f>IF(N158="základní",J158,0)</f>
        <v>0</v>
      </c>
      <c r="BF158" s="147">
        <f>IF(N158="snížená",J158,0)</f>
        <v>0</v>
      </c>
      <c r="BG158" s="147">
        <f>IF(N158="zákl. přenesená",J158,0)</f>
        <v>0</v>
      </c>
      <c r="BH158" s="147">
        <f>IF(N158="sníž. přenesená",J158,0)</f>
        <v>0</v>
      </c>
      <c r="BI158" s="147">
        <f>IF(N158="nulová",J158,0)</f>
        <v>0</v>
      </c>
      <c r="BJ158" s="17" t="s">
        <v>74</v>
      </c>
      <c r="BK158" s="147">
        <f>ROUND(I158*H158,2)</f>
        <v>0</v>
      </c>
      <c r="BL158" s="17" t="s">
        <v>82</v>
      </c>
      <c r="BM158" s="146" t="s">
        <v>232</v>
      </c>
    </row>
    <row r="159" spans="2:65" s="1" customFormat="1" ht="16.5" customHeight="1">
      <c r="B159" s="133"/>
      <c r="C159" s="134" t="s">
        <v>182</v>
      </c>
      <c r="D159" s="134" t="s">
        <v>143</v>
      </c>
      <c r="E159" s="135" t="s">
        <v>1513</v>
      </c>
      <c r="F159" s="136" t="s">
        <v>1500</v>
      </c>
      <c r="G159" s="137" t="s">
        <v>156</v>
      </c>
      <c r="H159" s="138">
        <v>1</v>
      </c>
      <c r="I159" s="139"/>
      <c r="J159" s="140">
        <f>ROUND(I159*H159,2)</f>
        <v>0</v>
      </c>
      <c r="K159" s="141"/>
      <c r="L159" s="32"/>
      <c r="M159" s="142" t="s">
        <v>1</v>
      </c>
      <c r="N159" s="143" t="s">
        <v>37</v>
      </c>
      <c r="P159" s="144">
        <f>O159*H159</f>
        <v>0</v>
      </c>
      <c r="Q159" s="144">
        <v>0</v>
      </c>
      <c r="R159" s="144">
        <f>Q159*H159</f>
        <v>0</v>
      </c>
      <c r="S159" s="144">
        <v>0</v>
      </c>
      <c r="T159" s="145">
        <f>S159*H159</f>
        <v>0</v>
      </c>
      <c r="AR159" s="146" t="s">
        <v>82</v>
      </c>
      <c r="AT159" s="146" t="s">
        <v>143</v>
      </c>
      <c r="AU159" s="146" t="s">
        <v>78</v>
      </c>
      <c r="AY159" s="17" t="s">
        <v>141</v>
      </c>
      <c r="BE159" s="147">
        <f>IF(N159="základní",J159,0)</f>
        <v>0</v>
      </c>
      <c r="BF159" s="147">
        <f>IF(N159="snížená",J159,0)</f>
        <v>0</v>
      </c>
      <c r="BG159" s="147">
        <f>IF(N159="zákl. přenesená",J159,0)</f>
        <v>0</v>
      </c>
      <c r="BH159" s="147">
        <f>IF(N159="sníž. přenesená",J159,0)</f>
        <v>0</v>
      </c>
      <c r="BI159" s="147">
        <f>IF(N159="nulová",J159,0)</f>
        <v>0</v>
      </c>
      <c r="BJ159" s="17" t="s">
        <v>74</v>
      </c>
      <c r="BK159" s="147">
        <f>ROUND(I159*H159,2)</f>
        <v>0</v>
      </c>
      <c r="BL159" s="17" t="s">
        <v>82</v>
      </c>
      <c r="BM159" s="146" t="s">
        <v>237</v>
      </c>
    </row>
    <row r="160" spans="2:63" s="11" customFormat="1" ht="25.9" customHeight="1">
      <c r="B160" s="121"/>
      <c r="D160" s="122" t="s">
        <v>69</v>
      </c>
      <c r="E160" s="123" t="s">
        <v>1514</v>
      </c>
      <c r="F160" s="123" t="s">
        <v>1515</v>
      </c>
      <c r="I160" s="124"/>
      <c r="J160" s="125">
        <f>BK160</f>
        <v>0</v>
      </c>
      <c r="L160" s="121"/>
      <c r="M160" s="126"/>
      <c r="P160" s="127">
        <f>SUM(P161:P174)</f>
        <v>0</v>
      </c>
      <c r="R160" s="127">
        <f>SUM(R161:R174)</f>
        <v>0</v>
      </c>
      <c r="T160" s="128">
        <f>SUM(T161:T174)</f>
        <v>0</v>
      </c>
      <c r="AR160" s="122" t="s">
        <v>74</v>
      </c>
      <c r="AT160" s="129" t="s">
        <v>69</v>
      </c>
      <c r="AU160" s="129" t="s">
        <v>70</v>
      </c>
      <c r="AY160" s="122" t="s">
        <v>141</v>
      </c>
      <c r="BK160" s="130">
        <f>SUM(BK161:BK174)</f>
        <v>0</v>
      </c>
    </row>
    <row r="161" spans="2:65" s="1" customFormat="1" ht="16.5" customHeight="1">
      <c r="B161" s="133"/>
      <c r="C161" s="134" t="s">
        <v>7</v>
      </c>
      <c r="D161" s="134" t="s">
        <v>143</v>
      </c>
      <c r="E161" s="135" t="s">
        <v>1516</v>
      </c>
      <c r="F161" s="136" t="s">
        <v>1517</v>
      </c>
      <c r="G161" s="137" t="s">
        <v>380</v>
      </c>
      <c r="H161" s="138">
        <v>60</v>
      </c>
      <c r="I161" s="139"/>
      <c r="J161" s="140">
        <f aca="true" t="shared" si="0" ref="J161:J174">ROUND(I161*H161,2)</f>
        <v>0</v>
      </c>
      <c r="K161" s="141"/>
      <c r="L161" s="32"/>
      <c r="M161" s="142" t="s">
        <v>1</v>
      </c>
      <c r="N161" s="143" t="s">
        <v>37</v>
      </c>
      <c r="P161" s="144">
        <f aca="true" t="shared" si="1" ref="P161:P174">O161*H161</f>
        <v>0</v>
      </c>
      <c r="Q161" s="144">
        <v>0</v>
      </c>
      <c r="R161" s="144">
        <f aca="true" t="shared" si="2" ref="R161:R174">Q161*H161</f>
        <v>0</v>
      </c>
      <c r="S161" s="144">
        <v>0</v>
      </c>
      <c r="T161" s="145">
        <f aca="true" t="shared" si="3" ref="T161:T174">S161*H161</f>
        <v>0</v>
      </c>
      <c r="AR161" s="146" t="s">
        <v>82</v>
      </c>
      <c r="AT161" s="146" t="s">
        <v>143</v>
      </c>
      <c r="AU161" s="146" t="s">
        <v>74</v>
      </c>
      <c r="AY161" s="17" t="s">
        <v>141</v>
      </c>
      <c r="BE161" s="147">
        <f aca="true" t="shared" si="4" ref="BE161:BE174">IF(N161="základní",J161,0)</f>
        <v>0</v>
      </c>
      <c r="BF161" s="147">
        <f aca="true" t="shared" si="5" ref="BF161:BF174">IF(N161="snížená",J161,0)</f>
        <v>0</v>
      </c>
      <c r="BG161" s="147">
        <f aca="true" t="shared" si="6" ref="BG161:BG174">IF(N161="zákl. přenesená",J161,0)</f>
        <v>0</v>
      </c>
      <c r="BH161" s="147">
        <f aca="true" t="shared" si="7" ref="BH161:BH174">IF(N161="sníž. přenesená",J161,0)</f>
        <v>0</v>
      </c>
      <c r="BI161" s="147">
        <f aca="true" t="shared" si="8" ref="BI161:BI174">IF(N161="nulová",J161,0)</f>
        <v>0</v>
      </c>
      <c r="BJ161" s="17" t="s">
        <v>74</v>
      </c>
      <c r="BK161" s="147">
        <f aca="true" t="shared" si="9" ref="BK161:BK174">ROUND(I161*H161,2)</f>
        <v>0</v>
      </c>
      <c r="BL161" s="17" t="s">
        <v>82</v>
      </c>
      <c r="BM161" s="146" t="s">
        <v>244</v>
      </c>
    </row>
    <row r="162" spans="2:65" s="1" customFormat="1" ht="16.5" customHeight="1">
      <c r="B162" s="133"/>
      <c r="C162" s="134" t="s">
        <v>187</v>
      </c>
      <c r="D162" s="134" t="s">
        <v>143</v>
      </c>
      <c r="E162" s="135" t="s">
        <v>1518</v>
      </c>
      <c r="F162" s="136" t="s">
        <v>1519</v>
      </c>
      <c r="G162" s="137" t="s">
        <v>380</v>
      </c>
      <c r="H162" s="138">
        <v>60</v>
      </c>
      <c r="I162" s="139"/>
      <c r="J162" s="140">
        <f t="shared" si="0"/>
        <v>0</v>
      </c>
      <c r="K162" s="141"/>
      <c r="L162" s="32"/>
      <c r="M162" s="142" t="s">
        <v>1</v>
      </c>
      <c r="N162" s="143" t="s">
        <v>37</v>
      </c>
      <c r="P162" s="144">
        <f t="shared" si="1"/>
        <v>0</v>
      </c>
      <c r="Q162" s="144">
        <v>0</v>
      </c>
      <c r="R162" s="144">
        <f t="shared" si="2"/>
        <v>0</v>
      </c>
      <c r="S162" s="144">
        <v>0</v>
      </c>
      <c r="T162" s="145">
        <f t="shared" si="3"/>
        <v>0</v>
      </c>
      <c r="AR162" s="146" t="s">
        <v>82</v>
      </c>
      <c r="AT162" s="146" t="s">
        <v>143</v>
      </c>
      <c r="AU162" s="146" t="s">
        <v>74</v>
      </c>
      <c r="AY162" s="17" t="s">
        <v>141</v>
      </c>
      <c r="BE162" s="147">
        <f t="shared" si="4"/>
        <v>0</v>
      </c>
      <c r="BF162" s="147">
        <f t="shared" si="5"/>
        <v>0</v>
      </c>
      <c r="BG162" s="147">
        <f t="shared" si="6"/>
        <v>0</v>
      </c>
      <c r="BH162" s="147">
        <f t="shared" si="7"/>
        <v>0</v>
      </c>
      <c r="BI162" s="147">
        <f t="shared" si="8"/>
        <v>0</v>
      </c>
      <c r="BJ162" s="17" t="s">
        <v>74</v>
      </c>
      <c r="BK162" s="147">
        <f t="shared" si="9"/>
        <v>0</v>
      </c>
      <c r="BL162" s="17" t="s">
        <v>82</v>
      </c>
      <c r="BM162" s="146" t="s">
        <v>248</v>
      </c>
    </row>
    <row r="163" spans="2:65" s="1" customFormat="1" ht="16.5" customHeight="1">
      <c r="B163" s="133"/>
      <c r="C163" s="134" t="s">
        <v>250</v>
      </c>
      <c r="D163" s="134" t="s">
        <v>143</v>
      </c>
      <c r="E163" s="135" t="s">
        <v>1520</v>
      </c>
      <c r="F163" s="136" t="s">
        <v>1521</v>
      </c>
      <c r="G163" s="137" t="s">
        <v>380</v>
      </c>
      <c r="H163" s="138">
        <v>80</v>
      </c>
      <c r="I163" s="139"/>
      <c r="J163" s="140">
        <f t="shared" si="0"/>
        <v>0</v>
      </c>
      <c r="K163" s="141"/>
      <c r="L163" s="32"/>
      <c r="M163" s="142" t="s">
        <v>1</v>
      </c>
      <c r="N163" s="143" t="s">
        <v>37</v>
      </c>
      <c r="P163" s="144">
        <f t="shared" si="1"/>
        <v>0</v>
      </c>
      <c r="Q163" s="144">
        <v>0</v>
      </c>
      <c r="R163" s="144">
        <f t="shared" si="2"/>
        <v>0</v>
      </c>
      <c r="S163" s="144">
        <v>0</v>
      </c>
      <c r="T163" s="145">
        <f t="shared" si="3"/>
        <v>0</v>
      </c>
      <c r="AR163" s="146" t="s">
        <v>82</v>
      </c>
      <c r="AT163" s="146" t="s">
        <v>143</v>
      </c>
      <c r="AU163" s="146" t="s">
        <v>74</v>
      </c>
      <c r="AY163" s="17" t="s">
        <v>141</v>
      </c>
      <c r="BE163" s="147">
        <f t="shared" si="4"/>
        <v>0</v>
      </c>
      <c r="BF163" s="147">
        <f t="shared" si="5"/>
        <v>0</v>
      </c>
      <c r="BG163" s="147">
        <f t="shared" si="6"/>
        <v>0</v>
      </c>
      <c r="BH163" s="147">
        <f t="shared" si="7"/>
        <v>0</v>
      </c>
      <c r="BI163" s="147">
        <f t="shared" si="8"/>
        <v>0</v>
      </c>
      <c r="BJ163" s="17" t="s">
        <v>74</v>
      </c>
      <c r="BK163" s="147">
        <f t="shared" si="9"/>
        <v>0</v>
      </c>
      <c r="BL163" s="17" t="s">
        <v>82</v>
      </c>
      <c r="BM163" s="146" t="s">
        <v>253</v>
      </c>
    </row>
    <row r="164" spans="2:65" s="1" customFormat="1" ht="16.5" customHeight="1">
      <c r="B164" s="133"/>
      <c r="C164" s="134" t="s">
        <v>191</v>
      </c>
      <c r="D164" s="134" t="s">
        <v>143</v>
      </c>
      <c r="E164" s="135" t="s">
        <v>1522</v>
      </c>
      <c r="F164" s="136" t="s">
        <v>1523</v>
      </c>
      <c r="G164" s="137" t="s">
        <v>380</v>
      </c>
      <c r="H164" s="138">
        <v>80</v>
      </c>
      <c r="I164" s="139"/>
      <c r="J164" s="140">
        <f t="shared" si="0"/>
        <v>0</v>
      </c>
      <c r="K164" s="141"/>
      <c r="L164" s="32"/>
      <c r="M164" s="142" t="s">
        <v>1</v>
      </c>
      <c r="N164" s="143" t="s">
        <v>37</v>
      </c>
      <c r="P164" s="144">
        <f t="shared" si="1"/>
        <v>0</v>
      </c>
      <c r="Q164" s="144">
        <v>0</v>
      </c>
      <c r="R164" s="144">
        <f t="shared" si="2"/>
        <v>0</v>
      </c>
      <c r="S164" s="144">
        <v>0</v>
      </c>
      <c r="T164" s="145">
        <f t="shared" si="3"/>
        <v>0</v>
      </c>
      <c r="AR164" s="146" t="s">
        <v>82</v>
      </c>
      <c r="AT164" s="146" t="s">
        <v>143</v>
      </c>
      <c r="AU164" s="146" t="s">
        <v>74</v>
      </c>
      <c r="AY164" s="17" t="s">
        <v>141</v>
      </c>
      <c r="BE164" s="147">
        <f t="shared" si="4"/>
        <v>0</v>
      </c>
      <c r="BF164" s="147">
        <f t="shared" si="5"/>
        <v>0</v>
      </c>
      <c r="BG164" s="147">
        <f t="shared" si="6"/>
        <v>0</v>
      </c>
      <c r="BH164" s="147">
        <f t="shared" si="7"/>
        <v>0</v>
      </c>
      <c r="BI164" s="147">
        <f t="shared" si="8"/>
        <v>0</v>
      </c>
      <c r="BJ164" s="17" t="s">
        <v>74</v>
      </c>
      <c r="BK164" s="147">
        <f t="shared" si="9"/>
        <v>0</v>
      </c>
      <c r="BL164" s="17" t="s">
        <v>82</v>
      </c>
      <c r="BM164" s="146" t="s">
        <v>257</v>
      </c>
    </row>
    <row r="165" spans="2:65" s="1" customFormat="1" ht="24.15" customHeight="1">
      <c r="B165" s="133"/>
      <c r="C165" s="134" t="s">
        <v>260</v>
      </c>
      <c r="D165" s="134" t="s">
        <v>143</v>
      </c>
      <c r="E165" s="135" t="s">
        <v>1524</v>
      </c>
      <c r="F165" s="136" t="s">
        <v>1525</v>
      </c>
      <c r="G165" s="137" t="s">
        <v>662</v>
      </c>
      <c r="H165" s="138">
        <v>1</v>
      </c>
      <c r="I165" s="139"/>
      <c r="J165" s="140">
        <f t="shared" si="0"/>
        <v>0</v>
      </c>
      <c r="K165" s="141"/>
      <c r="L165" s="32"/>
      <c r="M165" s="142" t="s">
        <v>1</v>
      </c>
      <c r="N165" s="143" t="s">
        <v>37</v>
      </c>
      <c r="P165" s="144">
        <f t="shared" si="1"/>
        <v>0</v>
      </c>
      <c r="Q165" s="144">
        <v>0</v>
      </c>
      <c r="R165" s="144">
        <f t="shared" si="2"/>
        <v>0</v>
      </c>
      <c r="S165" s="144">
        <v>0</v>
      </c>
      <c r="T165" s="145">
        <f t="shared" si="3"/>
        <v>0</v>
      </c>
      <c r="AR165" s="146" t="s">
        <v>82</v>
      </c>
      <c r="AT165" s="146" t="s">
        <v>143</v>
      </c>
      <c r="AU165" s="146" t="s">
        <v>74</v>
      </c>
      <c r="AY165" s="17" t="s">
        <v>141</v>
      </c>
      <c r="BE165" s="147">
        <f t="shared" si="4"/>
        <v>0</v>
      </c>
      <c r="BF165" s="147">
        <f t="shared" si="5"/>
        <v>0</v>
      </c>
      <c r="BG165" s="147">
        <f t="shared" si="6"/>
        <v>0</v>
      </c>
      <c r="BH165" s="147">
        <f t="shared" si="7"/>
        <v>0</v>
      </c>
      <c r="BI165" s="147">
        <f t="shared" si="8"/>
        <v>0</v>
      </c>
      <c r="BJ165" s="17" t="s">
        <v>74</v>
      </c>
      <c r="BK165" s="147">
        <f t="shared" si="9"/>
        <v>0</v>
      </c>
      <c r="BL165" s="17" t="s">
        <v>82</v>
      </c>
      <c r="BM165" s="146" t="s">
        <v>263</v>
      </c>
    </row>
    <row r="166" spans="2:65" s="1" customFormat="1" ht="16.5" customHeight="1">
      <c r="B166" s="133"/>
      <c r="C166" s="134" t="s">
        <v>195</v>
      </c>
      <c r="D166" s="134" t="s">
        <v>143</v>
      </c>
      <c r="E166" s="135" t="s">
        <v>1526</v>
      </c>
      <c r="F166" s="136" t="s">
        <v>1527</v>
      </c>
      <c r="G166" s="137" t="s">
        <v>662</v>
      </c>
      <c r="H166" s="138">
        <v>1</v>
      </c>
      <c r="I166" s="139"/>
      <c r="J166" s="140">
        <f t="shared" si="0"/>
        <v>0</v>
      </c>
      <c r="K166" s="141"/>
      <c r="L166" s="32"/>
      <c r="M166" s="142" t="s">
        <v>1</v>
      </c>
      <c r="N166" s="143" t="s">
        <v>37</v>
      </c>
      <c r="P166" s="144">
        <f t="shared" si="1"/>
        <v>0</v>
      </c>
      <c r="Q166" s="144">
        <v>0</v>
      </c>
      <c r="R166" s="144">
        <f t="shared" si="2"/>
        <v>0</v>
      </c>
      <c r="S166" s="144">
        <v>0</v>
      </c>
      <c r="T166" s="145">
        <f t="shared" si="3"/>
        <v>0</v>
      </c>
      <c r="AR166" s="146" t="s">
        <v>82</v>
      </c>
      <c r="AT166" s="146" t="s">
        <v>143</v>
      </c>
      <c r="AU166" s="146" t="s">
        <v>74</v>
      </c>
      <c r="AY166" s="17" t="s">
        <v>141</v>
      </c>
      <c r="BE166" s="147">
        <f t="shared" si="4"/>
        <v>0</v>
      </c>
      <c r="BF166" s="147">
        <f t="shared" si="5"/>
        <v>0</v>
      </c>
      <c r="BG166" s="147">
        <f t="shared" si="6"/>
        <v>0</v>
      </c>
      <c r="BH166" s="147">
        <f t="shared" si="7"/>
        <v>0</v>
      </c>
      <c r="BI166" s="147">
        <f t="shared" si="8"/>
        <v>0</v>
      </c>
      <c r="BJ166" s="17" t="s">
        <v>74</v>
      </c>
      <c r="BK166" s="147">
        <f t="shared" si="9"/>
        <v>0</v>
      </c>
      <c r="BL166" s="17" t="s">
        <v>82</v>
      </c>
      <c r="BM166" s="146" t="s">
        <v>280</v>
      </c>
    </row>
    <row r="167" spans="2:65" s="1" customFormat="1" ht="16.5" customHeight="1">
      <c r="B167" s="133"/>
      <c r="C167" s="134" t="s">
        <v>284</v>
      </c>
      <c r="D167" s="134" t="s">
        <v>143</v>
      </c>
      <c r="E167" s="135" t="s">
        <v>1528</v>
      </c>
      <c r="F167" s="136" t="s">
        <v>1529</v>
      </c>
      <c r="G167" s="137" t="s">
        <v>662</v>
      </c>
      <c r="H167" s="138">
        <v>1</v>
      </c>
      <c r="I167" s="139"/>
      <c r="J167" s="140">
        <f t="shared" si="0"/>
        <v>0</v>
      </c>
      <c r="K167" s="141"/>
      <c r="L167" s="32"/>
      <c r="M167" s="142" t="s">
        <v>1</v>
      </c>
      <c r="N167" s="143" t="s">
        <v>37</v>
      </c>
      <c r="P167" s="144">
        <f t="shared" si="1"/>
        <v>0</v>
      </c>
      <c r="Q167" s="144">
        <v>0</v>
      </c>
      <c r="R167" s="144">
        <f t="shared" si="2"/>
        <v>0</v>
      </c>
      <c r="S167" s="144">
        <v>0</v>
      </c>
      <c r="T167" s="145">
        <f t="shared" si="3"/>
        <v>0</v>
      </c>
      <c r="AR167" s="146" t="s">
        <v>82</v>
      </c>
      <c r="AT167" s="146" t="s">
        <v>143</v>
      </c>
      <c r="AU167" s="146" t="s">
        <v>74</v>
      </c>
      <c r="AY167" s="17" t="s">
        <v>141</v>
      </c>
      <c r="BE167" s="147">
        <f t="shared" si="4"/>
        <v>0</v>
      </c>
      <c r="BF167" s="147">
        <f t="shared" si="5"/>
        <v>0</v>
      </c>
      <c r="BG167" s="147">
        <f t="shared" si="6"/>
        <v>0</v>
      </c>
      <c r="BH167" s="147">
        <f t="shared" si="7"/>
        <v>0</v>
      </c>
      <c r="BI167" s="147">
        <f t="shared" si="8"/>
        <v>0</v>
      </c>
      <c r="BJ167" s="17" t="s">
        <v>74</v>
      </c>
      <c r="BK167" s="147">
        <f t="shared" si="9"/>
        <v>0</v>
      </c>
      <c r="BL167" s="17" t="s">
        <v>82</v>
      </c>
      <c r="BM167" s="146" t="s">
        <v>287</v>
      </c>
    </row>
    <row r="168" spans="2:65" s="1" customFormat="1" ht="16.5" customHeight="1">
      <c r="B168" s="133"/>
      <c r="C168" s="134" t="s">
        <v>199</v>
      </c>
      <c r="D168" s="134" t="s">
        <v>143</v>
      </c>
      <c r="E168" s="135" t="s">
        <v>1530</v>
      </c>
      <c r="F168" s="136" t="s">
        <v>1531</v>
      </c>
      <c r="G168" s="137" t="s">
        <v>662</v>
      </c>
      <c r="H168" s="138">
        <v>1</v>
      </c>
      <c r="I168" s="139"/>
      <c r="J168" s="140">
        <f t="shared" si="0"/>
        <v>0</v>
      </c>
      <c r="K168" s="141"/>
      <c r="L168" s="32"/>
      <c r="M168" s="142" t="s">
        <v>1</v>
      </c>
      <c r="N168" s="143" t="s">
        <v>37</v>
      </c>
      <c r="P168" s="144">
        <f t="shared" si="1"/>
        <v>0</v>
      </c>
      <c r="Q168" s="144">
        <v>0</v>
      </c>
      <c r="R168" s="144">
        <f t="shared" si="2"/>
        <v>0</v>
      </c>
      <c r="S168" s="144">
        <v>0</v>
      </c>
      <c r="T168" s="145">
        <f t="shared" si="3"/>
        <v>0</v>
      </c>
      <c r="AR168" s="146" t="s">
        <v>82</v>
      </c>
      <c r="AT168" s="146" t="s">
        <v>143</v>
      </c>
      <c r="AU168" s="146" t="s">
        <v>74</v>
      </c>
      <c r="AY168" s="17" t="s">
        <v>141</v>
      </c>
      <c r="BE168" s="147">
        <f t="shared" si="4"/>
        <v>0</v>
      </c>
      <c r="BF168" s="147">
        <f t="shared" si="5"/>
        <v>0</v>
      </c>
      <c r="BG168" s="147">
        <f t="shared" si="6"/>
        <v>0</v>
      </c>
      <c r="BH168" s="147">
        <f t="shared" si="7"/>
        <v>0</v>
      </c>
      <c r="BI168" s="147">
        <f t="shared" si="8"/>
        <v>0</v>
      </c>
      <c r="BJ168" s="17" t="s">
        <v>74</v>
      </c>
      <c r="BK168" s="147">
        <f t="shared" si="9"/>
        <v>0</v>
      </c>
      <c r="BL168" s="17" t="s">
        <v>82</v>
      </c>
      <c r="BM168" s="146" t="s">
        <v>290</v>
      </c>
    </row>
    <row r="169" spans="2:65" s="1" customFormat="1" ht="16.5" customHeight="1">
      <c r="B169" s="133"/>
      <c r="C169" s="134" t="s">
        <v>293</v>
      </c>
      <c r="D169" s="134" t="s">
        <v>143</v>
      </c>
      <c r="E169" s="135" t="s">
        <v>1532</v>
      </c>
      <c r="F169" s="136" t="s">
        <v>1533</v>
      </c>
      <c r="G169" s="137" t="s">
        <v>662</v>
      </c>
      <c r="H169" s="138">
        <v>1</v>
      </c>
      <c r="I169" s="139"/>
      <c r="J169" s="140">
        <f t="shared" si="0"/>
        <v>0</v>
      </c>
      <c r="K169" s="141"/>
      <c r="L169" s="32"/>
      <c r="M169" s="142" t="s">
        <v>1</v>
      </c>
      <c r="N169" s="143" t="s">
        <v>37</v>
      </c>
      <c r="P169" s="144">
        <f t="shared" si="1"/>
        <v>0</v>
      </c>
      <c r="Q169" s="144">
        <v>0</v>
      </c>
      <c r="R169" s="144">
        <f t="shared" si="2"/>
        <v>0</v>
      </c>
      <c r="S169" s="144">
        <v>0</v>
      </c>
      <c r="T169" s="145">
        <f t="shared" si="3"/>
        <v>0</v>
      </c>
      <c r="AR169" s="146" t="s">
        <v>82</v>
      </c>
      <c r="AT169" s="146" t="s">
        <v>143</v>
      </c>
      <c r="AU169" s="146" t="s">
        <v>74</v>
      </c>
      <c r="AY169" s="17" t="s">
        <v>141</v>
      </c>
      <c r="BE169" s="147">
        <f t="shared" si="4"/>
        <v>0</v>
      </c>
      <c r="BF169" s="147">
        <f t="shared" si="5"/>
        <v>0</v>
      </c>
      <c r="BG169" s="147">
        <f t="shared" si="6"/>
        <v>0</v>
      </c>
      <c r="BH169" s="147">
        <f t="shared" si="7"/>
        <v>0</v>
      </c>
      <c r="BI169" s="147">
        <f t="shared" si="8"/>
        <v>0</v>
      </c>
      <c r="BJ169" s="17" t="s">
        <v>74</v>
      </c>
      <c r="BK169" s="147">
        <f t="shared" si="9"/>
        <v>0</v>
      </c>
      <c r="BL169" s="17" t="s">
        <v>82</v>
      </c>
      <c r="BM169" s="146" t="s">
        <v>296</v>
      </c>
    </row>
    <row r="170" spans="2:65" s="1" customFormat="1" ht="16.5" customHeight="1">
      <c r="B170" s="133"/>
      <c r="C170" s="134" t="s">
        <v>203</v>
      </c>
      <c r="D170" s="134" t="s">
        <v>143</v>
      </c>
      <c r="E170" s="135" t="s">
        <v>1534</v>
      </c>
      <c r="F170" s="136" t="s">
        <v>1535</v>
      </c>
      <c r="G170" s="137" t="s">
        <v>662</v>
      </c>
      <c r="H170" s="138">
        <v>1</v>
      </c>
      <c r="I170" s="139"/>
      <c r="J170" s="140">
        <f t="shared" si="0"/>
        <v>0</v>
      </c>
      <c r="K170" s="141"/>
      <c r="L170" s="32"/>
      <c r="M170" s="142" t="s">
        <v>1</v>
      </c>
      <c r="N170" s="143" t="s">
        <v>37</v>
      </c>
      <c r="P170" s="144">
        <f t="shared" si="1"/>
        <v>0</v>
      </c>
      <c r="Q170" s="144">
        <v>0</v>
      </c>
      <c r="R170" s="144">
        <f t="shared" si="2"/>
        <v>0</v>
      </c>
      <c r="S170" s="144">
        <v>0</v>
      </c>
      <c r="T170" s="145">
        <f t="shared" si="3"/>
        <v>0</v>
      </c>
      <c r="AR170" s="146" t="s">
        <v>82</v>
      </c>
      <c r="AT170" s="146" t="s">
        <v>143</v>
      </c>
      <c r="AU170" s="146" t="s">
        <v>74</v>
      </c>
      <c r="AY170" s="17" t="s">
        <v>141</v>
      </c>
      <c r="BE170" s="147">
        <f t="shared" si="4"/>
        <v>0</v>
      </c>
      <c r="BF170" s="147">
        <f t="shared" si="5"/>
        <v>0</v>
      </c>
      <c r="BG170" s="147">
        <f t="shared" si="6"/>
        <v>0</v>
      </c>
      <c r="BH170" s="147">
        <f t="shared" si="7"/>
        <v>0</v>
      </c>
      <c r="BI170" s="147">
        <f t="shared" si="8"/>
        <v>0</v>
      </c>
      <c r="BJ170" s="17" t="s">
        <v>74</v>
      </c>
      <c r="BK170" s="147">
        <f t="shared" si="9"/>
        <v>0</v>
      </c>
      <c r="BL170" s="17" t="s">
        <v>82</v>
      </c>
      <c r="BM170" s="146" t="s">
        <v>303</v>
      </c>
    </row>
    <row r="171" spans="2:65" s="1" customFormat="1" ht="16.5" customHeight="1">
      <c r="B171" s="133"/>
      <c r="C171" s="134" t="s">
        <v>322</v>
      </c>
      <c r="D171" s="134" t="s">
        <v>143</v>
      </c>
      <c r="E171" s="135" t="s">
        <v>1536</v>
      </c>
      <c r="F171" s="136" t="s">
        <v>1537</v>
      </c>
      <c r="G171" s="137" t="s">
        <v>662</v>
      </c>
      <c r="H171" s="138">
        <v>1</v>
      </c>
      <c r="I171" s="139"/>
      <c r="J171" s="140">
        <f t="shared" si="0"/>
        <v>0</v>
      </c>
      <c r="K171" s="141"/>
      <c r="L171" s="32"/>
      <c r="M171" s="142" t="s">
        <v>1</v>
      </c>
      <c r="N171" s="143" t="s">
        <v>37</v>
      </c>
      <c r="P171" s="144">
        <f t="shared" si="1"/>
        <v>0</v>
      </c>
      <c r="Q171" s="144">
        <v>0</v>
      </c>
      <c r="R171" s="144">
        <f t="shared" si="2"/>
        <v>0</v>
      </c>
      <c r="S171" s="144">
        <v>0</v>
      </c>
      <c r="T171" s="145">
        <f t="shared" si="3"/>
        <v>0</v>
      </c>
      <c r="AR171" s="146" t="s">
        <v>82</v>
      </c>
      <c r="AT171" s="146" t="s">
        <v>143</v>
      </c>
      <c r="AU171" s="146" t="s">
        <v>74</v>
      </c>
      <c r="AY171" s="17" t="s">
        <v>141</v>
      </c>
      <c r="BE171" s="147">
        <f t="shared" si="4"/>
        <v>0</v>
      </c>
      <c r="BF171" s="147">
        <f t="shared" si="5"/>
        <v>0</v>
      </c>
      <c r="BG171" s="147">
        <f t="shared" si="6"/>
        <v>0</v>
      </c>
      <c r="BH171" s="147">
        <f t="shared" si="7"/>
        <v>0</v>
      </c>
      <c r="BI171" s="147">
        <f t="shared" si="8"/>
        <v>0</v>
      </c>
      <c r="BJ171" s="17" t="s">
        <v>74</v>
      </c>
      <c r="BK171" s="147">
        <f t="shared" si="9"/>
        <v>0</v>
      </c>
      <c r="BL171" s="17" t="s">
        <v>82</v>
      </c>
      <c r="BM171" s="146" t="s">
        <v>325</v>
      </c>
    </row>
    <row r="172" spans="2:65" s="1" customFormat="1" ht="16.5" customHeight="1">
      <c r="B172" s="133"/>
      <c r="C172" s="134" t="s">
        <v>209</v>
      </c>
      <c r="D172" s="134" t="s">
        <v>143</v>
      </c>
      <c r="E172" s="135" t="s">
        <v>1538</v>
      </c>
      <c r="F172" s="136" t="s">
        <v>1539</v>
      </c>
      <c r="G172" s="137" t="s">
        <v>662</v>
      </c>
      <c r="H172" s="138">
        <v>1</v>
      </c>
      <c r="I172" s="139"/>
      <c r="J172" s="140">
        <f t="shared" si="0"/>
        <v>0</v>
      </c>
      <c r="K172" s="141"/>
      <c r="L172" s="32"/>
      <c r="M172" s="142" t="s">
        <v>1</v>
      </c>
      <c r="N172" s="143" t="s">
        <v>37</v>
      </c>
      <c r="P172" s="144">
        <f t="shared" si="1"/>
        <v>0</v>
      </c>
      <c r="Q172" s="144">
        <v>0</v>
      </c>
      <c r="R172" s="144">
        <f t="shared" si="2"/>
        <v>0</v>
      </c>
      <c r="S172" s="144">
        <v>0</v>
      </c>
      <c r="T172" s="145">
        <f t="shared" si="3"/>
        <v>0</v>
      </c>
      <c r="AR172" s="146" t="s">
        <v>82</v>
      </c>
      <c r="AT172" s="146" t="s">
        <v>143</v>
      </c>
      <c r="AU172" s="146" t="s">
        <v>74</v>
      </c>
      <c r="AY172" s="17" t="s">
        <v>141</v>
      </c>
      <c r="BE172" s="147">
        <f t="shared" si="4"/>
        <v>0</v>
      </c>
      <c r="BF172" s="147">
        <f t="shared" si="5"/>
        <v>0</v>
      </c>
      <c r="BG172" s="147">
        <f t="shared" si="6"/>
        <v>0</v>
      </c>
      <c r="BH172" s="147">
        <f t="shared" si="7"/>
        <v>0</v>
      </c>
      <c r="BI172" s="147">
        <f t="shared" si="8"/>
        <v>0</v>
      </c>
      <c r="BJ172" s="17" t="s">
        <v>74</v>
      </c>
      <c r="BK172" s="147">
        <f t="shared" si="9"/>
        <v>0</v>
      </c>
      <c r="BL172" s="17" t="s">
        <v>82</v>
      </c>
      <c r="BM172" s="146" t="s">
        <v>330</v>
      </c>
    </row>
    <row r="173" spans="2:65" s="1" customFormat="1" ht="16.5" customHeight="1">
      <c r="B173" s="133"/>
      <c r="C173" s="134" t="s">
        <v>331</v>
      </c>
      <c r="D173" s="134" t="s">
        <v>143</v>
      </c>
      <c r="E173" s="135" t="s">
        <v>1540</v>
      </c>
      <c r="F173" s="136" t="s">
        <v>1541</v>
      </c>
      <c r="G173" s="137" t="s">
        <v>662</v>
      </c>
      <c r="H173" s="138">
        <v>1</v>
      </c>
      <c r="I173" s="139"/>
      <c r="J173" s="140">
        <f t="shared" si="0"/>
        <v>0</v>
      </c>
      <c r="K173" s="141"/>
      <c r="L173" s="32"/>
      <c r="M173" s="142" t="s">
        <v>1</v>
      </c>
      <c r="N173" s="143" t="s">
        <v>37</v>
      </c>
      <c r="P173" s="144">
        <f t="shared" si="1"/>
        <v>0</v>
      </c>
      <c r="Q173" s="144">
        <v>0</v>
      </c>
      <c r="R173" s="144">
        <f t="shared" si="2"/>
        <v>0</v>
      </c>
      <c r="S173" s="144">
        <v>0</v>
      </c>
      <c r="T173" s="145">
        <f t="shared" si="3"/>
        <v>0</v>
      </c>
      <c r="AR173" s="146" t="s">
        <v>82</v>
      </c>
      <c r="AT173" s="146" t="s">
        <v>143</v>
      </c>
      <c r="AU173" s="146" t="s">
        <v>74</v>
      </c>
      <c r="AY173" s="17" t="s">
        <v>141</v>
      </c>
      <c r="BE173" s="147">
        <f t="shared" si="4"/>
        <v>0</v>
      </c>
      <c r="BF173" s="147">
        <f t="shared" si="5"/>
        <v>0</v>
      </c>
      <c r="BG173" s="147">
        <f t="shared" si="6"/>
        <v>0</v>
      </c>
      <c r="BH173" s="147">
        <f t="shared" si="7"/>
        <v>0</v>
      </c>
      <c r="BI173" s="147">
        <f t="shared" si="8"/>
        <v>0</v>
      </c>
      <c r="BJ173" s="17" t="s">
        <v>74</v>
      </c>
      <c r="BK173" s="147">
        <f t="shared" si="9"/>
        <v>0</v>
      </c>
      <c r="BL173" s="17" t="s">
        <v>82</v>
      </c>
      <c r="BM173" s="146" t="s">
        <v>334</v>
      </c>
    </row>
    <row r="174" spans="2:65" s="1" customFormat="1" ht="16.5" customHeight="1">
      <c r="B174" s="133"/>
      <c r="C174" s="134" t="s">
        <v>217</v>
      </c>
      <c r="D174" s="134" t="s">
        <v>143</v>
      </c>
      <c r="E174" s="135" t="s">
        <v>1542</v>
      </c>
      <c r="F174" s="136" t="s">
        <v>1543</v>
      </c>
      <c r="G174" s="137" t="s">
        <v>662</v>
      </c>
      <c r="H174" s="138">
        <v>1</v>
      </c>
      <c r="I174" s="139"/>
      <c r="J174" s="140">
        <f t="shared" si="0"/>
        <v>0</v>
      </c>
      <c r="K174" s="141"/>
      <c r="L174" s="32"/>
      <c r="M174" s="142" t="s">
        <v>1</v>
      </c>
      <c r="N174" s="143" t="s">
        <v>37</v>
      </c>
      <c r="P174" s="144">
        <f t="shared" si="1"/>
        <v>0</v>
      </c>
      <c r="Q174" s="144">
        <v>0</v>
      </c>
      <c r="R174" s="144">
        <f t="shared" si="2"/>
        <v>0</v>
      </c>
      <c r="S174" s="144">
        <v>0</v>
      </c>
      <c r="T174" s="145">
        <f t="shared" si="3"/>
        <v>0</v>
      </c>
      <c r="AR174" s="146" t="s">
        <v>82</v>
      </c>
      <c r="AT174" s="146" t="s">
        <v>143</v>
      </c>
      <c r="AU174" s="146" t="s">
        <v>74</v>
      </c>
      <c r="AY174" s="17" t="s">
        <v>141</v>
      </c>
      <c r="BE174" s="147">
        <f t="shared" si="4"/>
        <v>0</v>
      </c>
      <c r="BF174" s="147">
        <f t="shared" si="5"/>
        <v>0</v>
      </c>
      <c r="BG174" s="147">
        <f t="shared" si="6"/>
        <v>0</v>
      </c>
      <c r="BH174" s="147">
        <f t="shared" si="7"/>
        <v>0</v>
      </c>
      <c r="BI174" s="147">
        <f t="shared" si="8"/>
        <v>0</v>
      </c>
      <c r="BJ174" s="17" t="s">
        <v>74</v>
      </c>
      <c r="BK174" s="147">
        <f t="shared" si="9"/>
        <v>0</v>
      </c>
      <c r="BL174" s="17" t="s">
        <v>82</v>
      </c>
      <c r="BM174" s="146" t="s">
        <v>340</v>
      </c>
    </row>
    <row r="175" spans="2:12" s="1" customFormat="1" ht="7" customHeight="1">
      <c r="B175" s="44"/>
      <c r="C175" s="45"/>
      <c r="D175" s="45"/>
      <c r="E175" s="45"/>
      <c r="F175" s="45"/>
      <c r="G175" s="45"/>
      <c r="H175" s="45"/>
      <c r="I175" s="45"/>
      <c r="J175" s="45"/>
      <c r="K175" s="45"/>
      <c r="L175" s="32"/>
    </row>
  </sheetData>
  <autoFilter ref="C120:K174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31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28515625" style="0" customWidth="1"/>
    <col min="3" max="3" width="4.140625" style="0" customWidth="1"/>
    <col min="4" max="4" width="4.28125" style="0" customWidth="1"/>
    <col min="5" max="5" width="17.140625" style="0" customWidth="1"/>
    <col min="6" max="6" width="50.7109375" style="0" customWidth="1"/>
    <col min="7" max="7" width="7.421875" style="0" customWidth="1"/>
    <col min="8" max="8" width="14.00390625" style="0" customWidth="1"/>
    <col min="9" max="9" width="15.7109375" style="0" customWidth="1"/>
    <col min="10" max="10" width="22.28125" style="0" customWidth="1"/>
    <col min="11" max="11" width="22.28125" style="0" hidden="1" customWidth="1"/>
    <col min="12" max="12" width="9.28125" style="0" customWidth="1"/>
    <col min="13" max="13" width="10.710937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7" customHeight="1">
      <c r="L2" s="195" t="s">
        <v>5</v>
      </c>
      <c r="M2" s="196"/>
      <c r="N2" s="196"/>
      <c r="O2" s="196"/>
      <c r="P2" s="196"/>
      <c r="Q2" s="196"/>
      <c r="R2" s="196"/>
      <c r="S2" s="196"/>
      <c r="T2" s="196"/>
      <c r="U2" s="196"/>
      <c r="V2" s="196"/>
      <c r="AT2" s="17" t="s">
        <v>94</v>
      </c>
    </row>
    <row r="3" spans="2:46" ht="7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78</v>
      </c>
    </row>
    <row r="4" spans="2:46" ht="25" customHeight="1">
      <c r="B4" s="20"/>
      <c r="D4" s="21" t="s">
        <v>95</v>
      </c>
      <c r="L4" s="20"/>
      <c r="M4" s="88" t="s">
        <v>10</v>
      </c>
      <c r="AT4" s="17" t="s">
        <v>3</v>
      </c>
    </row>
    <row r="5" spans="2:12" ht="7" customHeight="1">
      <c r="B5" s="20"/>
      <c r="L5" s="20"/>
    </row>
    <row r="6" spans="2:12" ht="12" customHeight="1">
      <c r="B6" s="20"/>
      <c r="D6" s="27" t="s">
        <v>15</v>
      </c>
      <c r="L6" s="20"/>
    </row>
    <row r="7" spans="2:12" ht="26.25" customHeight="1">
      <c r="B7" s="20"/>
      <c r="E7" s="235" t="str">
        <f>'Rekapitulace stavby'!K6</f>
        <v xml:space="preserve">Revitalizace prostor OGV, objekt Masarykovo náměstí 24, Jihlava </v>
      </c>
      <c r="F7" s="236"/>
      <c r="G7" s="236"/>
      <c r="H7" s="236"/>
      <c r="L7" s="20"/>
    </row>
    <row r="8" spans="2:12" s="1" customFormat="1" ht="12" customHeight="1">
      <c r="B8" s="32"/>
      <c r="D8" s="27" t="s">
        <v>96</v>
      </c>
      <c r="L8" s="32"/>
    </row>
    <row r="9" spans="2:12" s="1" customFormat="1" ht="16.5" customHeight="1">
      <c r="B9" s="32"/>
      <c r="E9" s="217" t="s">
        <v>1544</v>
      </c>
      <c r="F9" s="234"/>
      <c r="G9" s="234"/>
      <c r="H9" s="234"/>
      <c r="L9" s="32"/>
    </row>
    <row r="10" spans="2:12" s="1" customFormat="1" ht="12">
      <c r="B10" s="32"/>
      <c r="L10" s="32"/>
    </row>
    <row r="11" spans="2:12" s="1" customFormat="1" ht="12" customHeight="1">
      <c r="B11" s="32"/>
      <c r="D11" s="27" t="s">
        <v>16</v>
      </c>
      <c r="F11" s="25" t="s">
        <v>1</v>
      </c>
      <c r="I11" s="27" t="s">
        <v>17</v>
      </c>
      <c r="J11" s="25" t="s">
        <v>1</v>
      </c>
      <c r="L11" s="32"/>
    </row>
    <row r="12" spans="2:12" s="1" customFormat="1" ht="12" customHeight="1">
      <c r="B12" s="32"/>
      <c r="D12" s="27" t="s">
        <v>18</v>
      </c>
      <c r="F12" s="25" t="s">
        <v>19</v>
      </c>
      <c r="I12" s="27" t="s">
        <v>20</v>
      </c>
      <c r="J12" s="52" t="str">
        <f>'Rekapitulace stavby'!AN8</f>
        <v>24. 8. 2023</v>
      </c>
      <c r="L12" s="32"/>
    </row>
    <row r="13" spans="2:12" s="1" customFormat="1" ht="10.75" customHeight="1">
      <c r="B13" s="32"/>
      <c r="L13" s="32"/>
    </row>
    <row r="14" spans="2:12" s="1" customFormat="1" ht="12" customHeight="1">
      <c r="B14" s="32"/>
      <c r="D14" s="27" t="s">
        <v>22</v>
      </c>
      <c r="I14" s="27" t="s">
        <v>23</v>
      </c>
      <c r="J14" s="25" t="s">
        <v>1</v>
      </c>
      <c r="L14" s="32"/>
    </row>
    <row r="15" spans="2:12" s="1" customFormat="1" ht="18" customHeight="1">
      <c r="B15" s="32"/>
      <c r="E15" s="25" t="s">
        <v>24</v>
      </c>
      <c r="I15" s="27" t="s">
        <v>25</v>
      </c>
      <c r="J15" s="25" t="s">
        <v>1</v>
      </c>
      <c r="L15" s="32"/>
    </row>
    <row r="16" spans="2:12" s="1" customFormat="1" ht="7" customHeight="1">
      <c r="B16" s="32"/>
      <c r="L16" s="32"/>
    </row>
    <row r="17" spans="2:12" s="1" customFormat="1" ht="12" customHeight="1">
      <c r="B17" s="32"/>
      <c r="D17" s="27" t="s">
        <v>1574</v>
      </c>
      <c r="I17" s="27" t="s">
        <v>23</v>
      </c>
      <c r="J17" s="28" t="str">
        <f>'Rekapitulace stavby'!AN13</f>
        <v>Vyplň údaj</v>
      </c>
      <c r="L17" s="32"/>
    </row>
    <row r="18" spans="2:12" s="1" customFormat="1" ht="18" customHeight="1">
      <c r="B18" s="32"/>
      <c r="E18" s="237" t="str">
        <f>'Rekapitulace stavby'!E14</f>
        <v>Vyplň údaj</v>
      </c>
      <c r="F18" s="207"/>
      <c r="G18" s="207"/>
      <c r="H18" s="207"/>
      <c r="I18" s="27" t="s">
        <v>25</v>
      </c>
      <c r="J18" s="28" t="str">
        <f>'Rekapitulace stavby'!AN14</f>
        <v>Vyplň údaj</v>
      </c>
      <c r="L18" s="32"/>
    </row>
    <row r="19" spans="2:12" s="1" customFormat="1" ht="7" customHeight="1">
      <c r="B19" s="32"/>
      <c r="L19" s="32"/>
    </row>
    <row r="20" spans="2:12" s="1" customFormat="1" ht="12" customHeight="1">
      <c r="B20" s="32"/>
      <c r="D20" s="27" t="s">
        <v>27</v>
      </c>
      <c r="I20" s="27" t="s">
        <v>23</v>
      </c>
      <c r="J20" s="25" t="s">
        <v>1</v>
      </c>
      <c r="L20" s="32"/>
    </row>
    <row r="21" spans="2:12" s="1" customFormat="1" ht="18" customHeight="1">
      <c r="B21" s="32"/>
      <c r="E21" s="25" t="s">
        <v>28</v>
      </c>
      <c r="I21" s="27" t="s">
        <v>25</v>
      </c>
      <c r="J21" s="25" t="s">
        <v>1</v>
      </c>
      <c r="L21" s="32"/>
    </row>
    <row r="22" spans="2:12" s="1" customFormat="1" ht="7" customHeight="1">
      <c r="B22" s="32"/>
      <c r="L22" s="32"/>
    </row>
    <row r="23" spans="2:12" s="1" customFormat="1" ht="12" customHeight="1">
      <c r="B23" s="32"/>
      <c r="D23" s="27" t="s">
        <v>30</v>
      </c>
      <c r="I23" s="27" t="s">
        <v>23</v>
      </c>
      <c r="J23" s="25" t="str">
        <f>IF('Rekapitulace stavby'!AN19="","",'Rekapitulace stavby'!AN19)</f>
        <v/>
      </c>
      <c r="L23" s="32"/>
    </row>
    <row r="24" spans="2:12" s="1" customFormat="1" ht="18" customHeight="1">
      <c r="B24" s="32"/>
      <c r="E24" s="25" t="str">
        <f>IF('Rekapitulace stavby'!E20="","",'Rekapitulace stavby'!E20)</f>
        <v xml:space="preserve"> </v>
      </c>
      <c r="I24" s="27" t="s">
        <v>25</v>
      </c>
      <c r="J24" s="25" t="str">
        <f>IF('Rekapitulace stavby'!AN20="","",'Rekapitulace stavby'!AN20)</f>
        <v/>
      </c>
      <c r="L24" s="32"/>
    </row>
    <row r="25" spans="2:12" s="1" customFormat="1" ht="7" customHeight="1">
      <c r="B25" s="32"/>
      <c r="L25" s="32"/>
    </row>
    <row r="26" spans="2:12" s="1" customFormat="1" ht="12" customHeight="1">
      <c r="B26" s="32"/>
      <c r="D26" s="27" t="s">
        <v>31</v>
      </c>
      <c r="L26" s="32"/>
    </row>
    <row r="27" spans="2:12" s="7" customFormat="1" ht="16.5" customHeight="1">
      <c r="B27" s="89"/>
      <c r="E27" s="211" t="s">
        <v>1</v>
      </c>
      <c r="F27" s="211"/>
      <c r="G27" s="211"/>
      <c r="H27" s="211"/>
      <c r="L27" s="89"/>
    </row>
    <row r="28" spans="2:12" s="1" customFormat="1" ht="7" customHeight="1">
      <c r="B28" s="32"/>
      <c r="L28" s="32"/>
    </row>
    <row r="29" spans="2:12" s="1" customFormat="1" ht="7" customHeight="1">
      <c r="B29" s="32"/>
      <c r="D29" s="53"/>
      <c r="E29" s="53"/>
      <c r="F29" s="53"/>
      <c r="G29" s="53"/>
      <c r="H29" s="53"/>
      <c r="I29" s="53"/>
      <c r="J29" s="53"/>
      <c r="K29" s="53"/>
      <c r="L29" s="32"/>
    </row>
    <row r="30" spans="2:12" s="1" customFormat="1" ht="25.4" customHeight="1">
      <c r="B30" s="32"/>
      <c r="D30" s="90" t="s">
        <v>32</v>
      </c>
      <c r="J30" s="66">
        <f>ROUND(J121,2)</f>
        <v>0</v>
      </c>
      <c r="L30" s="32"/>
    </row>
    <row r="31" spans="2:12" s="1" customFormat="1" ht="7" customHeight="1">
      <c r="B31" s="32"/>
      <c r="D31" s="53"/>
      <c r="E31" s="53"/>
      <c r="F31" s="53"/>
      <c r="G31" s="53"/>
      <c r="H31" s="53"/>
      <c r="I31" s="53"/>
      <c r="J31" s="53"/>
      <c r="K31" s="53"/>
      <c r="L31" s="32"/>
    </row>
    <row r="32" spans="2:12" s="1" customFormat="1" ht="14.4" customHeight="1">
      <c r="B32" s="32"/>
      <c r="F32" s="35" t="s">
        <v>34</v>
      </c>
      <c r="I32" s="35" t="s">
        <v>33</v>
      </c>
      <c r="J32" s="35" t="s">
        <v>35</v>
      </c>
      <c r="L32" s="32"/>
    </row>
    <row r="33" spans="2:12" s="1" customFormat="1" ht="14.4" customHeight="1">
      <c r="B33" s="32"/>
      <c r="D33" s="55" t="s">
        <v>36</v>
      </c>
      <c r="E33" s="27" t="s">
        <v>37</v>
      </c>
      <c r="F33" s="91">
        <f>ROUND((SUM(BE121:BE130)),2)</f>
        <v>0</v>
      </c>
      <c r="I33" s="92">
        <v>0.21</v>
      </c>
      <c r="J33" s="91">
        <f>ROUND(((SUM(BE121:BE130))*I33),2)</f>
        <v>0</v>
      </c>
      <c r="L33" s="32"/>
    </row>
    <row r="34" spans="2:12" s="1" customFormat="1" ht="14.4" customHeight="1">
      <c r="B34" s="32"/>
      <c r="E34" s="27" t="s">
        <v>38</v>
      </c>
      <c r="F34" s="91">
        <f>ROUND((SUM(BF121:BF130)),2)</f>
        <v>0</v>
      </c>
      <c r="I34" s="92">
        <v>0.15</v>
      </c>
      <c r="J34" s="91">
        <f>ROUND(((SUM(BF121:BF130))*I34),2)</f>
        <v>0</v>
      </c>
      <c r="L34" s="32"/>
    </row>
    <row r="35" spans="2:12" s="1" customFormat="1" ht="14.4" customHeight="1" hidden="1">
      <c r="B35" s="32"/>
      <c r="E35" s="27" t="s">
        <v>39</v>
      </c>
      <c r="F35" s="91">
        <f>ROUND((SUM(BG121:BG130)),2)</f>
        <v>0</v>
      </c>
      <c r="I35" s="92">
        <v>0.21</v>
      </c>
      <c r="J35" s="91">
        <f>0</f>
        <v>0</v>
      </c>
      <c r="L35" s="32"/>
    </row>
    <row r="36" spans="2:12" s="1" customFormat="1" ht="14.4" customHeight="1" hidden="1">
      <c r="B36" s="32"/>
      <c r="E36" s="27" t="s">
        <v>40</v>
      </c>
      <c r="F36" s="91">
        <f>ROUND((SUM(BH121:BH130)),2)</f>
        <v>0</v>
      </c>
      <c r="I36" s="92">
        <v>0.15</v>
      </c>
      <c r="J36" s="91">
        <f>0</f>
        <v>0</v>
      </c>
      <c r="L36" s="32"/>
    </row>
    <row r="37" spans="2:12" s="1" customFormat="1" ht="14.4" customHeight="1" hidden="1">
      <c r="B37" s="32"/>
      <c r="E37" s="27" t="s">
        <v>41</v>
      </c>
      <c r="F37" s="91">
        <f>ROUND((SUM(BI121:BI130)),2)</f>
        <v>0</v>
      </c>
      <c r="I37" s="92">
        <v>0</v>
      </c>
      <c r="J37" s="91">
        <f>0</f>
        <v>0</v>
      </c>
      <c r="L37" s="32"/>
    </row>
    <row r="38" spans="2:12" s="1" customFormat="1" ht="7" customHeight="1">
      <c r="B38" s="32"/>
      <c r="L38" s="32"/>
    </row>
    <row r="39" spans="2:12" s="1" customFormat="1" ht="25.4" customHeight="1">
      <c r="B39" s="32"/>
      <c r="C39" s="93"/>
      <c r="D39" s="94" t="s">
        <v>42</v>
      </c>
      <c r="E39" s="57"/>
      <c r="F39" s="57"/>
      <c r="G39" s="95" t="s">
        <v>43</v>
      </c>
      <c r="H39" s="96" t="s">
        <v>44</v>
      </c>
      <c r="I39" s="57"/>
      <c r="J39" s="97">
        <f>SUM(J30:J37)</f>
        <v>0</v>
      </c>
      <c r="K39" s="98"/>
      <c r="L39" s="32"/>
    </row>
    <row r="40" spans="2:12" s="1" customFormat="1" ht="14.4" customHeight="1">
      <c r="B40" s="32"/>
      <c r="L40" s="32"/>
    </row>
    <row r="41" spans="2:12" ht="14.4" customHeight="1">
      <c r="B41" s="20"/>
      <c r="L41" s="20"/>
    </row>
    <row r="42" spans="2:12" ht="14.4" customHeight="1">
      <c r="B42" s="20"/>
      <c r="L42" s="20"/>
    </row>
    <row r="43" spans="2:12" ht="14.4" customHeight="1">
      <c r="B43" s="20"/>
      <c r="L43" s="20"/>
    </row>
    <row r="44" spans="2:12" ht="14.4" customHeight="1">
      <c r="B44" s="20"/>
      <c r="L44" s="20"/>
    </row>
    <row r="45" spans="2:12" ht="14.4" customHeight="1">
      <c r="B45" s="20"/>
      <c r="L45" s="20"/>
    </row>
    <row r="46" spans="2:12" ht="14.4" customHeight="1">
      <c r="B46" s="20"/>
      <c r="L46" s="20"/>
    </row>
    <row r="47" spans="2:12" ht="14.4" customHeight="1">
      <c r="B47" s="20"/>
      <c r="L47" s="20"/>
    </row>
    <row r="48" spans="2:12" ht="14.4" customHeight="1">
      <c r="B48" s="20"/>
      <c r="L48" s="20"/>
    </row>
    <row r="49" spans="2:12" ht="14.4" customHeight="1">
      <c r="B49" s="20"/>
      <c r="L49" s="20"/>
    </row>
    <row r="50" spans="2:12" s="1" customFormat="1" ht="14.4" customHeight="1">
      <c r="B50" s="32"/>
      <c r="D50" s="41" t="s">
        <v>45</v>
      </c>
      <c r="E50" s="42"/>
      <c r="F50" s="42"/>
      <c r="G50" s="41" t="s">
        <v>46</v>
      </c>
      <c r="H50" s="42"/>
      <c r="I50" s="42"/>
      <c r="J50" s="42"/>
      <c r="K50" s="42"/>
      <c r="L50" s="3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2:12" s="1" customFormat="1" ht="12.5">
      <c r="B61" s="32"/>
      <c r="D61" s="43" t="s">
        <v>47</v>
      </c>
      <c r="E61" s="34"/>
      <c r="F61" s="99" t="s">
        <v>48</v>
      </c>
      <c r="G61" s="43" t="s">
        <v>47</v>
      </c>
      <c r="H61" s="34"/>
      <c r="I61" s="34"/>
      <c r="J61" s="100" t="s">
        <v>48</v>
      </c>
      <c r="K61" s="34"/>
      <c r="L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2:12" s="1" customFormat="1" ht="13">
      <c r="B65" s="32"/>
      <c r="D65" s="41" t="s">
        <v>1573</v>
      </c>
      <c r="E65" s="42"/>
      <c r="F65" s="42"/>
      <c r="G65" s="41" t="s">
        <v>1575</v>
      </c>
      <c r="H65" s="42"/>
      <c r="I65" s="42"/>
      <c r="J65" s="42"/>
      <c r="K65" s="42"/>
      <c r="L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2:12" s="1" customFormat="1" ht="12.5">
      <c r="B76" s="32"/>
      <c r="D76" s="43" t="s">
        <v>47</v>
      </c>
      <c r="E76" s="34"/>
      <c r="F76" s="99" t="s">
        <v>48</v>
      </c>
      <c r="G76" s="43" t="s">
        <v>47</v>
      </c>
      <c r="H76" s="34"/>
      <c r="I76" s="34"/>
      <c r="J76" s="100" t="s">
        <v>48</v>
      </c>
      <c r="K76" s="34"/>
      <c r="L76" s="32"/>
    </row>
    <row r="77" spans="2:12" s="1" customFormat="1" ht="14.4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2"/>
    </row>
    <row r="81" spans="2:12" s="1" customFormat="1" ht="7" customHeight="1"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2"/>
    </row>
    <row r="82" spans="2:12" s="1" customFormat="1" ht="25" customHeight="1">
      <c r="B82" s="32"/>
      <c r="C82" s="21" t="s">
        <v>98</v>
      </c>
      <c r="L82" s="32"/>
    </row>
    <row r="83" spans="2:12" s="1" customFormat="1" ht="7" customHeight="1">
      <c r="B83" s="32"/>
      <c r="L83" s="32"/>
    </row>
    <row r="84" spans="2:12" s="1" customFormat="1" ht="12" customHeight="1">
      <c r="B84" s="32"/>
      <c r="C84" s="27" t="s">
        <v>15</v>
      </c>
      <c r="L84" s="32"/>
    </row>
    <row r="85" spans="2:12" s="1" customFormat="1" ht="26.25" customHeight="1">
      <c r="B85" s="32"/>
      <c r="E85" s="235" t="str">
        <f>E7</f>
        <v xml:space="preserve">Revitalizace prostor OGV, objekt Masarykovo náměstí 24, Jihlava </v>
      </c>
      <c r="F85" s="236"/>
      <c r="G85" s="236"/>
      <c r="H85" s="236"/>
      <c r="L85" s="32"/>
    </row>
    <row r="86" spans="2:12" s="1" customFormat="1" ht="12" customHeight="1">
      <c r="B86" s="32"/>
      <c r="C86" s="27" t="s">
        <v>96</v>
      </c>
      <c r="L86" s="32"/>
    </row>
    <row r="87" spans="2:12" s="1" customFormat="1" ht="16.5" customHeight="1">
      <c r="B87" s="32"/>
      <c r="E87" s="217" t="str">
        <f>E9</f>
        <v>8 - Vedlejší a ostatní ná...</v>
      </c>
      <c r="F87" s="234"/>
      <c r="G87" s="234"/>
      <c r="H87" s="234"/>
      <c r="L87" s="32"/>
    </row>
    <row r="88" spans="2:12" s="1" customFormat="1" ht="7" customHeight="1">
      <c r="B88" s="32"/>
      <c r="L88" s="32"/>
    </row>
    <row r="89" spans="2:12" s="1" customFormat="1" ht="12" customHeight="1">
      <c r="B89" s="32"/>
      <c r="C89" s="27" t="s">
        <v>18</v>
      </c>
      <c r="F89" s="25" t="str">
        <f>F12</f>
        <v xml:space="preserve"> </v>
      </c>
      <c r="I89" s="27" t="s">
        <v>20</v>
      </c>
      <c r="J89" s="52" t="str">
        <f>IF(J12="","",J12)</f>
        <v>24. 8. 2023</v>
      </c>
      <c r="L89" s="32"/>
    </row>
    <row r="90" spans="2:12" s="1" customFormat="1" ht="7" customHeight="1">
      <c r="B90" s="32"/>
      <c r="L90" s="32"/>
    </row>
    <row r="91" spans="2:12" s="1" customFormat="1" ht="15.15" customHeight="1">
      <c r="B91" s="32"/>
      <c r="C91" s="27" t="s">
        <v>22</v>
      </c>
      <c r="F91" s="25" t="str">
        <f>E15</f>
        <v>Oblastní galerie Vysočiny v Jihlavě</v>
      </c>
      <c r="I91" s="27" t="s">
        <v>27</v>
      </c>
      <c r="J91" s="30" t="str">
        <f>E21</f>
        <v>Atelier Tsunami s.r.o.</v>
      </c>
      <c r="L91" s="32"/>
    </row>
    <row r="92" spans="2:12" s="1" customFormat="1" ht="15.15" customHeight="1">
      <c r="B92" s="32"/>
      <c r="C92" s="27" t="s">
        <v>1574</v>
      </c>
      <c r="F92" s="25" t="str">
        <f>IF(E18="","",E18)</f>
        <v>Vyplň údaj</v>
      </c>
      <c r="I92" s="27" t="s">
        <v>30</v>
      </c>
      <c r="J92" s="30" t="str">
        <f>E24</f>
        <v xml:space="preserve"> </v>
      </c>
      <c r="L92" s="32"/>
    </row>
    <row r="93" spans="2:12" s="1" customFormat="1" ht="10.25" customHeight="1">
      <c r="B93" s="32"/>
      <c r="L93" s="32"/>
    </row>
    <row r="94" spans="2:12" s="1" customFormat="1" ht="29.25" customHeight="1">
      <c r="B94" s="32"/>
      <c r="C94" s="101" t="s">
        <v>99</v>
      </c>
      <c r="D94" s="93"/>
      <c r="E94" s="93"/>
      <c r="F94" s="93"/>
      <c r="G94" s="93"/>
      <c r="H94" s="93"/>
      <c r="I94" s="93"/>
      <c r="J94" s="102" t="s">
        <v>100</v>
      </c>
      <c r="K94" s="93"/>
      <c r="L94" s="32"/>
    </row>
    <row r="95" spans="2:12" s="1" customFormat="1" ht="10.25" customHeight="1">
      <c r="B95" s="32"/>
      <c r="L95" s="32"/>
    </row>
    <row r="96" spans="2:47" s="1" customFormat="1" ht="22.75" customHeight="1">
      <c r="B96" s="32"/>
      <c r="C96" s="103" t="s">
        <v>101</v>
      </c>
      <c r="J96" s="66">
        <f>J121</f>
        <v>0</v>
      </c>
      <c r="L96" s="32"/>
      <c r="AU96" s="17" t="s">
        <v>102</v>
      </c>
    </row>
    <row r="97" spans="2:12" s="8" customFormat="1" ht="25" customHeight="1">
      <c r="B97" s="104"/>
      <c r="D97" s="105" t="s">
        <v>1545</v>
      </c>
      <c r="E97" s="106"/>
      <c r="F97" s="106"/>
      <c r="G97" s="106"/>
      <c r="H97" s="106"/>
      <c r="I97" s="106"/>
      <c r="J97" s="107">
        <f>J122</f>
        <v>0</v>
      </c>
      <c r="L97" s="104"/>
    </row>
    <row r="98" spans="2:12" s="9" customFormat="1" ht="19.9" customHeight="1">
      <c r="B98" s="108"/>
      <c r="D98" s="109" t="s">
        <v>1546</v>
      </c>
      <c r="E98" s="110"/>
      <c r="F98" s="110"/>
      <c r="G98" s="110"/>
      <c r="H98" s="110"/>
      <c r="I98" s="110"/>
      <c r="J98" s="111">
        <f>J123</f>
        <v>0</v>
      </c>
      <c r="L98" s="108"/>
    </row>
    <row r="99" spans="2:12" s="9" customFormat="1" ht="19.9" customHeight="1">
      <c r="B99" s="108"/>
      <c r="D99" s="109" t="s">
        <v>1547</v>
      </c>
      <c r="E99" s="110"/>
      <c r="F99" s="110"/>
      <c r="G99" s="110"/>
      <c r="H99" s="110"/>
      <c r="I99" s="110"/>
      <c r="J99" s="111">
        <f>J125</f>
        <v>0</v>
      </c>
      <c r="L99" s="108"/>
    </row>
    <row r="100" spans="2:12" s="9" customFormat="1" ht="19.9" customHeight="1">
      <c r="B100" s="108"/>
      <c r="D100" s="109" t="s">
        <v>1548</v>
      </c>
      <c r="E100" s="110"/>
      <c r="F100" s="110"/>
      <c r="G100" s="110"/>
      <c r="H100" s="110"/>
      <c r="I100" s="110"/>
      <c r="J100" s="111">
        <f>J127</f>
        <v>0</v>
      </c>
      <c r="L100" s="108"/>
    </row>
    <row r="101" spans="2:12" s="9" customFormat="1" ht="19.9" customHeight="1">
      <c r="B101" s="108"/>
      <c r="D101" s="109" t="s">
        <v>1549</v>
      </c>
      <c r="E101" s="110"/>
      <c r="F101" s="110"/>
      <c r="G101" s="110"/>
      <c r="H101" s="110"/>
      <c r="I101" s="110"/>
      <c r="J101" s="111">
        <f>J129</f>
        <v>0</v>
      </c>
      <c r="L101" s="108"/>
    </row>
    <row r="102" spans="2:12" s="1" customFormat="1" ht="21.75" customHeight="1">
      <c r="B102" s="32"/>
      <c r="L102" s="32"/>
    </row>
    <row r="103" spans="2:12" s="1" customFormat="1" ht="7" customHeight="1">
      <c r="B103" s="44"/>
      <c r="C103" s="45"/>
      <c r="D103" s="45"/>
      <c r="E103" s="45"/>
      <c r="F103" s="45"/>
      <c r="G103" s="45"/>
      <c r="H103" s="45"/>
      <c r="I103" s="45"/>
      <c r="J103" s="45"/>
      <c r="K103" s="45"/>
      <c r="L103" s="32"/>
    </row>
    <row r="107" spans="2:12" s="1" customFormat="1" ht="7" customHeight="1">
      <c r="B107" s="46"/>
      <c r="C107" s="47"/>
      <c r="D107" s="47"/>
      <c r="E107" s="47"/>
      <c r="F107" s="47"/>
      <c r="G107" s="47"/>
      <c r="H107" s="47"/>
      <c r="I107" s="47"/>
      <c r="J107" s="47"/>
      <c r="K107" s="47"/>
      <c r="L107" s="32"/>
    </row>
    <row r="108" spans="2:12" s="1" customFormat="1" ht="25" customHeight="1">
      <c r="B108" s="32"/>
      <c r="C108" s="21" t="s">
        <v>126</v>
      </c>
      <c r="L108" s="32"/>
    </row>
    <row r="109" spans="2:12" s="1" customFormat="1" ht="7" customHeight="1">
      <c r="B109" s="32"/>
      <c r="L109" s="32"/>
    </row>
    <row r="110" spans="2:12" s="1" customFormat="1" ht="12" customHeight="1">
      <c r="B110" s="32"/>
      <c r="C110" s="27" t="s">
        <v>15</v>
      </c>
      <c r="L110" s="32"/>
    </row>
    <row r="111" spans="2:12" s="1" customFormat="1" ht="26.25" customHeight="1">
      <c r="B111" s="32"/>
      <c r="E111" s="235" t="str">
        <f>E7</f>
        <v xml:space="preserve">Revitalizace prostor OGV, objekt Masarykovo náměstí 24, Jihlava </v>
      </c>
      <c r="F111" s="236"/>
      <c r="G111" s="236"/>
      <c r="H111" s="236"/>
      <c r="L111" s="32"/>
    </row>
    <row r="112" spans="2:12" s="1" customFormat="1" ht="12" customHeight="1">
      <c r="B112" s="32"/>
      <c r="C112" s="27" t="s">
        <v>96</v>
      </c>
      <c r="L112" s="32"/>
    </row>
    <row r="113" spans="2:12" s="1" customFormat="1" ht="16.5" customHeight="1">
      <c r="B113" s="32"/>
      <c r="E113" s="217" t="str">
        <f>E9</f>
        <v>8 - Vedlejší a ostatní ná...</v>
      </c>
      <c r="F113" s="234"/>
      <c r="G113" s="234"/>
      <c r="H113" s="234"/>
      <c r="L113" s="32"/>
    </row>
    <row r="114" spans="2:12" s="1" customFormat="1" ht="7" customHeight="1">
      <c r="B114" s="32"/>
      <c r="L114" s="32"/>
    </row>
    <row r="115" spans="2:12" s="1" customFormat="1" ht="12" customHeight="1">
      <c r="B115" s="32"/>
      <c r="C115" s="27" t="s">
        <v>18</v>
      </c>
      <c r="F115" s="25" t="str">
        <f>F12</f>
        <v xml:space="preserve"> </v>
      </c>
      <c r="I115" s="27" t="s">
        <v>20</v>
      </c>
      <c r="J115" s="52" t="str">
        <f>IF(J12="","",J12)</f>
        <v>24. 8. 2023</v>
      </c>
      <c r="L115" s="32"/>
    </row>
    <row r="116" spans="2:12" s="1" customFormat="1" ht="7" customHeight="1">
      <c r="B116" s="32"/>
      <c r="L116" s="32"/>
    </row>
    <row r="117" spans="2:12" s="1" customFormat="1" ht="15.15" customHeight="1">
      <c r="B117" s="32"/>
      <c r="C117" s="27" t="s">
        <v>22</v>
      </c>
      <c r="F117" s="25" t="str">
        <f>E15</f>
        <v>Oblastní galerie Vysočiny v Jihlavě</v>
      </c>
      <c r="I117" s="27" t="s">
        <v>27</v>
      </c>
      <c r="J117" s="30" t="str">
        <f>E21</f>
        <v>Atelier Tsunami s.r.o.</v>
      </c>
      <c r="L117" s="32"/>
    </row>
    <row r="118" spans="2:12" s="1" customFormat="1" ht="15.15" customHeight="1">
      <c r="B118" s="32"/>
      <c r="C118" s="27" t="s">
        <v>1574</v>
      </c>
      <c r="F118" s="25" t="str">
        <f>IF(E18="","",E18)</f>
        <v>Vyplň údaj</v>
      </c>
      <c r="I118" s="27" t="s">
        <v>30</v>
      </c>
      <c r="J118" s="30" t="str">
        <f>E24</f>
        <v xml:space="preserve"> </v>
      </c>
      <c r="L118" s="32"/>
    </row>
    <row r="119" spans="2:12" s="1" customFormat="1" ht="10.25" customHeight="1">
      <c r="B119" s="32"/>
      <c r="L119" s="32"/>
    </row>
    <row r="120" spans="2:20" s="10" customFormat="1" ht="29.25" customHeight="1">
      <c r="B120" s="112"/>
      <c r="C120" s="113" t="s">
        <v>127</v>
      </c>
      <c r="D120" s="114" t="s">
        <v>55</v>
      </c>
      <c r="E120" s="114" t="s">
        <v>51</v>
      </c>
      <c r="F120" s="114" t="s">
        <v>52</v>
      </c>
      <c r="G120" s="114" t="s">
        <v>128</v>
      </c>
      <c r="H120" s="114" t="s">
        <v>129</v>
      </c>
      <c r="I120" s="114" t="s">
        <v>130</v>
      </c>
      <c r="J120" s="115" t="s">
        <v>100</v>
      </c>
      <c r="K120" s="116" t="s">
        <v>131</v>
      </c>
      <c r="L120" s="112"/>
      <c r="M120" s="59" t="s">
        <v>1</v>
      </c>
      <c r="N120" s="60" t="s">
        <v>36</v>
      </c>
      <c r="O120" s="60" t="s">
        <v>132</v>
      </c>
      <c r="P120" s="60" t="s">
        <v>133</v>
      </c>
      <c r="Q120" s="60" t="s">
        <v>134</v>
      </c>
      <c r="R120" s="60" t="s">
        <v>135</v>
      </c>
      <c r="S120" s="60" t="s">
        <v>136</v>
      </c>
      <c r="T120" s="61" t="s">
        <v>137</v>
      </c>
    </row>
    <row r="121" spans="2:63" s="1" customFormat="1" ht="22.75" customHeight="1">
      <c r="B121" s="32"/>
      <c r="C121" s="64" t="s">
        <v>138</v>
      </c>
      <c r="J121" s="117">
        <f>BK121</f>
        <v>0</v>
      </c>
      <c r="L121" s="32"/>
      <c r="M121" s="62"/>
      <c r="N121" s="53"/>
      <c r="O121" s="53"/>
      <c r="P121" s="118">
        <f>P122</f>
        <v>0</v>
      </c>
      <c r="Q121" s="53"/>
      <c r="R121" s="118">
        <f>R122</f>
        <v>0</v>
      </c>
      <c r="S121" s="53"/>
      <c r="T121" s="119">
        <f>T122</f>
        <v>0</v>
      </c>
      <c r="AT121" s="17" t="s">
        <v>69</v>
      </c>
      <c r="AU121" s="17" t="s">
        <v>102</v>
      </c>
      <c r="BK121" s="120">
        <f>BK122</f>
        <v>0</v>
      </c>
    </row>
    <row r="122" spans="2:63" s="11" customFormat="1" ht="25.9" customHeight="1">
      <c r="B122" s="121"/>
      <c r="D122" s="122" t="s">
        <v>69</v>
      </c>
      <c r="E122" s="123" t="s">
        <v>1550</v>
      </c>
      <c r="F122" s="123" t="s">
        <v>1551</v>
      </c>
      <c r="I122" s="124"/>
      <c r="J122" s="125">
        <f>BK122</f>
        <v>0</v>
      </c>
      <c r="L122" s="121"/>
      <c r="M122" s="126"/>
      <c r="P122" s="127">
        <f>P123+P125+P127+P129</f>
        <v>0</v>
      </c>
      <c r="R122" s="127">
        <f>R123+R125+R127+R129</f>
        <v>0</v>
      </c>
      <c r="T122" s="128">
        <f>T123+T125+T127+T129</f>
        <v>0</v>
      </c>
      <c r="AR122" s="122" t="s">
        <v>85</v>
      </c>
      <c r="AT122" s="129" t="s">
        <v>69</v>
      </c>
      <c r="AU122" s="129" t="s">
        <v>70</v>
      </c>
      <c r="AY122" s="122" t="s">
        <v>141</v>
      </c>
      <c r="BK122" s="130">
        <f>BK123+BK125+BK127+BK129</f>
        <v>0</v>
      </c>
    </row>
    <row r="123" spans="2:63" s="11" customFormat="1" ht="22.75" customHeight="1">
      <c r="B123" s="121"/>
      <c r="D123" s="122" t="s">
        <v>69</v>
      </c>
      <c r="E123" s="131" t="s">
        <v>1552</v>
      </c>
      <c r="F123" s="131" t="s">
        <v>1553</v>
      </c>
      <c r="I123" s="124"/>
      <c r="J123" s="132">
        <f>BK123</f>
        <v>0</v>
      </c>
      <c r="L123" s="121"/>
      <c r="M123" s="126"/>
      <c r="P123" s="127">
        <f>P124</f>
        <v>0</v>
      </c>
      <c r="R123" s="127">
        <f>R124</f>
        <v>0</v>
      </c>
      <c r="T123" s="128">
        <f>T124</f>
        <v>0</v>
      </c>
      <c r="AR123" s="122" t="s">
        <v>85</v>
      </c>
      <c r="AT123" s="129" t="s">
        <v>69</v>
      </c>
      <c r="AU123" s="129" t="s">
        <v>74</v>
      </c>
      <c r="AY123" s="122" t="s">
        <v>141</v>
      </c>
      <c r="BK123" s="130">
        <f>BK124</f>
        <v>0</v>
      </c>
    </row>
    <row r="124" spans="2:65" s="1" customFormat="1" ht="16.5" customHeight="1">
      <c r="B124" s="133"/>
      <c r="C124" s="134" t="s">
        <v>74</v>
      </c>
      <c r="D124" s="134" t="s">
        <v>143</v>
      </c>
      <c r="E124" s="135" t="s">
        <v>1554</v>
      </c>
      <c r="F124" s="136" t="s">
        <v>1553</v>
      </c>
      <c r="G124" s="137" t="s">
        <v>662</v>
      </c>
      <c r="H124" s="138">
        <v>1</v>
      </c>
      <c r="I124" s="139"/>
      <c r="J124" s="140">
        <f>ROUND(I124*H124,2)</f>
        <v>0</v>
      </c>
      <c r="K124" s="141"/>
      <c r="L124" s="32"/>
      <c r="M124" s="142" t="s">
        <v>1</v>
      </c>
      <c r="N124" s="143" t="s">
        <v>37</v>
      </c>
      <c r="P124" s="144">
        <f>O124*H124</f>
        <v>0</v>
      </c>
      <c r="Q124" s="144">
        <v>0</v>
      </c>
      <c r="R124" s="144">
        <f>Q124*H124</f>
        <v>0</v>
      </c>
      <c r="S124" s="144">
        <v>0</v>
      </c>
      <c r="T124" s="145">
        <f>S124*H124</f>
        <v>0</v>
      </c>
      <c r="AR124" s="146" t="s">
        <v>82</v>
      </c>
      <c r="AT124" s="146" t="s">
        <v>143</v>
      </c>
      <c r="AU124" s="146" t="s">
        <v>78</v>
      </c>
      <c r="AY124" s="17" t="s">
        <v>141</v>
      </c>
      <c r="BE124" s="147">
        <f>IF(N124="základní",J124,0)</f>
        <v>0</v>
      </c>
      <c r="BF124" s="147">
        <f>IF(N124="snížená",J124,0)</f>
        <v>0</v>
      </c>
      <c r="BG124" s="147">
        <f>IF(N124="zákl. přenesená",J124,0)</f>
        <v>0</v>
      </c>
      <c r="BH124" s="147">
        <f>IF(N124="sníž. přenesená",J124,0)</f>
        <v>0</v>
      </c>
      <c r="BI124" s="147">
        <f>IF(N124="nulová",J124,0)</f>
        <v>0</v>
      </c>
      <c r="BJ124" s="17" t="s">
        <v>74</v>
      </c>
      <c r="BK124" s="147">
        <f>ROUND(I124*H124,2)</f>
        <v>0</v>
      </c>
      <c r="BL124" s="17" t="s">
        <v>82</v>
      </c>
      <c r="BM124" s="146" t="s">
        <v>78</v>
      </c>
    </row>
    <row r="125" spans="2:63" s="11" customFormat="1" ht="22.75" customHeight="1">
      <c r="B125" s="121"/>
      <c r="D125" s="122" t="s">
        <v>69</v>
      </c>
      <c r="E125" s="131" t="s">
        <v>1555</v>
      </c>
      <c r="F125" s="131" t="s">
        <v>1556</v>
      </c>
      <c r="I125" s="124"/>
      <c r="J125" s="132">
        <f>BK125</f>
        <v>0</v>
      </c>
      <c r="L125" s="121"/>
      <c r="M125" s="126"/>
      <c r="P125" s="127">
        <f>P126</f>
        <v>0</v>
      </c>
      <c r="R125" s="127">
        <f>R126</f>
        <v>0</v>
      </c>
      <c r="T125" s="128">
        <f>T126</f>
        <v>0</v>
      </c>
      <c r="AR125" s="122" t="s">
        <v>85</v>
      </c>
      <c r="AT125" s="129" t="s">
        <v>69</v>
      </c>
      <c r="AU125" s="129" t="s">
        <v>74</v>
      </c>
      <c r="AY125" s="122" t="s">
        <v>141</v>
      </c>
      <c r="BK125" s="130">
        <f>BK126</f>
        <v>0</v>
      </c>
    </row>
    <row r="126" spans="2:65" s="1" customFormat="1" ht="16.5" customHeight="1">
      <c r="B126" s="133"/>
      <c r="C126" s="134" t="s">
        <v>78</v>
      </c>
      <c r="D126" s="134" t="s">
        <v>143</v>
      </c>
      <c r="E126" s="135" t="s">
        <v>1557</v>
      </c>
      <c r="F126" s="136" t="s">
        <v>1556</v>
      </c>
      <c r="G126" s="137" t="s">
        <v>662</v>
      </c>
      <c r="H126" s="138">
        <v>1</v>
      </c>
      <c r="I126" s="139"/>
      <c r="J126" s="140">
        <f>ROUND(I126*H126,2)</f>
        <v>0</v>
      </c>
      <c r="K126" s="141"/>
      <c r="L126" s="32"/>
      <c r="M126" s="142" t="s">
        <v>1</v>
      </c>
      <c r="N126" s="143" t="s">
        <v>37</v>
      </c>
      <c r="P126" s="144">
        <f>O126*H126</f>
        <v>0</v>
      </c>
      <c r="Q126" s="144">
        <v>0</v>
      </c>
      <c r="R126" s="144">
        <f>Q126*H126</f>
        <v>0</v>
      </c>
      <c r="S126" s="144">
        <v>0</v>
      </c>
      <c r="T126" s="145">
        <f>S126*H126</f>
        <v>0</v>
      </c>
      <c r="AR126" s="146" t="s">
        <v>82</v>
      </c>
      <c r="AT126" s="146" t="s">
        <v>143</v>
      </c>
      <c r="AU126" s="146" t="s">
        <v>78</v>
      </c>
      <c r="AY126" s="17" t="s">
        <v>141</v>
      </c>
      <c r="BE126" s="147">
        <f>IF(N126="základní",J126,0)</f>
        <v>0</v>
      </c>
      <c r="BF126" s="147">
        <f>IF(N126="snížená",J126,0)</f>
        <v>0</v>
      </c>
      <c r="BG126" s="147">
        <f>IF(N126="zákl. přenesená",J126,0)</f>
        <v>0</v>
      </c>
      <c r="BH126" s="147">
        <f>IF(N126="sníž. přenesená",J126,0)</f>
        <v>0</v>
      </c>
      <c r="BI126" s="147">
        <f>IF(N126="nulová",J126,0)</f>
        <v>0</v>
      </c>
      <c r="BJ126" s="17" t="s">
        <v>74</v>
      </c>
      <c r="BK126" s="147">
        <f>ROUND(I126*H126,2)</f>
        <v>0</v>
      </c>
      <c r="BL126" s="17" t="s">
        <v>82</v>
      </c>
      <c r="BM126" s="146" t="s">
        <v>82</v>
      </c>
    </row>
    <row r="127" spans="2:63" s="11" customFormat="1" ht="22.75" customHeight="1">
      <c r="B127" s="121"/>
      <c r="D127" s="122" t="s">
        <v>69</v>
      </c>
      <c r="E127" s="131" t="s">
        <v>1558</v>
      </c>
      <c r="F127" s="131" t="s">
        <v>1559</v>
      </c>
      <c r="I127" s="124"/>
      <c r="J127" s="132">
        <f>BK127</f>
        <v>0</v>
      </c>
      <c r="L127" s="121"/>
      <c r="M127" s="126"/>
      <c r="P127" s="127">
        <f>P128</f>
        <v>0</v>
      </c>
      <c r="R127" s="127">
        <f>R128</f>
        <v>0</v>
      </c>
      <c r="T127" s="128">
        <f>T128</f>
        <v>0</v>
      </c>
      <c r="AR127" s="122" t="s">
        <v>85</v>
      </c>
      <c r="AT127" s="129" t="s">
        <v>69</v>
      </c>
      <c r="AU127" s="129" t="s">
        <v>74</v>
      </c>
      <c r="AY127" s="122" t="s">
        <v>141</v>
      </c>
      <c r="BK127" s="130">
        <f>BK128</f>
        <v>0</v>
      </c>
    </row>
    <row r="128" spans="2:65" s="1" customFormat="1" ht="16.5" customHeight="1">
      <c r="B128" s="133"/>
      <c r="C128" s="134" t="s">
        <v>81</v>
      </c>
      <c r="D128" s="134" t="s">
        <v>143</v>
      </c>
      <c r="E128" s="135" t="s">
        <v>1560</v>
      </c>
      <c r="F128" s="136" t="s">
        <v>1561</v>
      </c>
      <c r="G128" s="137" t="s">
        <v>662</v>
      </c>
      <c r="H128" s="138">
        <v>1</v>
      </c>
      <c r="I128" s="139"/>
      <c r="J128" s="140">
        <f>ROUND(I128*H128,2)</f>
        <v>0</v>
      </c>
      <c r="K128" s="141"/>
      <c r="L128" s="32"/>
      <c r="M128" s="142" t="s">
        <v>1</v>
      </c>
      <c r="N128" s="143" t="s">
        <v>37</v>
      </c>
      <c r="P128" s="144">
        <f>O128*H128</f>
        <v>0</v>
      </c>
      <c r="Q128" s="144">
        <v>0</v>
      </c>
      <c r="R128" s="144">
        <f>Q128*H128</f>
        <v>0</v>
      </c>
      <c r="S128" s="144">
        <v>0</v>
      </c>
      <c r="T128" s="145">
        <f>S128*H128</f>
        <v>0</v>
      </c>
      <c r="AR128" s="146" t="s">
        <v>82</v>
      </c>
      <c r="AT128" s="146" t="s">
        <v>143</v>
      </c>
      <c r="AU128" s="146" t="s">
        <v>78</v>
      </c>
      <c r="AY128" s="17" t="s">
        <v>141</v>
      </c>
      <c r="BE128" s="147">
        <f>IF(N128="základní",J128,0)</f>
        <v>0</v>
      </c>
      <c r="BF128" s="147">
        <f>IF(N128="snížená",J128,0)</f>
        <v>0</v>
      </c>
      <c r="BG128" s="147">
        <f>IF(N128="zákl. přenesená",J128,0)</f>
        <v>0</v>
      </c>
      <c r="BH128" s="147">
        <f>IF(N128="sníž. přenesená",J128,0)</f>
        <v>0</v>
      </c>
      <c r="BI128" s="147">
        <f>IF(N128="nulová",J128,0)</f>
        <v>0</v>
      </c>
      <c r="BJ128" s="17" t="s">
        <v>74</v>
      </c>
      <c r="BK128" s="147">
        <f>ROUND(I128*H128,2)</f>
        <v>0</v>
      </c>
      <c r="BL128" s="17" t="s">
        <v>82</v>
      </c>
      <c r="BM128" s="146" t="s">
        <v>86</v>
      </c>
    </row>
    <row r="129" spans="2:63" s="11" customFormat="1" ht="22.75" customHeight="1">
      <c r="B129" s="121"/>
      <c r="D129" s="122" t="s">
        <v>69</v>
      </c>
      <c r="E129" s="131" t="s">
        <v>1562</v>
      </c>
      <c r="F129" s="131" t="s">
        <v>1563</v>
      </c>
      <c r="I129" s="124"/>
      <c r="J129" s="132">
        <f>BK129</f>
        <v>0</v>
      </c>
      <c r="L129" s="121"/>
      <c r="M129" s="126"/>
      <c r="P129" s="127">
        <f>P130</f>
        <v>0</v>
      </c>
      <c r="R129" s="127">
        <f>R130</f>
        <v>0</v>
      </c>
      <c r="T129" s="128">
        <f>T130</f>
        <v>0</v>
      </c>
      <c r="AR129" s="122" t="s">
        <v>85</v>
      </c>
      <c r="AT129" s="129" t="s">
        <v>69</v>
      </c>
      <c r="AU129" s="129" t="s">
        <v>74</v>
      </c>
      <c r="AY129" s="122" t="s">
        <v>141</v>
      </c>
      <c r="BK129" s="130">
        <f>BK130</f>
        <v>0</v>
      </c>
    </row>
    <row r="130" spans="2:65" s="1" customFormat="1" ht="16.5" customHeight="1">
      <c r="B130" s="133"/>
      <c r="C130" s="134" t="s">
        <v>82</v>
      </c>
      <c r="D130" s="134" t="s">
        <v>143</v>
      </c>
      <c r="E130" s="135" t="s">
        <v>1564</v>
      </c>
      <c r="F130" s="136" t="s">
        <v>1565</v>
      </c>
      <c r="G130" s="137" t="s">
        <v>662</v>
      </c>
      <c r="H130" s="138">
        <v>1</v>
      </c>
      <c r="I130" s="139"/>
      <c r="J130" s="140">
        <f>ROUND(I130*H130,2)</f>
        <v>0</v>
      </c>
      <c r="K130" s="141"/>
      <c r="L130" s="32"/>
      <c r="M130" s="190" t="s">
        <v>1</v>
      </c>
      <c r="N130" s="191" t="s">
        <v>37</v>
      </c>
      <c r="O130" s="192"/>
      <c r="P130" s="193">
        <f>O130*H130</f>
        <v>0</v>
      </c>
      <c r="Q130" s="193">
        <v>0</v>
      </c>
      <c r="R130" s="193">
        <f>Q130*H130</f>
        <v>0</v>
      </c>
      <c r="S130" s="193">
        <v>0</v>
      </c>
      <c r="T130" s="194">
        <f>S130*H130</f>
        <v>0</v>
      </c>
      <c r="AR130" s="146" t="s">
        <v>82</v>
      </c>
      <c r="AT130" s="146" t="s">
        <v>143</v>
      </c>
      <c r="AU130" s="146" t="s">
        <v>78</v>
      </c>
      <c r="AY130" s="17" t="s">
        <v>141</v>
      </c>
      <c r="BE130" s="147">
        <f>IF(N130="základní",J130,0)</f>
        <v>0</v>
      </c>
      <c r="BF130" s="147">
        <f>IF(N130="snížená",J130,0)</f>
        <v>0</v>
      </c>
      <c r="BG130" s="147">
        <f>IF(N130="zákl. přenesená",J130,0)</f>
        <v>0</v>
      </c>
      <c r="BH130" s="147">
        <f>IF(N130="sníž. přenesená",J130,0)</f>
        <v>0</v>
      </c>
      <c r="BI130" s="147">
        <f>IF(N130="nulová",J130,0)</f>
        <v>0</v>
      </c>
      <c r="BJ130" s="17" t="s">
        <v>74</v>
      </c>
      <c r="BK130" s="147">
        <f>ROUND(I130*H130,2)</f>
        <v>0</v>
      </c>
      <c r="BL130" s="17" t="s">
        <v>82</v>
      </c>
      <c r="BM130" s="146" t="s">
        <v>92</v>
      </c>
    </row>
    <row r="131" spans="2:12" s="1" customFormat="1" ht="7" customHeight="1">
      <c r="B131" s="44"/>
      <c r="C131" s="45"/>
      <c r="D131" s="45"/>
      <c r="E131" s="45"/>
      <c r="F131" s="45"/>
      <c r="G131" s="45"/>
      <c r="H131" s="45"/>
      <c r="I131" s="45"/>
      <c r="J131" s="45"/>
      <c r="K131" s="45"/>
      <c r="L131" s="32"/>
    </row>
  </sheetData>
  <autoFilter ref="C120:K130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P599\eva</dc:creator>
  <cp:keywords/>
  <dc:description/>
  <cp:lastModifiedBy>Bena Marek</cp:lastModifiedBy>
  <dcterms:created xsi:type="dcterms:W3CDTF">2023-08-24T12:32:34Z</dcterms:created>
  <dcterms:modified xsi:type="dcterms:W3CDTF">2024-03-19T18:03:14Z</dcterms:modified>
  <cp:category/>
  <cp:version/>
  <cp:contentType/>
  <cp:contentStatus/>
</cp:coreProperties>
</file>