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Pr_c_1_Cenova_nabidka" sheetId="1" r:id="rId1"/>
    <sheet name="List2" sheetId="2" r:id="rId2"/>
    <sheet name="List3" sheetId="3" r:id="rId3"/>
  </sheets>
  <definedNames>
    <definedName name="_xlnm.Print_Area" localSheetId="0">'Pr_c_1_Cenova_nabidka'!$A$1:$X$49</definedName>
  </definedNames>
  <calcPr fullCalcOnLoad="1"/>
</workbook>
</file>

<file path=xl/comments1.xml><?xml version="1.0" encoding="utf-8"?>
<comments xmlns="http://schemas.openxmlformats.org/spreadsheetml/2006/main">
  <authors>
    <author>Chladov? Monika</author>
  </authors>
  <commentList>
    <comment ref="Y20" authorId="0">
      <text>
        <r>
          <rPr>
            <sz val="9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= cena, která bude uvedna do </t>
        </r>
        <r>
          <rPr>
            <b/>
            <sz val="10"/>
            <rFont val="Tahoma"/>
            <family val="2"/>
          </rPr>
          <t>KRYCÍHO LISTU</t>
        </r>
        <r>
          <rPr>
            <sz val="10"/>
            <rFont val="Tahoma"/>
            <family val="2"/>
          </rPr>
          <t xml:space="preserve"> jako 
</t>
        </r>
        <r>
          <rPr>
            <b/>
            <sz val="10"/>
            <rFont val="Tahoma"/>
            <family val="2"/>
          </rPr>
          <t>Celková nabídková cena v Kč bez DPH</t>
        </r>
        <r>
          <rPr>
            <sz val="10"/>
            <rFont val="Tahoma"/>
            <family val="2"/>
          </rPr>
          <t xml:space="preserve">
= celková předpokládaná spotřeba reagencií a náklady na analyzátory za 4 roky v Kč bez DPH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<sst xmlns="http://schemas.openxmlformats.org/spreadsheetml/2006/main" count="133" uniqueCount="96">
  <si>
    <t xml:space="preserve">Pol. č. </t>
  </si>
  <si>
    <t>Druh vyšetření</t>
  </si>
  <si>
    <t>Kat. nebo obj. číslo</t>
  </si>
  <si>
    <t>Exspirační využitelnost balení (v %)</t>
  </si>
  <si>
    <t>Nabídková cena reagencií bez DPH (Kč/balení)</t>
  </si>
  <si>
    <t>Doplňkový materiál specifický bez DPH celkem (Kč/rok)</t>
  </si>
  <si>
    <t>Doplňkový materiál nespecifický bez DPH celkem (Kč/rok)</t>
  </si>
  <si>
    <t>Sazba DPH%</t>
  </si>
  <si>
    <t>Přímá spotřeba balení</t>
  </si>
  <si>
    <t>Exspirační spotřeba balení (ks/rok)</t>
  </si>
  <si>
    <t>Celková spotřeba balení (ks/rok)</t>
  </si>
  <si>
    <t>Cena za reagencie za 1 analýzu (Kč bez DPH)</t>
  </si>
  <si>
    <t>Celkové náklady na reagencie (Kč bez DPH/rok)</t>
  </si>
  <si>
    <t>Celkové doplňkové náklady (Kč bez DPH/rok)</t>
  </si>
  <si>
    <t>Celkové provozní náklady (Kč bez DPH/ rok)</t>
  </si>
  <si>
    <t>Reagenční souprava (obch. název)</t>
  </si>
  <si>
    <t>Nominální počet vyšetření     z balení</t>
  </si>
  <si>
    <t>Celkem</t>
  </si>
  <si>
    <t>Sloupec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</si>
  <si>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</si>
  <si>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</si>
  <si>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</si>
  <si>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</si>
  <si>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</si>
  <si>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</si>
  <si>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</si>
  <si>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</si>
  <si>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</si>
  <si>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</si>
  <si>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</si>
  <si>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</si>
  <si>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</si>
  <si>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</si>
  <si>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</si>
  <si>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</si>
  <si>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</si>
  <si>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</si>
  <si>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</si>
  <si>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</si>
  <si>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</si>
  <si>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</si>
  <si>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Vzorec výpočtu</t>
  </si>
  <si>
    <t>xxx</t>
  </si>
  <si>
    <t>Cena doplňkového materiálu na         1 analýzu (Kč bez DPH)</t>
  </si>
  <si>
    <t>17+19</t>
  </si>
  <si>
    <t>Celková cena za 1 analýzu         (Kč s DPH)</t>
  </si>
  <si>
    <t>Celkové provozní náklady                (Kč s DPH/rok)</t>
  </si>
  <si>
    <t>Celková cena za 1 analýzu          (Kč bez DPH)</t>
  </si>
  <si>
    <t>Členění provozních nákladů</t>
  </si>
  <si>
    <t>1) REAGENČNÍ NÁKLADY</t>
  </si>
  <si>
    <t>2) DOPLŇKOVÉ NÁKLADY</t>
  </si>
  <si>
    <t>• ve vztahu k velikosti balení k jeho časové exspiraci před vypotřebováním (skladovací exspirace)</t>
  </si>
  <si>
    <t>• k nižší exspirační využitelnosti balení, a to po založení "na palubu přístroje" (tj. expirace reagencie v analyzátoru po otevření reagencie).</t>
  </si>
  <si>
    <t>• nosiče vzorku (alikvotní zkumavky využívané v rámci systému, reakční kyvety apod.)</t>
  </si>
  <si>
    <t>• spotřebu materiálu na kalibrace</t>
  </si>
  <si>
    <t xml:space="preserve">jsou náklady na doplňkový materiál (tzv. nespecifický a specifický); jde o nepřímou část provozních nákladů, kterou tvoří ceny za další materiál spotřebovávaný v rámci provozu zařízení, tzn.,náklady přistupující navíc k provozním nákladům na reagenci pro jednotlivé druhy vyšetření. Jedná se např. o: </t>
  </si>
  <si>
    <t>Doplňkové náklady v rámci přílohy č. 1 tvoří součet dvou podskupin; jde o:</t>
  </si>
  <si>
    <t>NESPECIFICKÉ NÁKLADY - materiálové vstupy, které vstupují obecně do provozu zařízení a promítají se tedy do nákladů všech druhů vyšetření (rozpočítají se do všech druhů vyšetření podílem počtu vyšetření jednotlivých druhů na celkovém počtu vyšetření)</t>
  </si>
  <si>
    <t>SPECIFICKÉ NÁKLADY - materiálové vstupy, které do provozu zařízení vstupují specificky pouze v souvislosti s určitým druhem vyšetření, ale nejsou přímo reagenciemi spotřebovanými na provedení konkrétního vyšetření vzorku pacienta</t>
  </si>
  <si>
    <t>16+18</t>
  </si>
  <si>
    <t>23.</t>
  </si>
  <si>
    <t>2/7</t>
  </si>
  <si>
    <t>13-(13*8)</t>
  </si>
  <si>
    <t>9*15</t>
  </si>
  <si>
    <t>16/2</t>
  </si>
  <si>
    <t>10+11</t>
  </si>
  <si>
    <t>18/2</t>
  </si>
  <si>
    <t>20+(20*12)</t>
  </si>
  <si>
    <t>21+(21*12)</t>
  </si>
  <si>
    <t>»uchazeč vyplní zeleně označená pole (v tabulce jsou předem nastaveny vzorce pro výpočty)</t>
  </si>
  <si>
    <t xml:space="preserve">Pokyny pro vyplnění tabulky: </t>
  </si>
  <si>
    <r>
      <t xml:space="preserve">jsou náklady, tvořící část provozních nákladů, vyplývající z ceny reagencií přímo jedinečně vstupujících do jednotlivých vyšetření. V rámci reagenčních nákladů je nutné kalkulovat(viz sloupec </t>
    </r>
    <r>
      <rPr>
        <sz val="11"/>
        <rFont val="Calibri"/>
        <family val="2"/>
      </rPr>
      <t>8</t>
    </r>
    <r>
      <rPr>
        <sz val="11"/>
        <rFont val="Calibri"/>
        <family val="2"/>
      </rPr>
      <t xml:space="preserve"> "Exspirační využitelnost balení") s odhadem časového rozložení (periodicity) prováděných vyšetření (podle uvedených počtů vyšetření), které může vést u málo frekventovaných druhů vyšetření : </t>
    </r>
  </si>
  <si>
    <r>
      <t xml:space="preserve">• spotřebu materiálu na interní kontrolu kvality, intervaly a počty </t>
    </r>
    <r>
      <rPr>
        <sz val="11"/>
        <rFont val="Calibri"/>
        <family val="2"/>
      </rPr>
      <t>koncentračních</t>
    </r>
    <r>
      <rPr>
        <sz val="11"/>
        <rFont val="Calibri"/>
        <family val="2"/>
      </rPr>
      <t xml:space="preserve"> hladin interních kontrol kvality u jednotlivých metod </t>
    </r>
  </si>
  <si>
    <r>
      <t xml:space="preserve">• spotřebu materiálu na </t>
    </r>
    <r>
      <rPr>
        <sz val="11"/>
        <rFont val="Calibri"/>
        <family val="2"/>
      </rPr>
      <t xml:space="preserve">promývání </t>
    </r>
    <r>
      <rPr>
        <sz val="11"/>
        <rFont val="Calibri"/>
        <family val="2"/>
      </rPr>
      <t>systému, diluenty a další,</t>
    </r>
  </si>
  <si>
    <r>
      <t xml:space="preserve">• spotřebu uživatelsky měněných dílů s omezenou životností: </t>
    </r>
    <r>
      <rPr>
        <sz val="11"/>
        <rFont val="Calibri"/>
        <family val="2"/>
      </rPr>
      <t>např. halogenové lampy, filtry, pipetovací jehly a další periodicky uživatelsky měněný nespecifický materiál</t>
    </r>
  </si>
  <si>
    <t>0</t>
  </si>
  <si>
    <t>Předpokládaný počet za 1 rok</t>
  </si>
  <si>
    <t>Předpokládaný počet za 4 roky</t>
  </si>
  <si>
    <t>* Celkové doplňkové náklady jsou součtem nespecifických a specifických nákladů</t>
  </si>
  <si>
    <t xml:space="preserve"> </t>
  </si>
  <si>
    <t>KO + NRBC</t>
  </si>
  <si>
    <t>KO</t>
  </si>
  <si>
    <t>KO+DIFF</t>
  </si>
  <si>
    <t>KO+DIFF+NRBC</t>
  </si>
  <si>
    <t>KO+DIFF+NRBC+RET</t>
  </si>
  <si>
    <t>KO+DIFF+NRBC+PLT+F</t>
  </si>
  <si>
    <t>BF</t>
  </si>
  <si>
    <t>RBC Pack</t>
  </si>
  <si>
    <t>PLT Pack</t>
  </si>
  <si>
    <t>RBC Pack + Res.Cells</t>
  </si>
  <si>
    <t>PLT Pack + Res.Cells</t>
  </si>
  <si>
    <t>Celkové provozní náklady (Kč bez DPH/ 4roky)</t>
  </si>
  <si>
    <t>24.</t>
  </si>
  <si>
    <t>16*4</t>
  </si>
  <si>
    <t>Přehled požadovaných vyšetření a kalkulace jejich materiálového zajištění - podklady pro hodnocení</t>
  </si>
  <si>
    <t>příloha č.1 b VÝZVY a SMLOUVY - reagenice a spotření materiál_tabulka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</si>
</sst>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u val="single"/>
      <sz val="11"/>
      <name val="Calibri"/>
      <family val="2"/>
    </font>
    <font>
      <i/>
      <sz val="11"/>
      <name val="Calibri"/>
      <family val="2"/>
    </font>
    <font>
      <sz val="9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49" fontId="3" fillId="18" borderId="18" xfId="0" applyNumberFormat="1" applyFont="1" applyFill="1" applyBorder="1" applyAlignment="1">
      <alignment horizontal="center" vertical="center" wrapText="1"/>
    </xf>
    <xf numFmtId="49" fontId="5" fillId="18" borderId="26" xfId="0" applyNumberFormat="1" applyFont="1" applyFill="1" applyBorder="1" applyAlignment="1">
      <alignment horizontal="center" vertical="center" wrapText="1"/>
    </xf>
    <xf numFmtId="4" fontId="6" fillId="18" borderId="27" xfId="0" applyNumberFormat="1" applyFont="1" applyFill="1" applyBorder="1" applyAlignment="1">
      <alignment horizontal="right" vertical="center" indent="1"/>
    </xf>
    <xf numFmtId="4" fontId="0" fillId="0" borderId="28" xfId="0" applyNumberFormat="1" applyBorder="1" applyAlignment="1">
      <alignment horizontal="right" vertical="center" wrapText="1" indent="1"/>
    </xf>
    <xf numFmtId="164" fontId="0" fillId="0" borderId="10" xfId="0" applyNumberFormat="1" applyBorder="1" applyAlignment="1">
      <alignment horizontal="right" vertical="center" indent="1"/>
    </xf>
    <xf numFmtId="164" fontId="0" fillId="0" borderId="29" xfId="0" applyNumberFormat="1" applyBorder="1" applyAlignment="1">
      <alignment horizontal="right" vertical="center" indent="1"/>
    </xf>
    <xf numFmtId="4" fontId="0" fillId="33" borderId="12" xfId="0" applyNumberFormat="1" applyFill="1" applyBorder="1" applyAlignment="1">
      <alignment horizontal="right" vertical="center" indent="1"/>
    </xf>
    <xf numFmtId="4" fontId="0" fillId="0" borderId="28" xfId="0" applyNumberFormat="1" applyBorder="1" applyAlignment="1">
      <alignment horizontal="right" vertical="center" indent="1"/>
    </xf>
    <xf numFmtId="4" fontId="0" fillId="0" borderId="27" xfId="0" applyNumberFormat="1" applyBorder="1" applyAlignment="1">
      <alignment horizontal="right" vertical="center" indent="1"/>
    </xf>
    <xf numFmtId="4" fontId="0" fillId="18" borderId="10" xfId="0" applyNumberFormat="1" applyFill="1" applyBorder="1" applyAlignment="1">
      <alignment horizontal="right" vertical="center" indent="1"/>
    </xf>
    <xf numFmtId="4" fontId="0" fillId="33" borderId="10" xfId="0" applyNumberFormat="1" applyFill="1" applyBorder="1" applyAlignment="1">
      <alignment horizontal="right" vertical="center" wrapText="1" indent="1"/>
    </xf>
    <xf numFmtId="3" fontId="0" fillId="0" borderId="30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0" fillId="0" borderId="30" xfId="0" applyNumberFormat="1" applyBorder="1" applyAlignment="1">
      <alignment horizontal="right" vertical="center" indent="1"/>
    </xf>
    <xf numFmtId="4" fontId="0" fillId="33" borderId="31" xfId="0" applyNumberFormat="1" applyFill="1" applyBorder="1" applyAlignment="1">
      <alignment horizontal="right" vertical="center" indent="1"/>
    </xf>
    <xf numFmtId="4" fontId="0" fillId="33" borderId="30" xfId="0" applyNumberFormat="1" applyFill="1" applyBorder="1" applyAlignment="1">
      <alignment horizontal="right" vertical="center" wrapText="1" indent="1"/>
    </xf>
    <xf numFmtId="4" fontId="0" fillId="18" borderId="30" xfId="0" applyNumberFormat="1" applyFill="1" applyBorder="1" applyAlignment="1">
      <alignment horizontal="right" vertical="center" indent="1"/>
    </xf>
    <xf numFmtId="4" fontId="0" fillId="0" borderId="32" xfId="0" applyNumberFormat="1" applyBorder="1" applyAlignment="1">
      <alignment horizontal="center" vertical="center" wrapText="1"/>
    </xf>
    <xf numFmtId="4" fontId="6" fillId="18" borderId="33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4" fontId="0" fillId="33" borderId="11" xfId="0" applyNumberFormat="1" applyFill="1" applyBorder="1" applyAlignment="1">
      <alignment horizontal="right" vertical="center" indent="1"/>
    </xf>
    <xf numFmtId="4" fontId="0" fillId="0" borderId="11" xfId="0" applyNumberFormat="1" applyBorder="1" applyAlignment="1">
      <alignment horizontal="right" vertical="center" indent="1"/>
    </xf>
    <xf numFmtId="4" fontId="0" fillId="18" borderId="11" xfId="0" applyNumberFormat="1" applyFill="1" applyBorder="1" applyAlignment="1">
      <alignment horizontal="right" vertical="center" indent="1"/>
    </xf>
    <xf numFmtId="4" fontId="6" fillId="18" borderId="11" xfId="0" applyNumberFormat="1" applyFont="1" applyFill="1" applyBorder="1" applyAlignment="1">
      <alignment horizontal="right" vertical="center" indent="1"/>
    </xf>
    <xf numFmtId="4" fontId="0" fillId="33" borderId="11" xfId="0" applyNumberFormat="1" applyFill="1" applyBorder="1" applyAlignment="1">
      <alignment horizontal="right" vertical="center" wrapText="1" indent="1"/>
    </xf>
    <xf numFmtId="4" fontId="0" fillId="0" borderId="11" xfId="0" applyNumberFormat="1" applyBorder="1" applyAlignment="1">
      <alignment horizontal="right" vertical="center" wrapText="1" inden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9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right" vertical="center" indent="1"/>
      <protection locked="0"/>
    </xf>
    <xf numFmtId="49" fontId="0" fillId="34" borderId="11" xfId="0" applyNumberFormat="1" applyFill="1" applyBorder="1" applyAlignment="1" applyProtection="1">
      <alignment vertical="center"/>
      <protection locked="0"/>
    </xf>
    <xf numFmtId="9" fontId="0" fillId="34" borderId="11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4" fontId="0" fillId="34" borderId="11" xfId="0" applyNumberFormat="1" applyFill="1" applyBorder="1" applyAlignment="1" applyProtection="1">
      <alignment horizontal="right" vertical="center" indent="1"/>
      <protection locked="0"/>
    </xf>
    <xf numFmtId="0" fontId="31" fillId="35" borderId="0" xfId="0" applyFont="1" applyFill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 wrapText="1"/>
    </xf>
    <xf numFmtId="49" fontId="3" fillId="14" borderId="18" xfId="0" applyNumberFormat="1" applyFont="1" applyFill="1" applyBorder="1" applyAlignment="1">
      <alignment horizontal="center" vertical="center" wrapText="1"/>
    </xf>
    <xf numFmtId="4" fontId="0" fillId="14" borderId="10" xfId="0" applyNumberFormat="1" applyFill="1" applyBorder="1" applyAlignment="1">
      <alignment horizontal="right" vertical="center" indent="1"/>
    </xf>
    <xf numFmtId="4" fontId="0" fillId="14" borderId="30" xfId="0" applyNumberFormat="1" applyFill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5" zoomScaleNormal="75" zoomScalePageLayoutView="0" workbookViewId="0" topLeftCell="A1">
      <selection activeCell="E2" sqref="E2"/>
    </sheetView>
  </sheetViews>
  <sheetFormatPr defaultColWidth="9.140625" defaultRowHeight="15"/>
  <cols>
    <col min="1" max="1" width="8.57421875" style="2" customWidth="1"/>
    <col min="2" max="2" width="21.28125" style="2" customWidth="1"/>
    <col min="3" max="3" width="8.421875" style="2" customWidth="1"/>
    <col min="4" max="4" width="8.57421875" style="2" customWidth="1"/>
    <col min="5" max="5" width="14.421875" style="2" customWidth="1"/>
    <col min="6" max="6" width="12.8515625" style="2" customWidth="1"/>
    <col min="7" max="7" width="12.421875" style="2" customWidth="1"/>
    <col min="8" max="8" width="10.28125" style="2" customWidth="1"/>
    <col min="9" max="9" width="11.8515625" style="2" customWidth="1"/>
    <col min="10" max="10" width="14.00390625" style="2" customWidth="1"/>
    <col min="11" max="11" width="14.7109375" style="2" customWidth="1"/>
    <col min="12" max="12" width="14.8515625" style="2" customWidth="1"/>
    <col min="13" max="13" width="8.421875" style="2" customWidth="1"/>
    <col min="14" max="14" width="10.28125" style="2" customWidth="1"/>
    <col min="15" max="15" width="10.57421875" style="2" customWidth="1"/>
    <col min="16" max="16" width="11.140625" style="2" customWidth="1"/>
    <col min="17" max="17" width="15.421875" style="2" customWidth="1"/>
    <col min="18" max="18" width="11.00390625" style="2" customWidth="1"/>
    <col min="19" max="19" width="13.28125" style="2" customWidth="1"/>
    <col min="20" max="20" width="13.8515625" style="2" customWidth="1"/>
    <col min="21" max="21" width="16.140625" style="2" customWidth="1"/>
    <col min="22" max="22" width="15.28125" style="2" customWidth="1"/>
    <col min="23" max="23" width="17.00390625" style="2" customWidth="1"/>
    <col min="24" max="24" width="14.28125" style="2" customWidth="1"/>
    <col min="25" max="25" width="18.8515625" style="2" customWidth="1"/>
    <col min="26" max="26" width="16.140625" style="2" customWidth="1"/>
    <col min="27" max="16384" width="9.140625" style="2" customWidth="1"/>
  </cols>
  <sheetData>
    <row r="1" spans="1:7" ht="15">
      <c r="A1" s="2" t="s">
        <v>79</v>
      </c>
      <c r="B1" s="84" t="s">
        <v>95</v>
      </c>
      <c r="C1" s="93"/>
      <c r="D1" s="93"/>
      <c r="E1" s="93"/>
      <c r="F1" s="93"/>
      <c r="G1" s="93"/>
    </row>
    <row r="2" ht="15"/>
    <row r="3" ht="15"/>
    <row r="4" spans="1:24" ht="18.75">
      <c r="A4" s="99" t="s">
        <v>94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ht="15.75" thickBot="1"/>
    <row r="6" spans="1:25" s="13" customFormat="1" ht="24" customHeight="1">
      <c r="A6" s="14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  <c r="K6" s="15" t="s">
        <v>28</v>
      </c>
      <c r="L6" s="15" t="s">
        <v>29</v>
      </c>
      <c r="M6" s="15" t="s">
        <v>30</v>
      </c>
      <c r="N6" s="15" t="s">
        <v>31</v>
      </c>
      <c r="O6" s="15" t="s">
        <v>32</v>
      </c>
      <c r="P6" s="26" t="s">
        <v>33</v>
      </c>
      <c r="Q6" s="29" t="s">
        <v>34</v>
      </c>
      <c r="R6" s="16" t="s">
        <v>35</v>
      </c>
      <c r="S6" s="29" t="s">
        <v>36</v>
      </c>
      <c r="T6" s="32" t="s">
        <v>37</v>
      </c>
      <c r="U6" s="35" t="s">
        <v>38</v>
      </c>
      <c r="V6" s="36" t="s">
        <v>39</v>
      </c>
      <c r="W6" s="23" t="s">
        <v>40</v>
      </c>
      <c r="X6" s="16" t="s">
        <v>60</v>
      </c>
      <c r="Y6" s="88" t="s">
        <v>92</v>
      </c>
    </row>
    <row r="7" spans="1:25" s="1" customFormat="1" ht="74.25" customHeight="1">
      <c r="A7" s="17" t="s">
        <v>0</v>
      </c>
      <c r="B7" s="12" t="s">
        <v>1</v>
      </c>
      <c r="C7" s="12" t="s">
        <v>76</v>
      </c>
      <c r="D7" s="12" t="s">
        <v>77</v>
      </c>
      <c r="E7" s="12" t="s">
        <v>42</v>
      </c>
      <c r="F7" s="12" t="s">
        <v>15</v>
      </c>
      <c r="G7" s="12" t="s">
        <v>2</v>
      </c>
      <c r="H7" s="12" t="s">
        <v>16</v>
      </c>
      <c r="I7" s="12" t="s">
        <v>3</v>
      </c>
      <c r="J7" s="12" t="s">
        <v>4</v>
      </c>
      <c r="K7" s="12" t="s">
        <v>5</v>
      </c>
      <c r="L7" s="12" t="s">
        <v>6</v>
      </c>
      <c r="M7" s="12" t="s">
        <v>7</v>
      </c>
      <c r="N7" s="12" t="s">
        <v>8</v>
      </c>
      <c r="O7" s="12" t="s">
        <v>9</v>
      </c>
      <c r="P7" s="27" t="s">
        <v>10</v>
      </c>
      <c r="Q7" s="30" t="s">
        <v>12</v>
      </c>
      <c r="R7" s="18" t="s">
        <v>11</v>
      </c>
      <c r="S7" s="30" t="s">
        <v>13</v>
      </c>
      <c r="T7" s="33" t="s">
        <v>43</v>
      </c>
      <c r="U7" s="37" t="s">
        <v>14</v>
      </c>
      <c r="V7" s="38" t="s">
        <v>47</v>
      </c>
      <c r="W7" s="24" t="s">
        <v>46</v>
      </c>
      <c r="X7" s="18" t="s">
        <v>45</v>
      </c>
      <c r="Y7" s="89" t="s">
        <v>91</v>
      </c>
    </row>
    <row r="8" spans="1:25" s="22" customFormat="1" ht="24.75" customHeight="1" thickBot="1">
      <c r="A8" s="20" t="s">
        <v>41</v>
      </c>
      <c r="B8" s="19" t="s">
        <v>42</v>
      </c>
      <c r="C8" s="19" t="s">
        <v>42</v>
      </c>
      <c r="D8" s="19" t="s">
        <v>42</v>
      </c>
      <c r="E8" s="19" t="s">
        <v>42</v>
      </c>
      <c r="F8" s="19" t="s">
        <v>42</v>
      </c>
      <c r="G8" s="19" t="s">
        <v>42</v>
      </c>
      <c r="H8" s="19" t="s">
        <v>42</v>
      </c>
      <c r="I8" s="19" t="s">
        <v>42</v>
      </c>
      <c r="J8" s="19" t="s">
        <v>42</v>
      </c>
      <c r="K8" s="19" t="s">
        <v>42</v>
      </c>
      <c r="L8" s="19" t="s">
        <v>42</v>
      </c>
      <c r="M8" s="19" t="s">
        <v>42</v>
      </c>
      <c r="N8" s="19" t="s">
        <v>61</v>
      </c>
      <c r="O8" s="19" t="s">
        <v>62</v>
      </c>
      <c r="P8" s="28" t="s">
        <v>75</v>
      </c>
      <c r="Q8" s="31" t="s">
        <v>63</v>
      </c>
      <c r="R8" s="21" t="s">
        <v>64</v>
      </c>
      <c r="S8" s="31" t="s">
        <v>65</v>
      </c>
      <c r="T8" s="34" t="s">
        <v>66</v>
      </c>
      <c r="U8" s="39" t="s">
        <v>59</v>
      </c>
      <c r="V8" s="40" t="s">
        <v>44</v>
      </c>
      <c r="W8" s="25" t="s">
        <v>67</v>
      </c>
      <c r="X8" s="21" t="s">
        <v>68</v>
      </c>
      <c r="Y8" s="90" t="s">
        <v>93</v>
      </c>
    </row>
    <row r="9" spans="1:25" ht="24.75" customHeight="1" thickTop="1">
      <c r="A9" s="9">
        <v>1</v>
      </c>
      <c r="B9" s="3" t="s">
        <v>80</v>
      </c>
      <c r="C9" s="4">
        <v>16500</v>
      </c>
      <c r="D9" s="4">
        <f>C9*4</f>
        <v>66000</v>
      </c>
      <c r="E9" s="5" t="s">
        <v>42</v>
      </c>
      <c r="F9" s="76"/>
      <c r="G9" s="76"/>
      <c r="H9" s="77">
        <v>0</v>
      </c>
      <c r="I9" s="78">
        <v>0</v>
      </c>
      <c r="J9" s="79">
        <v>0</v>
      </c>
      <c r="K9" s="79">
        <v>0</v>
      </c>
      <c r="L9" s="79">
        <v>0</v>
      </c>
      <c r="M9" s="81">
        <v>0</v>
      </c>
      <c r="N9" s="43" t="e">
        <f aca="true" t="shared" si="0" ref="N9:N19">C9/H9</f>
        <v>#DIV/0!</v>
      </c>
      <c r="O9" s="43" t="e">
        <f>(N9-(N9*I9))</f>
        <v>#DIV/0!</v>
      </c>
      <c r="P9" s="44" t="e">
        <f>N9+O9</f>
        <v>#DIV/0!</v>
      </c>
      <c r="Q9" s="45" t="e">
        <f>J9*P9</f>
        <v>#DIV/0!</v>
      </c>
      <c r="R9" s="46" t="e">
        <f aca="true" t="shared" si="1" ref="R9:R19">Q9/C9</f>
        <v>#DIV/0!</v>
      </c>
      <c r="S9" s="45">
        <f>K9+L9</f>
        <v>0</v>
      </c>
      <c r="T9" s="47">
        <f>S9/C9</f>
        <v>0</v>
      </c>
      <c r="U9" s="48" t="e">
        <f>Q9+S9</f>
        <v>#DIV/0!</v>
      </c>
      <c r="V9" s="41" t="e">
        <f>R9+T9</f>
        <v>#DIV/0!</v>
      </c>
      <c r="W9" s="49" t="e">
        <f aca="true" t="shared" si="2" ref="W9:W19">U9+(U9*M9)</f>
        <v>#DIV/0!</v>
      </c>
      <c r="X9" s="42" t="e">
        <f>V9+(V9*M9)</f>
        <v>#DIV/0!</v>
      </c>
      <c r="Y9" s="91" t="e">
        <f>U9*4</f>
        <v>#DIV/0!</v>
      </c>
    </row>
    <row r="10" spans="1:25" ht="15">
      <c r="A10" s="10">
        <v>2</v>
      </c>
      <c r="B10" s="6" t="s">
        <v>81</v>
      </c>
      <c r="C10" s="7">
        <v>3000</v>
      </c>
      <c r="D10" s="4">
        <f>C10*4</f>
        <v>12000</v>
      </c>
      <c r="E10" s="8" t="s">
        <v>42</v>
      </c>
      <c r="F10" s="80"/>
      <c r="G10" s="80"/>
      <c r="H10" s="77">
        <v>0</v>
      </c>
      <c r="I10" s="78">
        <v>0</v>
      </c>
      <c r="J10" s="79">
        <v>0</v>
      </c>
      <c r="K10" s="79">
        <v>0</v>
      </c>
      <c r="L10" s="79">
        <v>0</v>
      </c>
      <c r="M10" s="81">
        <v>0</v>
      </c>
      <c r="N10" s="43" t="e">
        <f t="shared" si="0"/>
        <v>#DIV/0!</v>
      </c>
      <c r="O10" s="43" t="e">
        <f aca="true" t="shared" si="3" ref="O10:O19">(N10-(N10*I10))</f>
        <v>#DIV/0!</v>
      </c>
      <c r="P10" s="44" t="e">
        <f aca="true" t="shared" si="4" ref="P10:P19">N10+O10</f>
        <v>#DIV/0!</v>
      </c>
      <c r="Q10" s="45" t="e">
        <f aca="true" t="shared" si="5" ref="Q10:Q19">J10*P10</f>
        <v>#DIV/0!</v>
      </c>
      <c r="R10" s="46" t="e">
        <f t="shared" si="1"/>
        <v>#DIV/0!</v>
      </c>
      <c r="S10" s="45">
        <f aca="true" t="shared" si="6" ref="S10:S19">K10+L10</f>
        <v>0</v>
      </c>
      <c r="T10" s="47">
        <f aca="true" t="shared" si="7" ref="T10:T19">(K10+L10)/C10</f>
        <v>0</v>
      </c>
      <c r="U10" s="48" t="e">
        <f aca="true" t="shared" si="8" ref="U10:U19">Q10+S10</f>
        <v>#DIV/0!</v>
      </c>
      <c r="V10" s="41" t="e">
        <f aca="true" t="shared" si="9" ref="V10:V19">R10+T10</f>
        <v>#DIV/0!</v>
      </c>
      <c r="W10" s="49" t="e">
        <f t="shared" si="2"/>
        <v>#DIV/0!</v>
      </c>
      <c r="X10" s="42" t="e">
        <f aca="true" t="shared" si="10" ref="X10:X19">V10+(V10*M10)</f>
        <v>#DIV/0!</v>
      </c>
      <c r="Y10" s="91" t="e">
        <f aca="true" t="shared" si="11" ref="Y10:Y19">U10*4</f>
        <v>#DIV/0!</v>
      </c>
    </row>
    <row r="11" spans="1:25" ht="15">
      <c r="A11" s="10">
        <v>3</v>
      </c>
      <c r="B11" s="6" t="s">
        <v>82</v>
      </c>
      <c r="C11" s="7">
        <v>2300</v>
      </c>
      <c r="D11" s="4">
        <f aca="true" t="shared" si="12" ref="D11:D16">C11*4</f>
        <v>9200</v>
      </c>
      <c r="E11" s="8" t="s">
        <v>42</v>
      </c>
      <c r="F11" s="80"/>
      <c r="G11" s="80"/>
      <c r="H11" s="77">
        <v>0</v>
      </c>
      <c r="I11" s="78">
        <v>0</v>
      </c>
      <c r="J11" s="79">
        <v>0</v>
      </c>
      <c r="K11" s="79">
        <v>0</v>
      </c>
      <c r="L11" s="79">
        <v>0</v>
      </c>
      <c r="M11" s="81">
        <v>0</v>
      </c>
      <c r="N11" s="43" t="e">
        <f t="shared" si="0"/>
        <v>#DIV/0!</v>
      </c>
      <c r="O11" s="43" t="e">
        <f t="shared" si="3"/>
        <v>#DIV/0!</v>
      </c>
      <c r="P11" s="44" t="e">
        <f t="shared" si="4"/>
        <v>#DIV/0!</v>
      </c>
      <c r="Q11" s="45" t="e">
        <f t="shared" si="5"/>
        <v>#DIV/0!</v>
      </c>
      <c r="R11" s="46" t="e">
        <f t="shared" si="1"/>
        <v>#DIV/0!</v>
      </c>
      <c r="S11" s="45">
        <f t="shared" si="6"/>
        <v>0</v>
      </c>
      <c r="T11" s="47">
        <f t="shared" si="7"/>
        <v>0</v>
      </c>
      <c r="U11" s="48" t="e">
        <f t="shared" si="8"/>
        <v>#DIV/0!</v>
      </c>
      <c r="V11" s="41" t="e">
        <f t="shared" si="9"/>
        <v>#DIV/0!</v>
      </c>
      <c r="W11" s="49" t="e">
        <f t="shared" si="2"/>
        <v>#DIV/0!</v>
      </c>
      <c r="X11" s="42" t="e">
        <f t="shared" si="10"/>
        <v>#DIV/0!</v>
      </c>
      <c r="Y11" s="91" t="e">
        <f t="shared" si="11"/>
        <v>#DIV/0!</v>
      </c>
    </row>
    <row r="12" spans="1:25" ht="15">
      <c r="A12" s="10">
        <v>4</v>
      </c>
      <c r="B12" s="6" t="s">
        <v>83</v>
      </c>
      <c r="C12" s="7">
        <v>36500</v>
      </c>
      <c r="D12" s="4">
        <f t="shared" si="12"/>
        <v>146000</v>
      </c>
      <c r="E12" s="8" t="s">
        <v>42</v>
      </c>
      <c r="F12" s="80"/>
      <c r="G12" s="80"/>
      <c r="H12" s="77">
        <v>0</v>
      </c>
      <c r="I12" s="78">
        <v>0</v>
      </c>
      <c r="J12" s="79">
        <v>0</v>
      </c>
      <c r="K12" s="79">
        <v>0</v>
      </c>
      <c r="L12" s="79">
        <v>0</v>
      </c>
      <c r="M12" s="81">
        <v>0</v>
      </c>
      <c r="N12" s="43" t="e">
        <f t="shared" si="0"/>
        <v>#DIV/0!</v>
      </c>
      <c r="O12" s="43" t="e">
        <f t="shared" si="3"/>
        <v>#DIV/0!</v>
      </c>
      <c r="P12" s="44" t="e">
        <f t="shared" si="4"/>
        <v>#DIV/0!</v>
      </c>
      <c r="Q12" s="45" t="e">
        <f t="shared" si="5"/>
        <v>#DIV/0!</v>
      </c>
      <c r="R12" s="46" t="e">
        <f t="shared" si="1"/>
        <v>#DIV/0!</v>
      </c>
      <c r="S12" s="45">
        <f t="shared" si="6"/>
        <v>0</v>
      </c>
      <c r="T12" s="47">
        <f t="shared" si="7"/>
        <v>0</v>
      </c>
      <c r="U12" s="48" t="e">
        <f t="shared" si="8"/>
        <v>#DIV/0!</v>
      </c>
      <c r="V12" s="41" t="e">
        <f t="shared" si="9"/>
        <v>#DIV/0!</v>
      </c>
      <c r="W12" s="49" t="e">
        <f t="shared" si="2"/>
        <v>#DIV/0!</v>
      </c>
      <c r="X12" s="42" t="e">
        <f t="shared" si="10"/>
        <v>#DIV/0!</v>
      </c>
      <c r="Y12" s="91" t="e">
        <f t="shared" si="11"/>
        <v>#DIV/0!</v>
      </c>
    </row>
    <row r="13" spans="1:25" ht="15">
      <c r="A13" s="10">
        <v>5</v>
      </c>
      <c r="B13" s="6" t="s">
        <v>84</v>
      </c>
      <c r="C13" s="7">
        <v>1000</v>
      </c>
      <c r="D13" s="4">
        <f t="shared" si="12"/>
        <v>4000</v>
      </c>
      <c r="E13" s="8" t="s">
        <v>42</v>
      </c>
      <c r="F13" s="80"/>
      <c r="G13" s="80"/>
      <c r="H13" s="77">
        <v>0</v>
      </c>
      <c r="I13" s="78">
        <v>0</v>
      </c>
      <c r="J13" s="79">
        <v>0</v>
      </c>
      <c r="K13" s="79">
        <v>0</v>
      </c>
      <c r="L13" s="79">
        <v>0</v>
      </c>
      <c r="M13" s="81">
        <v>0</v>
      </c>
      <c r="N13" s="43" t="e">
        <f t="shared" si="0"/>
        <v>#DIV/0!</v>
      </c>
      <c r="O13" s="43" t="e">
        <f t="shared" si="3"/>
        <v>#DIV/0!</v>
      </c>
      <c r="P13" s="44" t="e">
        <f t="shared" si="4"/>
        <v>#DIV/0!</v>
      </c>
      <c r="Q13" s="45" t="e">
        <f t="shared" si="5"/>
        <v>#DIV/0!</v>
      </c>
      <c r="R13" s="46" t="e">
        <f t="shared" si="1"/>
        <v>#DIV/0!</v>
      </c>
      <c r="S13" s="45">
        <f t="shared" si="6"/>
        <v>0</v>
      </c>
      <c r="T13" s="47">
        <f t="shared" si="7"/>
        <v>0</v>
      </c>
      <c r="U13" s="48" t="e">
        <f t="shared" si="8"/>
        <v>#DIV/0!</v>
      </c>
      <c r="V13" s="41" t="e">
        <f t="shared" si="9"/>
        <v>#DIV/0!</v>
      </c>
      <c r="W13" s="49" t="e">
        <f t="shared" si="2"/>
        <v>#DIV/0!</v>
      </c>
      <c r="X13" s="42" t="e">
        <f t="shared" si="10"/>
        <v>#DIV/0!</v>
      </c>
      <c r="Y13" s="91" t="e">
        <f t="shared" si="11"/>
        <v>#DIV/0!</v>
      </c>
    </row>
    <row r="14" spans="1:25" ht="15">
      <c r="A14" s="10">
        <v>6</v>
      </c>
      <c r="B14" s="6" t="s">
        <v>85</v>
      </c>
      <c r="C14" s="7">
        <v>750</v>
      </c>
      <c r="D14" s="4">
        <f t="shared" si="12"/>
        <v>3000</v>
      </c>
      <c r="E14" s="8" t="s">
        <v>42</v>
      </c>
      <c r="F14" s="80"/>
      <c r="G14" s="80"/>
      <c r="H14" s="77">
        <v>0</v>
      </c>
      <c r="I14" s="78">
        <v>0</v>
      </c>
      <c r="J14" s="79">
        <v>0</v>
      </c>
      <c r="K14" s="79">
        <v>0</v>
      </c>
      <c r="L14" s="79">
        <v>0</v>
      </c>
      <c r="M14" s="81">
        <v>0</v>
      </c>
      <c r="N14" s="43" t="e">
        <f t="shared" si="0"/>
        <v>#DIV/0!</v>
      </c>
      <c r="O14" s="43" t="e">
        <f t="shared" si="3"/>
        <v>#DIV/0!</v>
      </c>
      <c r="P14" s="44" t="e">
        <f t="shared" si="4"/>
        <v>#DIV/0!</v>
      </c>
      <c r="Q14" s="45" t="e">
        <f t="shared" si="5"/>
        <v>#DIV/0!</v>
      </c>
      <c r="R14" s="46" t="e">
        <f t="shared" si="1"/>
        <v>#DIV/0!</v>
      </c>
      <c r="S14" s="45">
        <f t="shared" si="6"/>
        <v>0</v>
      </c>
      <c r="T14" s="47">
        <f t="shared" si="7"/>
        <v>0</v>
      </c>
      <c r="U14" s="48" t="e">
        <f t="shared" si="8"/>
        <v>#DIV/0!</v>
      </c>
      <c r="V14" s="41" t="e">
        <f t="shared" si="9"/>
        <v>#DIV/0!</v>
      </c>
      <c r="W14" s="49" t="e">
        <f t="shared" si="2"/>
        <v>#DIV/0!</v>
      </c>
      <c r="X14" s="42" t="e">
        <f t="shared" si="10"/>
        <v>#DIV/0!</v>
      </c>
      <c r="Y14" s="91" t="e">
        <f t="shared" si="11"/>
        <v>#DIV/0!</v>
      </c>
    </row>
    <row r="15" spans="1:25" ht="15">
      <c r="A15" s="10">
        <v>7</v>
      </c>
      <c r="B15" s="6" t="s">
        <v>86</v>
      </c>
      <c r="C15" s="7">
        <v>100</v>
      </c>
      <c r="D15" s="4">
        <f t="shared" si="12"/>
        <v>400</v>
      </c>
      <c r="E15" s="8" t="s">
        <v>42</v>
      </c>
      <c r="F15" s="80"/>
      <c r="G15" s="80"/>
      <c r="H15" s="77">
        <v>0</v>
      </c>
      <c r="I15" s="78">
        <v>0</v>
      </c>
      <c r="J15" s="79">
        <v>0</v>
      </c>
      <c r="K15" s="79">
        <v>0</v>
      </c>
      <c r="L15" s="79">
        <v>0</v>
      </c>
      <c r="M15" s="81">
        <v>0</v>
      </c>
      <c r="N15" s="43" t="e">
        <f t="shared" si="0"/>
        <v>#DIV/0!</v>
      </c>
      <c r="O15" s="43" t="e">
        <f t="shared" si="3"/>
        <v>#DIV/0!</v>
      </c>
      <c r="P15" s="44" t="e">
        <f t="shared" si="4"/>
        <v>#DIV/0!</v>
      </c>
      <c r="Q15" s="45" t="e">
        <f t="shared" si="5"/>
        <v>#DIV/0!</v>
      </c>
      <c r="R15" s="46" t="e">
        <f t="shared" si="1"/>
        <v>#DIV/0!</v>
      </c>
      <c r="S15" s="45">
        <f t="shared" si="6"/>
        <v>0</v>
      </c>
      <c r="T15" s="47">
        <f t="shared" si="7"/>
        <v>0</v>
      </c>
      <c r="U15" s="48" t="e">
        <f t="shared" si="8"/>
        <v>#DIV/0!</v>
      </c>
      <c r="V15" s="41" t="e">
        <f t="shared" si="9"/>
        <v>#DIV/0!</v>
      </c>
      <c r="W15" s="49" t="e">
        <f t="shared" si="2"/>
        <v>#DIV/0!</v>
      </c>
      <c r="X15" s="42" t="e">
        <f t="shared" si="10"/>
        <v>#DIV/0!</v>
      </c>
      <c r="Y15" s="91" t="e">
        <f t="shared" si="11"/>
        <v>#DIV/0!</v>
      </c>
    </row>
    <row r="16" spans="1:25" ht="15">
      <c r="A16" s="8">
        <v>8</v>
      </c>
      <c r="B16" s="70" t="s">
        <v>87</v>
      </c>
      <c r="C16" s="7">
        <v>10</v>
      </c>
      <c r="D16" s="7">
        <f t="shared" si="12"/>
        <v>40</v>
      </c>
      <c r="E16" s="8" t="s">
        <v>42</v>
      </c>
      <c r="F16" s="80"/>
      <c r="G16" s="80"/>
      <c r="H16" s="82">
        <v>0</v>
      </c>
      <c r="I16" s="81">
        <v>0</v>
      </c>
      <c r="J16" s="83">
        <v>0</v>
      </c>
      <c r="K16" s="83">
        <v>0</v>
      </c>
      <c r="L16" s="83">
        <v>0</v>
      </c>
      <c r="M16" s="81">
        <v>0</v>
      </c>
      <c r="N16" s="63" t="e">
        <f t="shared" si="0"/>
        <v>#DIV/0!</v>
      </c>
      <c r="O16" s="63" t="e">
        <f t="shared" si="3"/>
        <v>#DIV/0!</v>
      </c>
      <c r="P16" s="63" t="e">
        <f t="shared" si="4"/>
        <v>#DIV/0!</v>
      </c>
      <c r="Q16" s="64" t="e">
        <f t="shared" si="5"/>
        <v>#DIV/0!</v>
      </c>
      <c r="R16" s="65" t="e">
        <f t="shared" si="1"/>
        <v>#DIV/0!</v>
      </c>
      <c r="S16" s="64">
        <f t="shared" si="6"/>
        <v>0</v>
      </c>
      <c r="T16" s="65">
        <f t="shared" si="7"/>
        <v>0</v>
      </c>
      <c r="U16" s="66" t="e">
        <f t="shared" si="8"/>
        <v>#DIV/0!</v>
      </c>
      <c r="V16" s="67" t="e">
        <f t="shared" si="9"/>
        <v>#DIV/0!</v>
      </c>
      <c r="W16" s="68" t="e">
        <f t="shared" si="2"/>
        <v>#DIV/0!</v>
      </c>
      <c r="X16" s="69" t="e">
        <f t="shared" si="10"/>
        <v>#DIV/0!</v>
      </c>
      <c r="Y16" s="91" t="e">
        <f t="shared" si="11"/>
        <v>#DIV/0!</v>
      </c>
    </row>
    <row r="17" spans="1:25" ht="30">
      <c r="A17" s="8">
        <v>9</v>
      </c>
      <c r="B17" s="70" t="s">
        <v>89</v>
      </c>
      <c r="C17" s="7">
        <v>15</v>
      </c>
      <c r="D17" s="7">
        <f>C17*4</f>
        <v>60</v>
      </c>
      <c r="E17" s="8" t="s">
        <v>42</v>
      </c>
      <c r="F17" s="80"/>
      <c r="G17" s="80"/>
      <c r="H17" s="82">
        <v>0</v>
      </c>
      <c r="I17" s="81">
        <v>0</v>
      </c>
      <c r="J17" s="83">
        <v>0</v>
      </c>
      <c r="K17" s="83">
        <v>0</v>
      </c>
      <c r="L17" s="83">
        <v>0</v>
      </c>
      <c r="M17" s="81">
        <v>0</v>
      </c>
      <c r="N17" s="63" t="e">
        <f>C17/H17</f>
        <v>#DIV/0!</v>
      </c>
      <c r="O17" s="63" t="e">
        <f>(N17-(N17*I17))</f>
        <v>#DIV/0!</v>
      </c>
      <c r="P17" s="63" t="e">
        <f>N17+O17</f>
        <v>#DIV/0!</v>
      </c>
      <c r="Q17" s="64" t="e">
        <f>J17*P17</f>
        <v>#DIV/0!</v>
      </c>
      <c r="R17" s="65" t="e">
        <f>Q17/C17</f>
        <v>#DIV/0!</v>
      </c>
      <c r="S17" s="64">
        <f>K17+L17</f>
        <v>0</v>
      </c>
      <c r="T17" s="65">
        <f>(K17+L17)/C17</f>
        <v>0</v>
      </c>
      <c r="U17" s="66" t="e">
        <f>Q17+S17</f>
        <v>#DIV/0!</v>
      </c>
      <c r="V17" s="67" t="e">
        <f>R17+T17</f>
        <v>#DIV/0!</v>
      </c>
      <c r="W17" s="68" t="e">
        <f t="shared" si="2"/>
        <v>#DIV/0!</v>
      </c>
      <c r="X17" s="69" t="e">
        <f>V17+(V17*M17)</f>
        <v>#DIV/0!</v>
      </c>
      <c r="Y17" s="91" t="e">
        <f t="shared" si="11"/>
        <v>#DIV/0!</v>
      </c>
    </row>
    <row r="18" spans="1:25" ht="15">
      <c r="A18" s="8">
        <v>10</v>
      </c>
      <c r="B18" s="70" t="s">
        <v>88</v>
      </c>
      <c r="C18" s="7">
        <v>20</v>
      </c>
      <c r="D18" s="7">
        <f>C18*4</f>
        <v>80</v>
      </c>
      <c r="E18" s="8" t="s">
        <v>42</v>
      </c>
      <c r="F18" s="80"/>
      <c r="G18" s="80"/>
      <c r="H18" s="82">
        <v>0</v>
      </c>
      <c r="I18" s="81">
        <v>0</v>
      </c>
      <c r="J18" s="83">
        <v>0</v>
      </c>
      <c r="K18" s="83">
        <v>0</v>
      </c>
      <c r="L18" s="83">
        <v>0</v>
      </c>
      <c r="M18" s="81">
        <v>0</v>
      </c>
      <c r="N18" s="63" t="e">
        <f>C18/H18</f>
        <v>#DIV/0!</v>
      </c>
      <c r="O18" s="63" t="e">
        <f>(N18-(N18*I18))</f>
        <v>#DIV/0!</v>
      </c>
      <c r="P18" s="63" t="e">
        <f>N18+O18</f>
        <v>#DIV/0!</v>
      </c>
      <c r="Q18" s="64" t="e">
        <f>J18*P18</f>
        <v>#DIV/0!</v>
      </c>
      <c r="R18" s="65" t="e">
        <f>Q18/C18</f>
        <v>#DIV/0!</v>
      </c>
      <c r="S18" s="64">
        <f>K18+L18</f>
        <v>0</v>
      </c>
      <c r="T18" s="65">
        <f>(K18+L18)/C18</f>
        <v>0</v>
      </c>
      <c r="U18" s="66" t="e">
        <f>Q18+S18</f>
        <v>#DIV/0!</v>
      </c>
      <c r="V18" s="67" t="e">
        <f>R18+T18</f>
        <v>#DIV/0!</v>
      </c>
      <c r="W18" s="68" t="e">
        <f t="shared" si="2"/>
        <v>#DIV/0!</v>
      </c>
      <c r="X18" s="69" t="e">
        <f>V18+(V18*M18)</f>
        <v>#DIV/0!</v>
      </c>
      <c r="Y18" s="91" t="e">
        <f t="shared" si="11"/>
        <v>#DIV/0!</v>
      </c>
    </row>
    <row r="19" spans="1:25" ht="27.75" customHeight="1" thickBot="1">
      <c r="A19" s="8">
        <v>11</v>
      </c>
      <c r="B19" s="70" t="s">
        <v>90</v>
      </c>
      <c r="C19" s="85">
        <v>10</v>
      </c>
      <c r="D19" s="86">
        <f>C19*4</f>
        <v>40</v>
      </c>
      <c r="E19" s="87" t="s">
        <v>42</v>
      </c>
      <c r="F19" s="80"/>
      <c r="G19" s="80"/>
      <c r="H19" s="82">
        <v>0</v>
      </c>
      <c r="I19" s="81">
        <v>0</v>
      </c>
      <c r="J19" s="83">
        <v>0</v>
      </c>
      <c r="K19" s="83">
        <v>0</v>
      </c>
      <c r="L19" s="83">
        <v>0</v>
      </c>
      <c r="M19" s="81">
        <v>0</v>
      </c>
      <c r="N19" s="63" t="e">
        <f t="shared" si="0"/>
        <v>#DIV/0!</v>
      </c>
      <c r="O19" s="63" t="e">
        <f t="shared" si="3"/>
        <v>#DIV/0!</v>
      </c>
      <c r="P19" s="63" t="e">
        <f t="shared" si="4"/>
        <v>#DIV/0!</v>
      </c>
      <c r="Q19" s="64" t="e">
        <f t="shared" si="5"/>
        <v>#DIV/0!</v>
      </c>
      <c r="R19" s="65" t="e">
        <f t="shared" si="1"/>
        <v>#DIV/0!</v>
      </c>
      <c r="S19" s="64">
        <f t="shared" si="6"/>
        <v>0</v>
      </c>
      <c r="T19" s="65">
        <f t="shared" si="7"/>
        <v>0</v>
      </c>
      <c r="U19" s="66" t="e">
        <f t="shared" si="8"/>
        <v>#DIV/0!</v>
      </c>
      <c r="V19" s="67" t="e">
        <f t="shared" si="9"/>
        <v>#DIV/0!</v>
      </c>
      <c r="W19" s="68" t="e">
        <f t="shared" si="2"/>
        <v>#DIV/0!</v>
      </c>
      <c r="X19" s="69" t="e">
        <f t="shared" si="10"/>
        <v>#DIV/0!</v>
      </c>
      <c r="Y19" s="91" t="e">
        <f t="shared" si="11"/>
        <v>#DIV/0!</v>
      </c>
    </row>
    <row r="20" spans="1:25" s="11" customFormat="1" ht="15.75" thickBot="1">
      <c r="A20" s="100" t="s">
        <v>17</v>
      </c>
      <c r="B20" s="101"/>
      <c r="C20" s="50">
        <f>SUM(C9:C19)</f>
        <v>60205</v>
      </c>
      <c r="D20" s="50">
        <f>SUM(D9:D19)</f>
        <v>240820</v>
      </c>
      <c r="E20" s="52" t="s">
        <v>42</v>
      </c>
      <c r="F20" s="52" t="s">
        <v>42</v>
      </c>
      <c r="G20" s="52" t="s">
        <v>42</v>
      </c>
      <c r="H20" s="52" t="s">
        <v>42</v>
      </c>
      <c r="I20" s="51" t="s">
        <v>42</v>
      </c>
      <c r="J20" s="53" t="s">
        <v>42</v>
      </c>
      <c r="K20" s="53">
        <f>SUM(K9:K19)</f>
        <v>0</v>
      </c>
      <c r="L20" s="53">
        <f>SUM(L9:L19)</f>
        <v>0</v>
      </c>
      <c r="M20" s="51" t="s">
        <v>42</v>
      </c>
      <c r="N20" s="62" t="s">
        <v>42</v>
      </c>
      <c r="O20" s="62" t="s">
        <v>42</v>
      </c>
      <c r="P20" s="61" t="s">
        <v>42</v>
      </c>
      <c r="Q20" s="54" t="e">
        <f>SUM(Q9:Q19)</f>
        <v>#DIV/0!</v>
      </c>
      <c r="R20" s="60" t="s">
        <v>42</v>
      </c>
      <c r="S20" s="54">
        <f>SUM(S9:S19)</f>
        <v>0</v>
      </c>
      <c r="T20" s="59" t="s">
        <v>42</v>
      </c>
      <c r="U20" s="56" t="e">
        <f>SUM(U9:U19)</f>
        <v>#DIV/0!</v>
      </c>
      <c r="V20" s="58" t="s">
        <v>42</v>
      </c>
      <c r="W20" s="55" t="e">
        <f>SUM(W9:W19)</f>
        <v>#DIV/0!</v>
      </c>
      <c r="X20" s="57" t="s">
        <v>42</v>
      </c>
      <c r="Y20" s="92" t="e">
        <f>SUM(Y9:Y19)</f>
        <v>#DIV/0!</v>
      </c>
    </row>
    <row r="21" ht="15">
      <c r="A21" s="2" t="s">
        <v>78</v>
      </c>
    </row>
    <row r="22" ht="15"/>
    <row r="23" spans="1:3" ht="15">
      <c r="A23" s="95" t="s">
        <v>48</v>
      </c>
      <c r="B23" s="95"/>
      <c r="C23" s="95"/>
    </row>
    <row r="24" spans="1:24" s="71" customFormat="1" ht="34.5" customHeight="1">
      <c r="A24" s="96" t="s">
        <v>49</v>
      </c>
      <c r="B24" s="96"/>
      <c r="C24" s="98" t="s">
        <v>71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5" s="71" customFormat="1" ht="14.25" customHeight="1">
      <c r="C25" s="97" t="s">
        <v>51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72"/>
    </row>
    <row r="26" spans="3:25" s="71" customFormat="1" ht="14.25" customHeight="1">
      <c r="C26" s="98" t="s">
        <v>52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72"/>
    </row>
    <row r="27" spans="1:24" s="71" customFormat="1" ht="28.5" customHeight="1">
      <c r="A27" s="96" t="s">
        <v>50</v>
      </c>
      <c r="B27" s="96"/>
      <c r="C27" s="94" t="s">
        <v>55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3:24" s="71" customFormat="1" ht="18.75" customHeight="1">
      <c r="C28" s="94" t="s">
        <v>53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3:24" s="71" customFormat="1" ht="18.75" customHeight="1">
      <c r="C29" s="94" t="s">
        <v>54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</row>
    <row r="30" spans="3:24" s="71" customFormat="1" ht="18.75" customHeight="1">
      <c r="C30" s="94" t="s">
        <v>72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</row>
    <row r="31" spans="3:24" s="71" customFormat="1" ht="18.75" customHeight="1">
      <c r="C31" s="94" t="s">
        <v>73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3:24" s="71" customFormat="1" ht="18.75" customHeight="1">
      <c r="C32" s="94" t="s">
        <v>74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24" s="71" customFormat="1" ht="18.75" customHeight="1">
      <c r="A33" s="94" t="s">
        <v>56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</row>
    <row r="34" spans="3:24" s="71" customFormat="1" ht="18.75" customHeight="1">
      <c r="C34" s="94" t="s">
        <v>57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3:24" s="71" customFormat="1" ht="18.75" customHeight="1">
      <c r="C35" s="94" t="s">
        <v>58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" s="71" customFormat="1" ht="15">
      <c r="A36" s="73" t="s">
        <v>70</v>
      </c>
      <c r="B36" s="74"/>
    </row>
    <row r="37" spans="1:2" s="71" customFormat="1" ht="15">
      <c r="A37" s="75" t="s">
        <v>69</v>
      </c>
      <c r="B37" s="74"/>
    </row>
    <row r="38" spans="1:2" s="71" customFormat="1" ht="15">
      <c r="A38" s="75"/>
      <c r="B38" s="75"/>
    </row>
  </sheetData>
  <sheetProtection formatCells="0" formatColumns="0" formatRows="0"/>
  <mergeCells count="17">
    <mergeCell ref="A4:X4"/>
    <mergeCell ref="C29:X29"/>
    <mergeCell ref="C30:X30"/>
    <mergeCell ref="C31:X31"/>
    <mergeCell ref="A20:B20"/>
    <mergeCell ref="C24:X24"/>
    <mergeCell ref="C27:X27"/>
    <mergeCell ref="C35:X35"/>
    <mergeCell ref="A23:C23"/>
    <mergeCell ref="A24:B24"/>
    <mergeCell ref="A27:B27"/>
    <mergeCell ref="C25:X25"/>
    <mergeCell ref="C26:X26"/>
    <mergeCell ref="C32:X32"/>
    <mergeCell ref="A33:X33"/>
    <mergeCell ref="C34:X34"/>
    <mergeCell ref="C28:X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Chladová Monika</cp:lastModifiedBy>
  <cp:lastPrinted>2019-05-14T11:08:21Z</cp:lastPrinted>
  <dcterms:created xsi:type="dcterms:W3CDTF">2015-05-27T09:42:21Z</dcterms:created>
  <dcterms:modified xsi:type="dcterms:W3CDTF">2024-04-09T11:19:18Z</dcterms:modified>
  <cp:category/>
  <cp:version/>
  <cp:contentType/>
  <cp:contentStatus/>
</cp:coreProperties>
</file>